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10 Data Analyst Tools\"/>
    </mc:Choice>
  </mc:AlternateContent>
  <xr:revisionPtr revIDLastSave="0" documentId="13_ncr:1_{0501EDE5-AF27-4104-85E1-0917D25BD948}" xr6:coauthVersionLast="47" xr6:coauthVersionMax="47" xr10:uidLastSave="{00000000-0000-0000-0000-000000000000}"/>
  <bookViews>
    <workbookView xWindow="-120" yWindow="-120" windowWidth="20730" windowHeight="11160" xr2:uid="{90B7BCE8-E469-4167-B214-473AA29CD1EA}"/>
  </bookViews>
  <sheets>
    <sheet name="PROJECT OBJECTIVES" sheetId="3" r:id="rId1"/>
    <sheet name="DATA" sheetId="4" r:id="rId2"/>
    <sheet name="Average, sum" sheetId="5" r:id="rId3"/>
    <sheet name="DATA 2" sheetId="9" r:id="rId4"/>
    <sheet name="Duplicate,Filter,Sort" sheetId="10" r:id="rId5"/>
    <sheet name="DATA 3" sheetId="13" r:id="rId6"/>
    <sheet name="Concat,Left,Right" sheetId="12" r:id="rId7"/>
    <sheet name="DATA 4" sheetId="14" r:id="rId8"/>
    <sheet name="Count,countif,counta,countblank" sheetId="15" r:id="rId9"/>
    <sheet name="DATA 5" sheetId="16" r:id="rId10"/>
    <sheet name="IF, NESTED(IF), OR, AND" sheetId="17" r:id="rId11"/>
    <sheet name="DATA 6" sheetId="18" r:id="rId12"/>
    <sheet name=" VLOOKUP,MATCH, INDEX MATCH." sheetId="19" r:id="rId13"/>
    <sheet name="DATA 7" sheetId="20" r:id="rId14"/>
    <sheet name="YEARFRAC,TEXT" sheetId="21" r:id="rId15"/>
    <sheet name="DATA 8" sheetId="22" r:id="rId16"/>
    <sheet name="upper,lower, proper case" sheetId="23" r:id="rId17"/>
    <sheet name="DATA 9" sheetId="24" r:id="rId18"/>
    <sheet name="Pivot table,pivot chart" sheetId="25" r:id="rId19"/>
    <sheet name="DATA 10" sheetId="26" r:id="rId20"/>
    <sheet name="Table and Name Ranges" sheetId="27" r:id="rId21"/>
  </sheets>
  <definedNames>
    <definedName name="_xlnm._FilterDatabase" localSheetId="4" hidden="1">'Duplicate,Filter,Sort'!$A$4:$J$98</definedName>
    <definedName name="Group">'Table and Name Ranges'!$E$5:$E$309</definedName>
    <definedName name="Margin">'Table and Name Ranges'!$H$5:$H$309</definedName>
    <definedName name="Month">'Table and Name Ranges'!$C$5:$C$309</definedName>
    <definedName name="Part">'Table and Name Ranges'!$F$5:$F$309</definedName>
    <definedName name="Quantity">'Table and Name Ranges'!$I$5:$I$309</definedName>
    <definedName name="Rep">'Table and Name Ranges'!$A$5:$A$309</definedName>
    <definedName name="Sales">'Table and Name Ranges'!$G$5:$G$309</definedName>
    <definedName name="State">'Table and Name Ranges'!$B$5:$B$309</definedName>
    <definedName name="Type">'Table and Name Ranges'!$D$5:$D$309</definedName>
  </definedNames>
  <calcPr calcId="181029"/>
  <pivotCaches>
    <pivotCache cacheId="15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3" l="1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4" i="23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4" i="21"/>
  <c r="C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4" i="21"/>
  <c r="E4" i="21"/>
  <c r="M4" i="21"/>
  <c r="M3" i="21"/>
  <c r="I238" i="21"/>
  <c r="G238" i="21"/>
  <c r="I237" i="21"/>
  <c r="G237" i="21"/>
  <c r="I236" i="21"/>
  <c r="G236" i="21"/>
  <c r="I235" i="21"/>
  <c r="G235" i="21"/>
  <c r="I234" i="21"/>
  <c r="G234" i="21"/>
  <c r="I233" i="21"/>
  <c r="G233" i="21"/>
  <c r="I232" i="21"/>
  <c r="G232" i="21"/>
  <c r="I231" i="21"/>
  <c r="G231" i="21"/>
  <c r="I230" i="21"/>
  <c r="G230" i="21"/>
  <c r="I229" i="21"/>
  <c r="G229" i="21"/>
  <c r="I228" i="21"/>
  <c r="G228" i="21"/>
  <c r="I227" i="21"/>
  <c r="G227" i="21"/>
  <c r="I226" i="21"/>
  <c r="G226" i="21"/>
  <c r="I225" i="21"/>
  <c r="G225" i="21"/>
  <c r="I224" i="21"/>
  <c r="G224" i="21"/>
  <c r="I223" i="21"/>
  <c r="G223" i="21"/>
  <c r="I222" i="21"/>
  <c r="G222" i="21"/>
  <c r="I221" i="21"/>
  <c r="G221" i="21"/>
  <c r="I220" i="21"/>
  <c r="G220" i="21"/>
  <c r="I219" i="21"/>
  <c r="G219" i="21"/>
  <c r="I218" i="21"/>
  <c r="G218" i="21"/>
  <c r="I217" i="21"/>
  <c r="G217" i="21"/>
  <c r="I216" i="21"/>
  <c r="G216" i="21"/>
  <c r="I215" i="21"/>
  <c r="G215" i="21"/>
  <c r="I214" i="21"/>
  <c r="G214" i="21"/>
  <c r="I213" i="21"/>
  <c r="G213" i="21"/>
  <c r="I212" i="21"/>
  <c r="G212" i="21"/>
  <c r="I211" i="21"/>
  <c r="G211" i="21"/>
  <c r="I210" i="21"/>
  <c r="G210" i="21"/>
  <c r="I209" i="21"/>
  <c r="G209" i="21"/>
  <c r="I208" i="21"/>
  <c r="G208" i="21"/>
  <c r="I207" i="21"/>
  <c r="G207" i="21"/>
  <c r="I206" i="21"/>
  <c r="G206" i="21"/>
  <c r="I205" i="21"/>
  <c r="G205" i="21"/>
  <c r="I204" i="21"/>
  <c r="G204" i="21"/>
  <c r="I203" i="21"/>
  <c r="G203" i="21"/>
  <c r="I202" i="21"/>
  <c r="G202" i="21"/>
  <c r="I201" i="21"/>
  <c r="G201" i="21"/>
  <c r="I200" i="21"/>
  <c r="G200" i="21"/>
  <c r="I199" i="21"/>
  <c r="G199" i="21"/>
  <c r="I198" i="21"/>
  <c r="G198" i="21"/>
  <c r="I197" i="21"/>
  <c r="G197" i="21"/>
  <c r="I196" i="21"/>
  <c r="G196" i="21"/>
  <c r="I195" i="21"/>
  <c r="G195" i="21"/>
  <c r="I194" i="21"/>
  <c r="G194" i="21"/>
  <c r="I193" i="21"/>
  <c r="G193" i="21"/>
  <c r="I192" i="21"/>
  <c r="G192" i="21"/>
  <c r="I191" i="21"/>
  <c r="G191" i="21"/>
  <c r="I190" i="21"/>
  <c r="G190" i="21"/>
  <c r="I189" i="21"/>
  <c r="G189" i="21"/>
  <c r="I188" i="21"/>
  <c r="G188" i="21"/>
  <c r="I187" i="21"/>
  <c r="G187" i="21"/>
  <c r="I186" i="21"/>
  <c r="G186" i="21"/>
  <c r="I185" i="21"/>
  <c r="G185" i="21"/>
  <c r="I184" i="21"/>
  <c r="G184" i="21"/>
  <c r="I183" i="21"/>
  <c r="G183" i="21"/>
  <c r="I182" i="21"/>
  <c r="G182" i="21"/>
  <c r="I181" i="21"/>
  <c r="G181" i="21"/>
  <c r="I180" i="21"/>
  <c r="G180" i="21"/>
  <c r="I179" i="21"/>
  <c r="G179" i="21"/>
  <c r="I178" i="21"/>
  <c r="G178" i="21"/>
  <c r="I177" i="21"/>
  <c r="G177" i="21"/>
  <c r="I176" i="21"/>
  <c r="G176" i="21"/>
  <c r="I175" i="21"/>
  <c r="G175" i="21"/>
  <c r="I174" i="21"/>
  <c r="G174" i="21"/>
  <c r="I173" i="21"/>
  <c r="G173" i="21"/>
  <c r="I172" i="21"/>
  <c r="G172" i="21"/>
  <c r="I171" i="21"/>
  <c r="G171" i="21"/>
  <c r="I170" i="21"/>
  <c r="G170" i="21"/>
  <c r="I169" i="21"/>
  <c r="G169" i="21"/>
  <c r="I168" i="21"/>
  <c r="G168" i="21"/>
  <c r="I167" i="21"/>
  <c r="G167" i="21"/>
  <c r="I166" i="21"/>
  <c r="G166" i="21"/>
  <c r="I165" i="21"/>
  <c r="G165" i="21"/>
  <c r="I164" i="21"/>
  <c r="G164" i="21"/>
  <c r="I163" i="21"/>
  <c r="G163" i="21"/>
  <c r="I162" i="21"/>
  <c r="G162" i="21"/>
  <c r="I161" i="21"/>
  <c r="G161" i="21"/>
  <c r="I160" i="21"/>
  <c r="G160" i="21"/>
  <c r="I159" i="21"/>
  <c r="G159" i="21"/>
  <c r="I158" i="21"/>
  <c r="G158" i="21"/>
  <c r="I157" i="21"/>
  <c r="G157" i="21"/>
  <c r="I156" i="21"/>
  <c r="G156" i="21"/>
  <c r="I155" i="21"/>
  <c r="G155" i="21"/>
  <c r="I154" i="21"/>
  <c r="G154" i="21"/>
  <c r="I153" i="21"/>
  <c r="G153" i="21"/>
  <c r="I152" i="21"/>
  <c r="G152" i="21"/>
  <c r="I151" i="21"/>
  <c r="G151" i="21"/>
  <c r="I150" i="21"/>
  <c r="G150" i="21"/>
  <c r="I149" i="21"/>
  <c r="G149" i="21"/>
  <c r="I148" i="21"/>
  <c r="G148" i="21"/>
  <c r="I147" i="21"/>
  <c r="G147" i="21"/>
  <c r="I146" i="21"/>
  <c r="G146" i="21"/>
  <c r="I145" i="21"/>
  <c r="G145" i="21"/>
  <c r="I144" i="21"/>
  <c r="G144" i="21"/>
  <c r="I143" i="21"/>
  <c r="G143" i="21"/>
  <c r="I142" i="21"/>
  <c r="G142" i="21"/>
  <c r="I141" i="21"/>
  <c r="G141" i="21"/>
  <c r="I140" i="21"/>
  <c r="G140" i="21"/>
  <c r="I139" i="21"/>
  <c r="G139" i="21"/>
  <c r="I138" i="21"/>
  <c r="G138" i="21"/>
  <c r="I137" i="21"/>
  <c r="G137" i="21"/>
  <c r="I136" i="21"/>
  <c r="G136" i="21"/>
  <c r="I135" i="21"/>
  <c r="G135" i="21"/>
  <c r="I134" i="21"/>
  <c r="G134" i="21"/>
  <c r="I133" i="21"/>
  <c r="G133" i="21"/>
  <c r="I132" i="21"/>
  <c r="G132" i="21"/>
  <c r="I131" i="21"/>
  <c r="G131" i="21"/>
  <c r="I130" i="21"/>
  <c r="G130" i="21"/>
  <c r="I129" i="21"/>
  <c r="G129" i="21"/>
  <c r="I128" i="21"/>
  <c r="G128" i="21"/>
  <c r="I127" i="21"/>
  <c r="G127" i="21"/>
  <c r="I126" i="21"/>
  <c r="G126" i="21"/>
  <c r="I125" i="21"/>
  <c r="G125" i="21"/>
  <c r="I124" i="21"/>
  <c r="G124" i="21"/>
  <c r="I123" i="21"/>
  <c r="G123" i="21"/>
  <c r="I122" i="21"/>
  <c r="G122" i="21"/>
  <c r="I121" i="21"/>
  <c r="G121" i="21"/>
  <c r="I120" i="21"/>
  <c r="G120" i="21"/>
  <c r="I119" i="21"/>
  <c r="G119" i="21"/>
  <c r="I118" i="21"/>
  <c r="G118" i="21"/>
  <c r="I117" i="21"/>
  <c r="G117" i="21"/>
  <c r="I116" i="21"/>
  <c r="G116" i="21"/>
  <c r="I115" i="21"/>
  <c r="G115" i="21"/>
  <c r="I114" i="21"/>
  <c r="G114" i="21"/>
  <c r="I113" i="21"/>
  <c r="G113" i="21"/>
  <c r="I112" i="21"/>
  <c r="G112" i="21"/>
  <c r="I111" i="21"/>
  <c r="G111" i="21"/>
  <c r="I110" i="21"/>
  <c r="G110" i="21"/>
  <c r="I109" i="21"/>
  <c r="G109" i="21"/>
  <c r="I108" i="21"/>
  <c r="G108" i="21"/>
  <c r="I107" i="21"/>
  <c r="G107" i="21"/>
  <c r="I106" i="21"/>
  <c r="G106" i="21"/>
  <c r="I105" i="21"/>
  <c r="G105" i="21"/>
  <c r="I104" i="21"/>
  <c r="G104" i="21"/>
  <c r="I103" i="21"/>
  <c r="G103" i="21"/>
  <c r="I102" i="21"/>
  <c r="G102" i="21"/>
  <c r="I101" i="21"/>
  <c r="G101" i="21"/>
  <c r="I100" i="21"/>
  <c r="G100" i="21"/>
  <c r="I99" i="21"/>
  <c r="G99" i="21"/>
  <c r="I98" i="21"/>
  <c r="G98" i="21"/>
  <c r="I97" i="21"/>
  <c r="G97" i="21"/>
  <c r="I96" i="21"/>
  <c r="G96" i="21"/>
  <c r="I95" i="21"/>
  <c r="G95" i="21"/>
  <c r="I94" i="21"/>
  <c r="G94" i="21"/>
  <c r="I93" i="21"/>
  <c r="G93" i="21"/>
  <c r="I92" i="21"/>
  <c r="G92" i="21"/>
  <c r="I91" i="21"/>
  <c r="G91" i="21"/>
  <c r="I90" i="21"/>
  <c r="G90" i="21"/>
  <c r="I89" i="21"/>
  <c r="G89" i="21"/>
  <c r="I88" i="21"/>
  <c r="G88" i="21"/>
  <c r="I87" i="21"/>
  <c r="G87" i="21"/>
  <c r="I86" i="21"/>
  <c r="G86" i="21"/>
  <c r="I85" i="21"/>
  <c r="G85" i="21"/>
  <c r="I84" i="21"/>
  <c r="G84" i="21"/>
  <c r="I83" i="21"/>
  <c r="G83" i="21"/>
  <c r="I82" i="21"/>
  <c r="G82" i="21"/>
  <c r="I81" i="21"/>
  <c r="G81" i="21"/>
  <c r="I80" i="21"/>
  <c r="G80" i="21"/>
  <c r="I79" i="21"/>
  <c r="G79" i="21"/>
  <c r="I78" i="21"/>
  <c r="G78" i="21"/>
  <c r="I77" i="21"/>
  <c r="G77" i="21"/>
  <c r="I76" i="21"/>
  <c r="G76" i="21"/>
  <c r="I75" i="21"/>
  <c r="G75" i="21"/>
  <c r="I74" i="21"/>
  <c r="G74" i="21"/>
  <c r="I73" i="21"/>
  <c r="G73" i="21"/>
  <c r="I72" i="21"/>
  <c r="G72" i="21"/>
  <c r="I71" i="21"/>
  <c r="G71" i="21"/>
  <c r="I70" i="21"/>
  <c r="G70" i="21"/>
  <c r="I69" i="21"/>
  <c r="G69" i="21"/>
  <c r="I68" i="21"/>
  <c r="G68" i="21"/>
  <c r="I67" i="21"/>
  <c r="G67" i="21"/>
  <c r="I66" i="21"/>
  <c r="G66" i="21"/>
  <c r="I65" i="21"/>
  <c r="G65" i="21"/>
  <c r="I64" i="21"/>
  <c r="G64" i="21"/>
  <c r="I63" i="21"/>
  <c r="G63" i="21"/>
  <c r="I62" i="21"/>
  <c r="G62" i="21"/>
  <c r="I61" i="21"/>
  <c r="G61" i="21"/>
  <c r="I60" i="21"/>
  <c r="G60" i="21"/>
  <c r="I59" i="21"/>
  <c r="G59" i="21"/>
  <c r="I58" i="21"/>
  <c r="G58" i="21"/>
  <c r="I57" i="21"/>
  <c r="G57" i="21"/>
  <c r="I56" i="21"/>
  <c r="G56" i="21"/>
  <c r="I55" i="21"/>
  <c r="G55" i="21"/>
  <c r="I54" i="21"/>
  <c r="G54" i="21"/>
  <c r="I53" i="21"/>
  <c r="G53" i="21"/>
  <c r="I52" i="21"/>
  <c r="G52" i="21"/>
  <c r="I51" i="21"/>
  <c r="G51" i="21"/>
  <c r="I50" i="21"/>
  <c r="G50" i="21"/>
  <c r="I49" i="21"/>
  <c r="G49" i="21"/>
  <c r="I48" i="21"/>
  <c r="G48" i="21"/>
  <c r="I47" i="21"/>
  <c r="G47" i="21"/>
  <c r="I46" i="21"/>
  <c r="G46" i="21"/>
  <c r="I45" i="21"/>
  <c r="G45" i="21"/>
  <c r="I44" i="21"/>
  <c r="G44" i="21"/>
  <c r="I43" i="21"/>
  <c r="G43" i="21"/>
  <c r="I42" i="21"/>
  <c r="G42" i="21"/>
  <c r="I41" i="21"/>
  <c r="G41" i="21"/>
  <c r="I40" i="21"/>
  <c r="G40" i="21"/>
  <c r="I39" i="21"/>
  <c r="G39" i="21"/>
  <c r="I38" i="21"/>
  <c r="G38" i="21"/>
  <c r="I37" i="21"/>
  <c r="G37" i="21"/>
  <c r="I36" i="21"/>
  <c r="G36" i="21"/>
  <c r="I35" i="21"/>
  <c r="G35" i="21"/>
  <c r="I34" i="21"/>
  <c r="G34" i="21"/>
  <c r="I33" i="21"/>
  <c r="G33" i="21"/>
  <c r="I32" i="21"/>
  <c r="G32" i="21"/>
  <c r="I31" i="21"/>
  <c r="G31" i="21"/>
  <c r="I30" i="21"/>
  <c r="G30" i="21"/>
  <c r="I29" i="21"/>
  <c r="G29" i="21"/>
  <c r="I28" i="21"/>
  <c r="G28" i="21"/>
  <c r="I27" i="21"/>
  <c r="G27" i="21"/>
  <c r="I26" i="21"/>
  <c r="G26" i="21"/>
  <c r="I25" i="21"/>
  <c r="G25" i="21"/>
  <c r="I24" i="21"/>
  <c r="G24" i="21"/>
  <c r="I23" i="21"/>
  <c r="G23" i="21"/>
  <c r="I22" i="21"/>
  <c r="G22" i="21"/>
  <c r="I21" i="21"/>
  <c r="G21" i="21"/>
  <c r="I20" i="21"/>
  <c r="G20" i="21"/>
  <c r="I19" i="21"/>
  <c r="G19" i="21"/>
  <c r="I18" i="21"/>
  <c r="G18" i="21"/>
  <c r="I17" i="21"/>
  <c r="G17" i="21"/>
  <c r="I16" i="21"/>
  <c r="G16" i="21"/>
  <c r="I15" i="21"/>
  <c r="G15" i="21"/>
  <c r="I14" i="21"/>
  <c r="G14" i="21"/>
  <c r="I13" i="21"/>
  <c r="G13" i="21"/>
  <c r="I12" i="21"/>
  <c r="G12" i="21"/>
  <c r="I11" i="21"/>
  <c r="G11" i="21"/>
  <c r="I10" i="21"/>
  <c r="G10" i="21"/>
  <c r="I9" i="21"/>
  <c r="G9" i="21"/>
  <c r="I8" i="21"/>
  <c r="G8" i="21"/>
  <c r="I7" i="21"/>
  <c r="G7" i="21"/>
  <c r="I6" i="21"/>
  <c r="G6" i="21"/>
  <c r="I5" i="21"/>
  <c r="G5" i="21"/>
  <c r="I4" i="21"/>
  <c r="G4" i="21"/>
  <c r="C19" i="19" l="1"/>
  <c r="C12" i="19"/>
  <c r="C6" i="19"/>
  <c r="D6" i="19" s="1"/>
  <c r="E6" i="19" s="1"/>
  <c r="F6" i="19" s="1"/>
  <c r="H5" i="17" l="1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4" i="17"/>
  <c r="G4" i="17"/>
  <c r="F5" i="17" l="1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4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D5" i="17"/>
  <c r="G5" i="17" s="1"/>
  <c r="D6" i="17"/>
  <c r="G6" i="17" s="1"/>
  <c r="D7" i="17"/>
  <c r="G7" i="17" s="1"/>
  <c r="D8" i="17"/>
  <c r="G8" i="17" s="1"/>
  <c r="D9" i="17"/>
  <c r="G9" i="17" s="1"/>
  <c r="D10" i="17"/>
  <c r="G10" i="17" s="1"/>
  <c r="D11" i="17"/>
  <c r="G11" i="17" s="1"/>
  <c r="D12" i="17"/>
  <c r="G12" i="17" s="1"/>
  <c r="D13" i="17"/>
  <c r="G13" i="17" s="1"/>
  <c r="D14" i="17"/>
  <c r="G14" i="17" s="1"/>
  <c r="D15" i="17"/>
  <c r="G15" i="17" s="1"/>
  <c r="D16" i="17"/>
  <c r="G16" i="17" s="1"/>
  <c r="D17" i="17"/>
  <c r="G17" i="17" s="1"/>
  <c r="D18" i="17"/>
  <c r="G18" i="17" s="1"/>
  <c r="D19" i="17"/>
  <c r="G19" i="17" s="1"/>
  <c r="D20" i="17"/>
  <c r="G20" i="17" s="1"/>
  <c r="D21" i="17"/>
  <c r="G21" i="17" s="1"/>
  <c r="D22" i="17"/>
  <c r="G22" i="17" s="1"/>
  <c r="D23" i="17"/>
  <c r="G23" i="17" s="1"/>
  <c r="D24" i="17"/>
  <c r="G24" i="17" s="1"/>
  <c r="D25" i="17"/>
  <c r="G25" i="17" s="1"/>
  <c r="D26" i="17"/>
  <c r="G26" i="17" s="1"/>
  <c r="D27" i="17"/>
  <c r="G27" i="17" s="1"/>
  <c r="D28" i="17"/>
  <c r="G28" i="17" s="1"/>
  <c r="D29" i="17"/>
  <c r="G29" i="17" s="1"/>
  <c r="D30" i="17"/>
  <c r="G30" i="17" s="1"/>
  <c r="D31" i="17"/>
  <c r="G31" i="17" s="1"/>
  <c r="D32" i="17"/>
  <c r="G32" i="17" s="1"/>
  <c r="D33" i="17"/>
  <c r="G33" i="17" s="1"/>
  <c r="D34" i="17"/>
  <c r="G34" i="17" s="1"/>
  <c r="D35" i="17"/>
  <c r="G35" i="17" s="1"/>
  <c r="D36" i="17"/>
  <c r="G36" i="17" s="1"/>
  <c r="D37" i="17"/>
  <c r="G37" i="17" s="1"/>
  <c r="D38" i="17"/>
  <c r="G38" i="17" s="1"/>
  <c r="D39" i="17"/>
  <c r="G39" i="17" s="1"/>
  <c r="D40" i="17"/>
  <c r="G40" i="17" s="1"/>
  <c r="D41" i="17"/>
  <c r="G41" i="17" s="1"/>
  <c r="D42" i="17"/>
  <c r="G42" i="17" s="1"/>
  <c r="D43" i="17"/>
  <c r="G43" i="17" s="1"/>
  <c r="D44" i="17"/>
  <c r="G44" i="17" s="1"/>
  <c r="D45" i="17"/>
  <c r="G45" i="17" s="1"/>
  <c r="D46" i="17"/>
  <c r="G46" i="17" s="1"/>
  <c r="D47" i="17"/>
  <c r="G47" i="17" s="1"/>
  <c r="D48" i="17"/>
  <c r="G48" i="17" s="1"/>
  <c r="D49" i="17"/>
  <c r="G49" i="17" s="1"/>
  <c r="D50" i="17"/>
  <c r="G50" i="17" s="1"/>
  <c r="D51" i="17"/>
  <c r="G51" i="17" s="1"/>
  <c r="D52" i="17"/>
  <c r="G52" i="17" s="1"/>
  <c r="D53" i="17"/>
  <c r="G53" i="17" s="1"/>
  <c r="D54" i="17"/>
  <c r="G54" i="17" s="1"/>
  <c r="D55" i="17"/>
  <c r="G55" i="17" s="1"/>
  <c r="D56" i="17"/>
  <c r="G56" i="17" s="1"/>
  <c r="D57" i="17"/>
  <c r="G57" i="17" s="1"/>
  <c r="D58" i="17"/>
  <c r="G58" i="17" s="1"/>
  <c r="D59" i="17"/>
  <c r="G59" i="17" s="1"/>
  <c r="D60" i="17"/>
  <c r="G60" i="17" s="1"/>
  <c r="D61" i="17"/>
  <c r="G61" i="17" s="1"/>
  <c r="D62" i="17"/>
  <c r="G62" i="17" s="1"/>
  <c r="D63" i="17"/>
  <c r="G63" i="17" s="1"/>
  <c r="D64" i="17"/>
  <c r="G64" i="17" s="1"/>
  <c r="D65" i="17"/>
  <c r="G65" i="17" s="1"/>
  <c r="D66" i="17"/>
  <c r="G66" i="17" s="1"/>
  <c r="D67" i="17"/>
  <c r="G67" i="17" s="1"/>
  <c r="D68" i="17"/>
  <c r="G68" i="17" s="1"/>
  <c r="D69" i="17"/>
  <c r="G69" i="17" s="1"/>
  <c r="D70" i="17"/>
  <c r="G70" i="17" s="1"/>
  <c r="D71" i="17"/>
  <c r="G71" i="17" s="1"/>
  <c r="D72" i="17"/>
  <c r="G72" i="17" s="1"/>
  <c r="D73" i="17"/>
  <c r="G73" i="17" s="1"/>
  <c r="D74" i="17"/>
  <c r="G74" i="17" s="1"/>
  <c r="D75" i="17"/>
  <c r="G75" i="17" s="1"/>
  <c r="D76" i="17"/>
  <c r="G76" i="17" s="1"/>
  <c r="D77" i="17"/>
  <c r="G77" i="17" s="1"/>
  <c r="D78" i="17"/>
  <c r="G78" i="17" s="1"/>
  <c r="D79" i="17"/>
  <c r="G79" i="17" s="1"/>
  <c r="D80" i="17"/>
  <c r="G80" i="17" s="1"/>
  <c r="D81" i="17"/>
  <c r="G81" i="17" s="1"/>
  <c r="D82" i="17"/>
  <c r="G82" i="17" s="1"/>
  <c r="D83" i="17"/>
  <c r="G83" i="17" s="1"/>
  <c r="D84" i="17"/>
  <c r="G84" i="17" s="1"/>
  <c r="D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4" i="17"/>
  <c r="G8" i="15" l="1"/>
  <c r="G7" i="15"/>
  <c r="G6" i="15"/>
  <c r="G5" i="15"/>
  <c r="G4" i="15"/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3" i="12"/>
  <c r="M7" i="10"/>
  <c r="M9" i="9"/>
  <c r="D17" i="5" l="1"/>
  <c r="D20" i="5"/>
  <c r="D19" i="5"/>
  <c r="D18" i="5"/>
  <c r="H5" i="5"/>
  <c r="H6" i="5"/>
  <c r="H7" i="5"/>
  <c r="H8" i="5"/>
  <c r="H9" i="5"/>
  <c r="H10" i="5"/>
  <c r="H11" i="5"/>
  <c r="H12" i="5"/>
  <c r="H13" i="5"/>
</calcChain>
</file>

<file path=xl/sharedStrings.xml><?xml version="1.0" encoding="utf-8"?>
<sst xmlns="http://schemas.openxmlformats.org/spreadsheetml/2006/main" count="7985" uniqueCount="820">
  <si>
    <t>PROJECT OBJECTIVES</t>
  </si>
  <si>
    <t>Sales Summary 2016</t>
  </si>
  <si>
    <t>Sales Representatives</t>
  </si>
  <si>
    <t>January</t>
  </si>
  <si>
    <t>February</t>
  </si>
  <si>
    <t>March</t>
  </si>
  <si>
    <t>April</t>
  </si>
  <si>
    <t>May</t>
  </si>
  <si>
    <t>June</t>
  </si>
  <si>
    <t>Wale Folashade</t>
  </si>
  <si>
    <t>Bola Johnson</t>
  </si>
  <si>
    <t>Emmanuel Power</t>
  </si>
  <si>
    <t>Isaac Jimoh</t>
  </si>
  <si>
    <t>Chibuzor Zoroh</t>
  </si>
  <si>
    <t>Samuel Nkiru</t>
  </si>
  <si>
    <t>Lawal Hammed</t>
  </si>
  <si>
    <t>Bimbo Zambri</t>
  </si>
  <si>
    <t>Babalola Bamidele</t>
  </si>
  <si>
    <t>MEDIAN</t>
  </si>
  <si>
    <t>AVERAGE</t>
  </si>
  <si>
    <t>MIN</t>
  </si>
  <si>
    <t>MAX</t>
  </si>
  <si>
    <t>TOTAL</t>
  </si>
  <si>
    <t>1) Total, Average, median, min, max</t>
  </si>
  <si>
    <t>2) Removing duplicates, Sorting and Filtering</t>
  </si>
  <si>
    <t>First Name</t>
  </si>
  <si>
    <t>Last Name</t>
  </si>
  <si>
    <t>FIRST</t>
  </si>
  <si>
    <t>LAST</t>
  </si>
  <si>
    <t>EMP#</t>
  </si>
  <si>
    <t>DIVISION</t>
  </si>
  <si>
    <t>DEPT</t>
  </si>
  <si>
    <t>DATE of HIRE</t>
  </si>
  <si>
    <t>HRS</t>
  </si>
  <si>
    <t>HOURLY RATE</t>
  </si>
  <si>
    <t>GROSS PAY</t>
  </si>
  <si>
    <t>Sara</t>
  </si>
  <si>
    <t>Kling</t>
  </si>
  <si>
    <t>GW29</t>
  </si>
  <si>
    <t>Maine</t>
  </si>
  <si>
    <t>Sales</t>
  </si>
  <si>
    <t>$12.50</t>
  </si>
  <si>
    <t>$443.75</t>
  </si>
  <si>
    <t>Sean</t>
  </si>
  <si>
    <t>Willis</t>
  </si>
  <si>
    <t>GBW09</t>
  </si>
  <si>
    <t>Connecticut</t>
  </si>
  <si>
    <t>6/19/2005</t>
  </si>
  <si>
    <t>$13.30</t>
  </si>
  <si>
    <t>$472.15</t>
  </si>
  <si>
    <t>Colleen</t>
  </si>
  <si>
    <t>Abel</t>
  </si>
  <si>
    <t>GBW10</t>
  </si>
  <si>
    <t>New Hampshire</t>
  </si>
  <si>
    <t>$16.75</t>
  </si>
  <si>
    <t>$703.50</t>
  </si>
  <si>
    <t>Teri</t>
  </si>
  <si>
    <t>Binga</t>
  </si>
  <si>
    <t>GBW11</t>
  </si>
  <si>
    <t>Vermont</t>
  </si>
  <si>
    <t>5/22/2008</t>
  </si>
  <si>
    <t>$8.75</t>
  </si>
  <si>
    <t>$350.00</t>
  </si>
  <si>
    <t>Frank</t>
  </si>
  <si>
    <t>Culbert</t>
  </si>
  <si>
    <t>GBW12</t>
  </si>
  <si>
    <t>Development</t>
  </si>
  <si>
    <t>5/27/2003</t>
  </si>
  <si>
    <t>$12.60</t>
  </si>
  <si>
    <t>$504.00</t>
  </si>
  <si>
    <t>Kristen</t>
  </si>
  <si>
    <t>DeVinney</t>
  </si>
  <si>
    <t>GBW13</t>
  </si>
  <si>
    <t>Staff</t>
  </si>
  <si>
    <t>5/20/2007</t>
  </si>
  <si>
    <t>$24.00</t>
  </si>
  <si>
    <t>$840.00</t>
  </si>
  <si>
    <t>Theresa</t>
  </si>
  <si>
    <t>Califano</t>
  </si>
  <si>
    <t>GBW14</t>
  </si>
  <si>
    <t>$12.10</t>
  </si>
  <si>
    <t>$423.50</t>
  </si>
  <si>
    <t>Barry</t>
  </si>
  <si>
    <t>Bally</t>
  </si>
  <si>
    <t>GBW15</t>
  </si>
  <si>
    <t>3/30/2003</t>
  </si>
  <si>
    <t>$21.50</t>
  </si>
  <si>
    <t>$860.00</t>
  </si>
  <si>
    <t>Cheryl</t>
  </si>
  <si>
    <t>Halal</t>
  </si>
  <si>
    <t>GBW16</t>
  </si>
  <si>
    <t>Research</t>
  </si>
  <si>
    <t>1/16/2010</t>
  </si>
  <si>
    <t>Harry</t>
  </si>
  <si>
    <t>Swayne</t>
  </si>
  <si>
    <t>GBW17</t>
  </si>
  <si>
    <t>12/14/2010</t>
  </si>
  <si>
    <t>Shing</t>
  </si>
  <si>
    <t>Chen</t>
  </si>
  <si>
    <t>GBW18</t>
  </si>
  <si>
    <t>7/23/2004</t>
  </si>
  <si>
    <t>Seth</t>
  </si>
  <si>
    <t>Rose</t>
  </si>
  <si>
    <t>GBW19</t>
  </si>
  <si>
    <t>3/20/2010</t>
  </si>
  <si>
    <t>$5.50</t>
  </si>
  <si>
    <t>$176.00</t>
  </si>
  <si>
    <t>Bob</t>
  </si>
  <si>
    <t>Ambrose</t>
  </si>
  <si>
    <t>GBW20</t>
  </si>
  <si>
    <t>Chris</t>
  </si>
  <si>
    <t>Hume</t>
  </si>
  <si>
    <t>GBW21</t>
  </si>
  <si>
    <t>4/26/2008</t>
  </si>
  <si>
    <t>$7.22</t>
  </si>
  <si>
    <t>$288.80</t>
  </si>
  <si>
    <t>Robert</t>
  </si>
  <si>
    <t>Murray</t>
  </si>
  <si>
    <t>GBW22</t>
  </si>
  <si>
    <t>5/25/2007</t>
  </si>
  <si>
    <t>James</t>
  </si>
  <si>
    <t>Rich</t>
  </si>
  <si>
    <t>GBW23</t>
  </si>
  <si>
    <t>9/25/2006</t>
  </si>
  <si>
    <t>George</t>
  </si>
  <si>
    <t>Gorski</t>
  </si>
  <si>
    <t>GBW24</t>
  </si>
  <si>
    <t>4/21/2005</t>
  </si>
  <si>
    <t>$22.00</t>
  </si>
  <si>
    <t>$880.00</t>
  </si>
  <si>
    <t>Paul</t>
  </si>
  <si>
    <t>Hoffman</t>
  </si>
  <si>
    <t>GBW25</t>
  </si>
  <si>
    <t>Dean</t>
  </si>
  <si>
    <t>Kramer</t>
  </si>
  <si>
    <t>GBW26</t>
  </si>
  <si>
    <t>$15.00</t>
  </si>
  <si>
    <t>$600.00</t>
  </si>
  <si>
    <t>Carol</t>
  </si>
  <si>
    <t>Hill</t>
  </si>
  <si>
    <t>GBW27</t>
  </si>
  <si>
    <t>Julia</t>
  </si>
  <si>
    <t>Smith</t>
  </si>
  <si>
    <t>GBW28</t>
  </si>
  <si>
    <t>$8.52</t>
  </si>
  <si>
    <t>$213.00</t>
  </si>
  <si>
    <t>Jacqueline</t>
  </si>
  <si>
    <t>Banks</t>
  </si>
  <si>
    <t>GBW29</t>
  </si>
  <si>
    <t>1/17/2004</t>
  </si>
  <si>
    <t>Jeffrey</t>
  </si>
  <si>
    <t>Strong</t>
  </si>
  <si>
    <t>GBW30</t>
  </si>
  <si>
    <t>2/20/2001</t>
  </si>
  <si>
    <t>$19.50</t>
  </si>
  <si>
    <t>$780.00</t>
  </si>
  <si>
    <t>Jeri Lynn</t>
  </si>
  <si>
    <t>MacFall</t>
  </si>
  <si>
    <t>GBW31</t>
  </si>
  <si>
    <t>3/23/2004</t>
  </si>
  <si>
    <t>Sung</t>
  </si>
  <si>
    <t>Kim</t>
  </si>
  <si>
    <t>GBW32</t>
  </si>
  <si>
    <t>10/30/2009</t>
  </si>
  <si>
    <t>$15.50</t>
  </si>
  <si>
    <t>$620.00</t>
  </si>
  <si>
    <t>Theodore</t>
  </si>
  <si>
    <t>Ness</t>
  </si>
  <si>
    <t>GBW33</t>
  </si>
  <si>
    <t>7/19/2011</t>
  </si>
  <si>
    <t>Brad</t>
  </si>
  <si>
    <t>Hinkelman</t>
  </si>
  <si>
    <t>GBW34</t>
  </si>
  <si>
    <t>10/23/2005</t>
  </si>
  <si>
    <t>Cuffaro</t>
  </si>
  <si>
    <t>GBW35</t>
  </si>
  <si>
    <t>Donald</t>
  </si>
  <si>
    <t>Reese</t>
  </si>
  <si>
    <t>GBW36</t>
  </si>
  <si>
    <t>Joanne</t>
  </si>
  <si>
    <t>Parker</t>
  </si>
  <si>
    <t>GBW37</t>
  </si>
  <si>
    <t>Susan</t>
  </si>
  <si>
    <t>Drake</t>
  </si>
  <si>
    <t>GBW38</t>
  </si>
  <si>
    <t>11/27/2009</t>
  </si>
  <si>
    <t>GBW39</t>
  </si>
  <si>
    <t>1/20/2011</t>
  </si>
  <si>
    <t>Laura</t>
  </si>
  <si>
    <t>Reagan</t>
  </si>
  <si>
    <t>GBW40</t>
  </si>
  <si>
    <t>7/27/2010</t>
  </si>
  <si>
    <t>Brian</t>
  </si>
  <si>
    <t>GBW41</t>
  </si>
  <si>
    <t>10/20/2008</t>
  </si>
  <si>
    <t>Mary</t>
  </si>
  <si>
    <t>Barber</t>
  </si>
  <si>
    <t>GBW42</t>
  </si>
  <si>
    <t>Peter</t>
  </si>
  <si>
    <t>Allen</t>
  </si>
  <si>
    <t>GBW43</t>
  </si>
  <si>
    <t>5/15/2006</t>
  </si>
  <si>
    <t>Altman</t>
  </si>
  <si>
    <t>GBW44</t>
  </si>
  <si>
    <t>8/24/2007</t>
  </si>
  <si>
    <t>$6.50</t>
  </si>
  <si>
    <t>$191.75</t>
  </si>
  <si>
    <t>Fred</t>
  </si>
  <si>
    <t>Mallory</t>
  </si>
  <si>
    <t>GBW45</t>
  </si>
  <si>
    <t>$589.00</t>
  </si>
  <si>
    <t>Molly</t>
  </si>
  <si>
    <t>Steadman</t>
  </si>
  <si>
    <t>GBW46</t>
  </si>
  <si>
    <t>7/30/2009</t>
  </si>
  <si>
    <t>Greg</t>
  </si>
  <si>
    <t>Connors</t>
  </si>
  <si>
    <t>GBW47</t>
  </si>
  <si>
    <t>10/19/2007</t>
  </si>
  <si>
    <t>Kathy</t>
  </si>
  <si>
    <t>Mayron</t>
  </si>
  <si>
    <t>GBW48</t>
  </si>
  <si>
    <t>$8.22</t>
  </si>
  <si>
    <t>$328.80</t>
  </si>
  <si>
    <t>Bill</t>
  </si>
  <si>
    <t>Simpson</t>
  </si>
  <si>
    <t>GBW49</t>
  </si>
  <si>
    <t>12/27/2001</t>
  </si>
  <si>
    <t>Michael</t>
  </si>
  <si>
    <t>Richardson</t>
  </si>
  <si>
    <t>GBW50</t>
  </si>
  <si>
    <t>Melanie</t>
  </si>
  <si>
    <t>Bowers</t>
  </si>
  <si>
    <t>GBW51</t>
  </si>
  <si>
    <t>11/19/2006</t>
  </si>
  <si>
    <t>$100.75</t>
  </si>
  <si>
    <t>Kyle</t>
  </si>
  <si>
    <t>EarnhSales</t>
  </si>
  <si>
    <t>GBW52</t>
  </si>
  <si>
    <t>9/22/2004</t>
  </si>
  <si>
    <t>Lance</t>
  </si>
  <si>
    <t>Davies</t>
  </si>
  <si>
    <t>GBW53</t>
  </si>
  <si>
    <t>12/14/2008</t>
  </si>
  <si>
    <t>Anne</t>
  </si>
  <si>
    <t>Davidson</t>
  </si>
  <si>
    <t>GBW54</t>
  </si>
  <si>
    <t>3/21/2006</t>
  </si>
  <si>
    <t>Doug</t>
  </si>
  <si>
    <t>Briscoll</t>
  </si>
  <si>
    <t>GBW55</t>
  </si>
  <si>
    <t>Feldsott</t>
  </si>
  <si>
    <t>GBW56</t>
  </si>
  <si>
    <t>11/17/2007</t>
  </si>
  <si>
    <t>Steve</t>
  </si>
  <si>
    <t>Singer</t>
  </si>
  <si>
    <t>GBW57</t>
  </si>
  <si>
    <t>9/19/2006</t>
  </si>
  <si>
    <t>Tucker</t>
  </si>
  <si>
    <t>GBW58</t>
  </si>
  <si>
    <t>3/27/2004</t>
  </si>
  <si>
    <t>Henry</t>
  </si>
  <si>
    <t>Paterson</t>
  </si>
  <si>
    <t>GBW59</t>
  </si>
  <si>
    <t>Brooks</t>
  </si>
  <si>
    <t>Hillen</t>
  </si>
  <si>
    <t>GBW60</t>
  </si>
  <si>
    <t>12/30/2005</t>
  </si>
  <si>
    <t>Dominick</t>
  </si>
  <si>
    <t>Mazza</t>
  </si>
  <si>
    <t>GBW61</t>
  </si>
  <si>
    <t>9/24/2006</t>
  </si>
  <si>
    <t>Jennifer</t>
  </si>
  <si>
    <t>Snyder</t>
  </si>
  <si>
    <t>GBW62</t>
  </si>
  <si>
    <t>Joshua</t>
  </si>
  <si>
    <t>Maccaluso</t>
  </si>
  <si>
    <t>GBW63</t>
  </si>
  <si>
    <t>Wheeler</t>
  </si>
  <si>
    <t>GBW64</t>
  </si>
  <si>
    <t>7/29/2001</t>
  </si>
  <si>
    <t>Todd</t>
  </si>
  <si>
    <t>Masters</t>
  </si>
  <si>
    <t>GBW65</t>
  </si>
  <si>
    <t>Karina</t>
  </si>
  <si>
    <t>GBW66</t>
  </si>
  <si>
    <t>12/27/2006</t>
  </si>
  <si>
    <t>Edward</t>
  </si>
  <si>
    <t>Trelly</t>
  </si>
  <si>
    <t>GBW67</t>
  </si>
  <si>
    <t>Christina</t>
  </si>
  <si>
    <t>Lillie</t>
  </si>
  <si>
    <t>GBW68</t>
  </si>
  <si>
    <t>5/13/2007</t>
  </si>
  <si>
    <t>Lewis</t>
  </si>
  <si>
    <t>GBW69</t>
  </si>
  <si>
    <t>Jerry</t>
  </si>
  <si>
    <t>McDonald</t>
  </si>
  <si>
    <t>GBW70</t>
  </si>
  <si>
    <t>6/21/2002</t>
  </si>
  <si>
    <t>Lynne</t>
  </si>
  <si>
    <t>Simmons</t>
  </si>
  <si>
    <t>GBW71</t>
  </si>
  <si>
    <t>Lindsey</t>
  </si>
  <si>
    <t>Winger</t>
  </si>
  <si>
    <t>GBW72</t>
  </si>
  <si>
    <t>1/16/2006</t>
  </si>
  <si>
    <t>Reed</t>
  </si>
  <si>
    <t>GBW73</t>
  </si>
  <si>
    <t>Paula</t>
  </si>
  <si>
    <t>Robinson</t>
  </si>
  <si>
    <t>GBW74</t>
  </si>
  <si>
    <t>11/21/2007</t>
  </si>
  <si>
    <t>William</t>
  </si>
  <si>
    <t>GBW75</t>
  </si>
  <si>
    <t>9/28/2009</t>
  </si>
  <si>
    <t>Shirley</t>
  </si>
  <si>
    <t>Dandrow</t>
  </si>
  <si>
    <t>GBW76</t>
  </si>
  <si>
    <t>2/26/2011</t>
  </si>
  <si>
    <t>GBW77</t>
  </si>
  <si>
    <t>$1,008.00</t>
  </si>
  <si>
    <t>Maria</t>
  </si>
  <si>
    <t>Switzer</t>
  </si>
  <si>
    <t>GBW78</t>
  </si>
  <si>
    <t>5/18/2011</t>
  </si>
  <si>
    <t>$392.35</t>
  </si>
  <si>
    <t>John</t>
  </si>
  <si>
    <t>Jacobs</t>
  </si>
  <si>
    <t>GBW79</t>
  </si>
  <si>
    <t>9/18/2006</t>
  </si>
  <si>
    <t>$260.00</t>
  </si>
  <si>
    <t>Bradley</t>
  </si>
  <si>
    <t>Howard</t>
  </si>
  <si>
    <t>GBW80</t>
  </si>
  <si>
    <t>1/29/2004</t>
  </si>
  <si>
    <t>Frieda</t>
  </si>
  <si>
    <t>GBW81</t>
  </si>
  <si>
    <t>$484.00</t>
  </si>
  <si>
    <t>Holly</t>
  </si>
  <si>
    <t>Taylor</t>
  </si>
  <si>
    <t>GBW82</t>
  </si>
  <si>
    <t>$494.13</t>
  </si>
  <si>
    <t>Tim</t>
  </si>
  <si>
    <t>BSaleshoff</t>
  </si>
  <si>
    <t>GBW83</t>
  </si>
  <si>
    <t>Esther</t>
  </si>
  <si>
    <t>Williams</t>
  </si>
  <si>
    <t>GBW84</t>
  </si>
  <si>
    <t>11/27/2006</t>
  </si>
  <si>
    <t>Miller</t>
  </si>
  <si>
    <t>GBW85</t>
  </si>
  <si>
    <t>2/16/2011</t>
  </si>
  <si>
    <t>Marianne</t>
  </si>
  <si>
    <t>Calvin</t>
  </si>
  <si>
    <t>GBW86</t>
  </si>
  <si>
    <t>Sue</t>
  </si>
  <si>
    <t>Petty</t>
  </si>
  <si>
    <t>GBW87</t>
  </si>
  <si>
    <t>11/14/2011</t>
  </si>
  <si>
    <t>Grace</t>
  </si>
  <si>
    <t>Sloan</t>
  </si>
  <si>
    <t>GBW88</t>
  </si>
  <si>
    <t>10/17/2004</t>
  </si>
  <si>
    <t>Richard</t>
  </si>
  <si>
    <t>Gibbs</t>
  </si>
  <si>
    <t>GBW89</t>
  </si>
  <si>
    <t>$442.50</t>
  </si>
  <si>
    <t>Lorrie</t>
  </si>
  <si>
    <t>Sullivan</t>
  </si>
  <si>
    <t>GBW90</t>
  </si>
  <si>
    <t>2/15/2001</t>
  </si>
  <si>
    <t>$195.30</t>
  </si>
  <si>
    <t>Ted</t>
  </si>
  <si>
    <t>Hayes</t>
  </si>
  <si>
    <t>GBW91</t>
  </si>
  <si>
    <t>11/21/2006</t>
  </si>
  <si>
    <t>$280.00</t>
  </si>
  <si>
    <t>Helen</t>
  </si>
  <si>
    <t>StewSales</t>
  </si>
  <si>
    <t>GBW92</t>
  </si>
  <si>
    <t>4/17/2010</t>
  </si>
  <si>
    <t>$651.00</t>
  </si>
  <si>
    <t>Katie</t>
  </si>
  <si>
    <t>GBW93</t>
  </si>
  <si>
    <t>Jane</t>
  </si>
  <si>
    <t>Winters</t>
  </si>
  <si>
    <t>GBW94</t>
  </si>
  <si>
    <t>10/22/2009</t>
  </si>
  <si>
    <t>$441.00</t>
  </si>
  <si>
    <t>MSalesin</t>
  </si>
  <si>
    <t>GBW95</t>
  </si>
  <si>
    <t>Geoff</t>
  </si>
  <si>
    <t>Brown</t>
  </si>
  <si>
    <t>GBW96</t>
  </si>
  <si>
    <t>6/15/2007</t>
  </si>
  <si>
    <t>Alice</t>
  </si>
  <si>
    <t>Owens</t>
  </si>
  <si>
    <t>GBW97</t>
  </si>
  <si>
    <t>2/14/2007</t>
  </si>
  <si>
    <t>$85.25</t>
  </si>
  <si>
    <t>Thomas</t>
  </si>
  <si>
    <t>GBW98</t>
  </si>
  <si>
    <t>$670.00</t>
  </si>
  <si>
    <t>Sam</t>
  </si>
  <si>
    <t>Whitney</t>
  </si>
  <si>
    <t>GBW99</t>
  </si>
  <si>
    <t>Erin</t>
  </si>
  <si>
    <t>GBW100</t>
  </si>
  <si>
    <t>3/23/2011</t>
  </si>
  <si>
    <t>Amy</t>
  </si>
  <si>
    <t>Tooley</t>
  </si>
  <si>
    <t>GBW101</t>
  </si>
  <si>
    <t>8/16/2010</t>
  </si>
  <si>
    <t>BEN</t>
  </si>
  <si>
    <t>R</t>
  </si>
  <si>
    <t>D</t>
  </si>
  <si>
    <t>DRH</t>
  </si>
  <si>
    <t>RH</t>
  </si>
  <si>
    <t>DR</t>
  </si>
  <si>
    <t>DH</t>
  </si>
  <si>
    <t>H</t>
  </si>
  <si>
    <t>Numbers of Observations</t>
  </si>
  <si>
    <t>All duplicates cleared, the first name sorted in ascending order and filter has been added.</t>
  </si>
  <si>
    <t>Pear Wine Distribution</t>
  </si>
  <si>
    <t>Trans. #</t>
  </si>
  <si>
    <t>Rep</t>
  </si>
  <si>
    <t>State</t>
  </si>
  <si>
    <t>Month</t>
  </si>
  <si>
    <t>Type</t>
  </si>
  <si>
    <t>Group</t>
  </si>
  <si>
    <t>Part</t>
  </si>
  <si>
    <t>Margin</t>
  </si>
  <si>
    <t>Quantity</t>
  </si>
  <si>
    <t>John Wade</t>
  </si>
  <si>
    <t>WA</t>
  </si>
  <si>
    <t>Red</t>
  </si>
  <si>
    <t>Pinot Noir</t>
  </si>
  <si>
    <t>Smithbrook Pinot Noir</t>
  </si>
  <si>
    <t>Blend</t>
  </si>
  <si>
    <t>Stonyfell Metala</t>
  </si>
  <si>
    <t>Mike Davies</t>
  </si>
  <si>
    <t>Shiraz</t>
  </si>
  <si>
    <t>Rymill Shiraz</t>
  </si>
  <si>
    <t>Roland Wahlquist</t>
  </si>
  <si>
    <t>Vic</t>
  </si>
  <si>
    <t>Merlot</t>
  </si>
  <si>
    <t>Cassegrain Merlot</t>
  </si>
  <si>
    <t>Mark Shield</t>
  </si>
  <si>
    <t>Mountadam Pinot Noir</t>
  </si>
  <si>
    <t>White</t>
  </si>
  <si>
    <t>Riesling</t>
  </si>
  <si>
    <t>Grant Burge Riesling</t>
  </si>
  <si>
    <t>Heggies Riesling</t>
  </si>
  <si>
    <t>Ian McKenzie</t>
  </si>
  <si>
    <t>Semillon</t>
  </si>
  <si>
    <t>Campbells Limited Release</t>
  </si>
  <si>
    <t>Blue Pyrenees Estate</t>
  </si>
  <si>
    <t>Heggies Pinot Noir</t>
  </si>
  <si>
    <t>Penfolds Bin 389</t>
  </si>
  <si>
    <t>Houghton Rhine Riesilng</t>
  </si>
  <si>
    <t>Peter Douglas</t>
  </si>
  <si>
    <t>SA</t>
  </si>
  <si>
    <t>Geg Clayfield</t>
  </si>
  <si>
    <t>Grosset Polish Hill</t>
  </si>
  <si>
    <t>Kym Tolley</t>
  </si>
  <si>
    <t>Shottesbrooke Merlot</t>
  </si>
  <si>
    <t>Mount Hurtle Shiraz</t>
  </si>
  <si>
    <t>Bob Oatley</t>
  </si>
  <si>
    <t>Frankand Estate Riesling</t>
  </si>
  <si>
    <t>Delatite Riesling</t>
  </si>
  <si>
    <t>Wynns Coonawarra Hermitage</t>
  </si>
  <si>
    <t>Maxwell Semillon</t>
  </si>
  <si>
    <t>Henshke Mt Edelstone</t>
  </si>
  <si>
    <t>Huon Hooke</t>
  </si>
  <si>
    <t>NSW</t>
  </si>
  <si>
    <t>Keith Tulloch</t>
  </si>
  <si>
    <t>Dave Robertson</t>
  </si>
  <si>
    <t>Tyrrel's Vat 1</t>
  </si>
  <si>
    <t>Henschke Julius</t>
  </si>
  <si>
    <t>SK-2010</t>
  </si>
  <si>
    <t>SW-2019</t>
  </si>
  <si>
    <t>CA-2012</t>
  </si>
  <si>
    <t>TB-2017</t>
  </si>
  <si>
    <t>FC-2015</t>
  </si>
  <si>
    <t>KD-2014</t>
  </si>
  <si>
    <t>TC-2018</t>
  </si>
  <si>
    <t>BB-2019</t>
  </si>
  <si>
    <t>CH-2012</t>
  </si>
  <si>
    <t>HS-2016</t>
  </si>
  <si>
    <t>SC-2017</t>
  </si>
  <si>
    <t>SR-2011</t>
  </si>
  <si>
    <t>BA-2019</t>
  </si>
  <si>
    <t>CH2017</t>
  </si>
  <si>
    <t>RM-2016</t>
  </si>
  <si>
    <t>JR-2011</t>
  </si>
  <si>
    <t>GG-2012</t>
  </si>
  <si>
    <t>PH-2013</t>
  </si>
  <si>
    <t>DK-2014</t>
  </si>
  <si>
    <t>CH-2019</t>
  </si>
  <si>
    <t>JS-2015</t>
  </si>
  <si>
    <t>JB-215</t>
  </si>
  <si>
    <t>JS-2019</t>
  </si>
  <si>
    <t>JM-2017</t>
  </si>
  <si>
    <t>SK-2016</t>
  </si>
  <si>
    <t>TN-2019</t>
  </si>
  <si>
    <t>BH-2012</t>
  </si>
  <si>
    <t>RC-2011</t>
  </si>
  <si>
    <t>DR-2017</t>
  </si>
  <si>
    <t>JP-2014</t>
  </si>
  <si>
    <t>SD-2018</t>
  </si>
  <si>
    <t>JA-2017</t>
  </si>
  <si>
    <t>LR-2014</t>
  </si>
  <si>
    <t>BS-2015</t>
  </si>
  <si>
    <t>MB-2018</t>
  </si>
  <si>
    <t>PA-2019</t>
  </si>
  <si>
    <t>MA-2019</t>
  </si>
  <si>
    <t>FM-2011</t>
  </si>
  <si>
    <t>MS-2013</t>
  </si>
  <si>
    <t>GC-2015</t>
  </si>
  <si>
    <t>KM-2015</t>
  </si>
  <si>
    <t>BS-2016</t>
  </si>
  <si>
    <t>MR-2018</t>
  </si>
  <si>
    <t>MB-2015</t>
  </si>
  <si>
    <t>KE-2014</t>
  </si>
  <si>
    <t>LD-2017</t>
  </si>
  <si>
    <t>AD-2018</t>
  </si>
  <si>
    <t>DB-2019</t>
  </si>
  <si>
    <t>GF-2020</t>
  </si>
  <si>
    <t>SS-2012</t>
  </si>
  <si>
    <t>CT-2022</t>
  </si>
  <si>
    <t>HP-2011</t>
  </si>
  <si>
    <t>DM-2020</t>
  </si>
  <si>
    <t>JS-2021</t>
  </si>
  <si>
    <t>JM-2019</t>
  </si>
  <si>
    <t>BW-2020</t>
  </si>
  <si>
    <t>TM-2021</t>
  </si>
  <si>
    <t>KA-2022</t>
  </si>
  <si>
    <t>ET-2019</t>
  </si>
  <si>
    <t>CL-2016</t>
  </si>
  <si>
    <t>ML-2019</t>
  </si>
  <si>
    <t>JM-2016</t>
  </si>
  <si>
    <t>LS-2017</t>
  </si>
  <si>
    <t>LW-2015</t>
  </si>
  <si>
    <t>CR-2012</t>
  </si>
  <si>
    <t>PR-2011</t>
  </si>
  <si>
    <t>WA-2021</t>
  </si>
  <si>
    <t>SD-2012</t>
  </si>
  <si>
    <t>KS-2018</t>
  </si>
  <si>
    <t>MS-2018</t>
  </si>
  <si>
    <t>JJ-2019</t>
  </si>
  <si>
    <t>BH-2018</t>
  </si>
  <si>
    <t>FB-2016</t>
  </si>
  <si>
    <t>HT-2018</t>
  </si>
  <si>
    <t>TB-2018</t>
  </si>
  <si>
    <t>EW-2018</t>
  </si>
  <si>
    <t>TW-2011</t>
  </si>
  <si>
    <t>MC-2013</t>
  </si>
  <si>
    <t>SP-2018</t>
  </si>
  <si>
    <t>GS-2015</t>
  </si>
  <si>
    <t>RG-2013</t>
  </si>
  <si>
    <t>LS-2015</t>
  </si>
  <si>
    <t>TH-2018</t>
  </si>
  <si>
    <t>HS-2013</t>
  </si>
  <si>
    <t>JW-2011</t>
  </si>
  <si>
    <t>PM-2022</t>
  </si>
  <si>
    <t>GB-2017</t>
  </si>
  <si>
    <t>AW-2016</t>
  </si>
  <si>
    <t>GT-2017</t>
  </si>
  <si>
    <t>SW-2018</t>
  </si>
  <si>
    <t>EB-2019</t>
  </si>
  <si>
    <t>AT-2017</t>
  </si>
  <si>
    <t>KE-2019</t>
  </si>
  <si>
    <t>LD-2021</t>
  </si>
  <si>
    <t>AD-2016</t>
  </si>
  <si>
    <t>DB-2016</t>
  </si>
  <si>
    <t>BH-2011</t>
  </si>
  <si>
    <t>FB-2018</t>
  </si>
  <si>
    <t>HT-2019</t>
  </si>
  <si>
    <t>LS-2013</t>
  </si>
  <si>
    <t>LW-2019</t>
  </si>
  <si>
    <t>CR-2022</t>
  </si>
  <si>
    <t>PR-2022</t>
  </si>
  <si>
    <t>BS-2011</t>
  </si>
  <si>
    <t>MB=2016</t>
  </si>
  <si>
    <t>PA-2018</t>
  </si>
  <si>
    <t>MA-2015</t>
  </si>
  <si>
    <t>FM-2017</t>
  </si>
  <si>
    <t>Job-ID</t>
  </si>
  <si>
    <t>3) CONCAT, LEFT, RIGHT.</t>
  </si>
  <si>
    <t>OBJECTIVES</t>
  </si>
  <si>
    <t>1) Concat firstname and lastname as FULLNAME</t>
  </si>
  <si>
    <t>FIRSTNAME</t>
  </si>
  <si>
    <t>LASTNAME</t>
  </si>
  <si>
    <t>2)Extract year of employment from the JobID</t>
  </si>
  <si>
    <t>3) Extract the abbreviated name from the JobID</t>
  </si>
  <si>
    <t>1)The table below contains some duplicates, remove them</t>
  </si>
  <si>
    <r>
      <t xml:space="preserve">2) </t>
    </r>
    <r>
      <rPr>
        <sz val="12"/>
        <color rgb="FF44546A"/>
        <rFont val="Calibri"/>
        <family val="2"/>
        <scheme val="minor"/>
      </rPr>
      <t>Sort the table using first name in ascending order and Filter the table.</t>
    </r>
  </si>
  <si>
    <t>FULLNAME</t>
  </si>
  <si>
    <t>Year of Employment</t>
  </si>
  <si>
    <t>Abb.Name</t>
  </si>
  <si>
    <t>4) COUNT, COUNTA, COUNTBLANK, COUNTIF</t>
  </si>
  <si>
    <t>1) Find the numbers of employees</t>
  </si>
  <si>
    <t>2) Find the numbers of blanks in the table</t>
  </si>
  <si>
    <t>3) Find how many employees worked above 25hrs</t>
  </si>
  <si>
    <t>4) Find how many employees worked below 30hrs</t>
  </si>
  <si>
    <t>COUNT</t>
  </si>
  <si>
    <t>COUNTA</t>
  </si>
  <si>
    <t>COUNTBLANK</t>
  </si>
  <si>
    <t>Employess that worked above 25hrs</t>
  </si>
  <si>
    <t>Employess that worked below 30hrs</t>
  </si>
  <si>
    <t>9)PIVOT TABLES AND PIVOT CHART</t>
  </si>
  <si>
    <t>AGE</t>
  </si>
  <si>
    <t>SCORES</t>
  </si>
  <si>
    <t xml:space="preserve">1) Group the AGE into 2 groups </t>
  </si>
  <si>
    <t>2) Group the SCORES into 3 groups and above</t>
  </si>
  <si>
    <t>3) Demonstrate the use of OR,AND,IF(OR),IF(AND)</t>
  </si>
  <si>
    <t>IF</t>
  </si>
  <si>
    <t>NESTEDIF</t>
  </si>
  <si>
    <t>OR</t>
  </si>
  <si>
    <t>AND</t>
  </si>
  <si>
    <t>IF(OR)</t>
  </si>
  <si>
    <t>IF(AND)</t>
  </si>
  <si>
    <t>6) VLOOKUP,MATCH, INDEX MATCH.</t>
  </si>
  <si>
    <t>Employee Information - Master List</t>
  </si>
  <si>
    <t>Emp ID</t>
  </si>
  <si>
    <t>Dept</t>
  </si>
  <si>
    <t>E-mail</t>
  </si>
  <si>
    <t>Phone Ext</t>
  </si>
  <si>
    <t>Location</t>
  </si>
  <si>
    <t>Hire Date</t>
  </si>
  <si>
    <t>Pay Rate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</si>
  <si>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</si>
  <si>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</si>
  <si>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</si>
  <si>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</si>
  <si>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</si>
  <si>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</si>
  <si>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</si>
  <si>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</si>
  <si>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</si>
  <si>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</si>
  <si>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</si>
  <si>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</si>
  <si>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</si>
  <si>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</si>
  <si>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</si>
  <si>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</si>
  <si>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</si>
  <si>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</si>
  <si>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</si>
  <si>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</si>
  <si>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</si>
  <si>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</si>
  <si>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HR</t>
  </si>
  <si>
    <t>katiea</t>
  </si>
  <si>
    <t>Building 3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</si>
  <si>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</si>
  <si>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</si>
  <si>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</si>
  <si>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</si>
  <si>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</si>
  <si>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</si>
  <si>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</si>
  <si>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</si>
  <si>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</si>
  <si>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</si>
  <si>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</si>
  <si>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</si>
  <si>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</si>
  <si>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</si>
  <si>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</si>
  <si>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</si>
  <si>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</si>
  <si>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</si>
  <si>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</si>
  <si>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</si>
  <si>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</si>
  <si>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</si>
  <si>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</si>
  <si>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</si>
  <si>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</si>
  <si>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</si>
  <si>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</si>
  <si>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</si>
  <si>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</si>
  <si>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</si>
  <si>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</si>
  <si>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</si>
  <si>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</si>
  <si>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</si>
  <si>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</si>
  <si>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</si>
  <si>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</si>
  <si>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</si>
  <si>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</si>
  <si>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</si>
  <si>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</si>
  <si>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</si>
  <si>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</si>
  <si>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</si>
  <si>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</si>
  <si>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</si>
  <si>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</si>
  <si>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</si>
  <si>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</si>
  <si>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</si>
  <si>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</si>
  <si>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</si>
  <si>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</si>
  <si>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</si>
  <si>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</si>
  <si>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</si>
  <si>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</si>
  <si>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</si>
  <si>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</si>
  <si>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</si>
  <si>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</si>
  <si>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</si>
  <si>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</si>
  <si>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</si>
  <si>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</si>
  <si>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</si>
  <si>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</si>
  <si>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</si>
  <si>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</si>
  <si>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</si>
  <si>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</si>
  <si>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</si>
  <si>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</si>
  <si>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</si>
  <si>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mariam</t>
  </si>
  <si>
    <t>Atherly</t>
  </si>
  <si>
    <t>Katherine</t>
  </si>
  <si>
    <t>kathya</t>
  </si>
  <si>
    <t>Employee Lookup</t>
  </si>
  <si>
    <t>Index Match</t>
  </si>
  <si>
    <t xml:space="preserve"> Match</t>
  </si>
  <si>
    <t>The objective of this project is to showcase the use of 10 data analyst tools in excel</t>
  </si>
  <si>
    <t>Date</t>
  </si>
  <si>
    <t>Date of Hire</t>
  </si>
  <si>
    <t>Years Service</t>
  </si>
  <si>
    <t>Last Review</t>
  </si>
  <si>
    <t>Next Review</t>
  </si>
  <si>
    <t>Day</t>
  </si>
  <si>
    <t>Year</t>
  </si>
  <si>
    <t>Calculated Month and year</t>
  </si>
  <si>
    <t>Last</t>
  </si>
  <si>
    <t>First</t>
  </si>
  <si>
    <t>Bacata</t>
  </si>
  <si>
    <t>Stevie</t>
  </si>
  <si>
    <t>BARRY</t>
  </si>
  <si>
    <t>Adam</t>
  </si>
  <si>
    <t>Betts</t>
  </si>
  <si>
    <t>Connor</t>
  </si>
  <si>
    <t>martinez</t>
  </si>
  <si>
    <t>carlos</t>
  </si>
  <si>
    <t>Biti</t>
  </si>
  <si>
    <t>Yvette</t>
  </si>
  <si>
    <t>BOLLER</t>
  </si>
  <si>
    <t>Jim</t>
  </si>
  <si>
    <t>Bui</t>
  </si>
  <si>
    <t>Charlie</t>
  </si>
  <si>
    <t>Carlton</t>
  </si>
  <si>
    <t>Tina</t>
  </si>
  <si>
    <t>CAROL</t>
  </si>
  <si>
    <t>CHAFFEE</t>
  </si>
  <si>
    <t>Chairs</t>
  </si>
  <si>
    <t>Samantha</t>
  </si>
  <si>
    <t>CHAUDRI</t>
  </si>
  <si>
    <t>Uma</t>
  </si>
  <si>
    <t>CHU</t>
  </si>
  <si>
    <t>Elizabeth</t>
  </si>
  <si>
    <t>CHUNG</t>
  </si>
  <si>
    <t>Eric</t>
  </si>
  <si>
    <t>CLARK</t>
  </si>
  <si>
    <t>elizabeth</t>
  </si>
  <si>
    <t>ANNA</t>
  </si>
  <si>
    <t>COLE</t>
  </si>
  <si>
    <t>Sabrina</t>
  </si>
  <si>
    <t>COMUNTZIS</t>
  </si>
  <si>
    <t>DECKER</t>
  </si>
  <si>
    <t>DESIATO</t>
  </si>
  <si>
    <t>DONNELL</t>
  </si>
  <si>
    <t>Alexandra</t>
  </si>
  <si>
    <t>ELLIS</t>
  </si>
  <si>
    <t>Fernandes</t>
  </si>
  <si>
    <t>Nicholas</t>
  </si>
  <si>
    <t>FERRIS</t>
  </si>
  <si>
    <t>FILOSA</t>
  </si>
  <si>
    <t>FLANDERS</t>
  </si>
  <si>
    <t>Daniel</t>
  </si>
  <si>
    <t>Forrest</t>
  </si>
  <si>
    <t>Leighton</t>
  </si>
  <si>
    <t>Gour</t>
  </si>
  <si>
    <t>Phoebe</t>
  </si>
  <si>
    <t>Khan</t>
  </si>
  <si>
    <t>Mihael</t>
  </si>
  <si>
    <t>SANDERS</t>
  </si>
  <si>
    <t>Staples</t>
  </si>
  <si>
    <t>Radhya</t>
  </si>
  <si>
    <t>Song</t>
  </si>
  <si>
    <t>Natasha</t>
  </si>
  <si>
    <t>Senome</t>
  </si>
  <si>
    <t>Preston</t>
  </si>
  <si>
    <t>WANG</t>
  </si>
  <si>
    <t>Mei</t>
  </si>
  <si>
    <t>Zhang</t>
  </si>
  <si>
    <t>Aanya</t>
  </si>
  <si>
    <t>upper case</t>
  </si>
  <si>
    <t>lower case</t>
  </si>
  <si>
    <t>proper case</t>
  </si>
  <si>
    <t>Full Name</t>
  </si>
  <si>
    <t>Row Labels</t>
  </si>
  <si>
    <t>Sum of Quantity</t>
  </si>
  <si>
    <t>Sum of Sales</t>
  </si>
  <si>
    <t>10) Table and Name Ranges</t>
  </si>
  <si>
    <t>8)Upper case, Lower case and proper case</t>
  </si>
  <si>
    <t>7)YEARfrac, TEXT function</t>
  </si>
  <si>
    <t>5)IF, NESTEDIF, OR, 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</si>
</sst>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₦-46A]#,##0.00"/>
    <numFmt numFmtId="165" formatCode="_(&quot;$&quot;* #,##0.00_);_(&quot;$&quot;* \(#,##0.00\);_(&quot;$&quot;* &quot;-&quot;??_);_(@_)"/>
    <numFmt numFmtId="166" formatCode="0.0"/>
    <numFmt numFmtId="167" formatCode="[$-409]mmm\-yy;@"/>
    <numFmt numFmtId="168" formatCode="&quot;$&quot;#,##0.00"/>
    <numFmt numFmtId="169" formatCode="[$$-409]#,##0.00"/>
  </numFmts>
  <fonts count="41">
    <font>
      <sz val="14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4"/>
      <color rgb="FF3F3F76"/>
      <name val="Arial"/>
      <family val="2"/>
    </font>
    <font>
      <b/>
      <sz val="14"/>
      <color rgb="FF3F3F3F"/>
      <name val="Arial"/>
      <family val="2"/>
    </font>
    <font>
      <b/>
      <sz val="14"/>
      <color theme="1"/>
      <name val="Arial"/>
      <family val="2"/>
    </font>
    <font>
      <sz val="14"/>
      <color theme="0"/>
      <name val="Arial"/>
      <family val="2"/>
    </font>
    <font>
      <sz val="16"/>
      <color theme="1"/>
      <name val="Arial"/>
      <family val="2"/>
    </font>
    <font>
      <b/>
      <sz val="18"/>
      <color rgb="FF44546A"/>
      <name val="Calibri Light"/>
      <family val="2"/>
    </font>
    <font>
      <b/>
      <sz val="13"/>
      <color rgb="FF44546A"/>
      <name val="Calibri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rgb="FF44546A"/>
      <name val="Calibri Light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8"/>
      <name val="Arial"/>
      <family val="2"/>
    </font>
    <font>
      <sz val="18"/>
      <color theme="8"/>
      <name val="Calibri"/>
      <family val="2"/>
      <scheme val="minor"/>
    </font>
    <font>
      <sz val="12"/>
      <color rgb="FF44546A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rgb="FFFFFFFF"/>
      <name val="Overpass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6"/>
      <color theme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2E86D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ACCCE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2" borderId="3" applyNumberFormat="0" applyAlignment="0" applyProtection="0"/>
    <xf numFmtId="0" fontId="7" fillId="3" borderId="4" applyNumberFormat="0" applyAlignment="0" applyProtection="0"/>
    <xf numFmtId="0" fontId="9" fillId="4" borderId="0" applyNumberFormat="0" applyBorder="0" applyAlignment="0" applyProtection="0"/>
    <xf numFmtId="0" fontId="27" fillId="5" borderId="0" applyNumberFormat="0" applyBorder="0" applyAlignment="0" applyProtection="0"/>
    <xf numFmtId="0" fontId="29" fillId="0" borderId="0"/>
    <xf numFmtId="165" fontId="16" fillId="0" borderId="0" applyFont="0" applyFill="0" applyBorder="0" applyAlignment="0" applyProtection="0"/>
    <xf numFmtId="0" fontId="16" fillId="0" borderId="0"/>
  </cellStyleXfs>
  <cellXfs count="62">
    <xf numFmtId="0" fontId="0" fillId="0" borderId="0" xfId="0"/>
    <xf numFmtId="0" fontId="10" fillId="0" borderId="0" xfId="0" applyFont="1"/>
    <xf numFmtId="0" fontId="0" fillId="0" borderId="5" xfId="0" applyBorder="1"/>
    <xf numFmtId="0" fontId="0" fillId="0" borderId="0" xfId="0" applyAlignment="1">
      <alignment horizontal="left"/>
    </xf>
    <xf numFmtId="0" fontId="12" fillId="0" borderId="6" xfId="0" applyFont="1" applyBorder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164" fontId="15" fillId="0" borderId="0" xfId="0" applyNumberFormat="1" applyFont="1"/>
    <xf numFmtId="164" fontId="15" fillId="0" borderId="5" xfId="0" applyNumberFormat="1" applyFont="1" applyBorder="1"/>
    <xf numFmtId="0" fontId="11" fillId="0" borderId="0" xfId="0" applyFont="1"/>
    <xf numFmtId="0" fontId="18" fillId="0" borderId="0" xfId="0" applyFont="1"/>
    <xf numFmtId="0" fontId="19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8" fillId="5" borderId="5" xfId="7" applyFont="1" applyBorder="1" applyAlignment="1">
      <alignment horizontal="center" vertical="center"/>
    </xf>
    <xf numFmtId="0" fontId="30" fillId="0" borderId="5" xfId="8" applyFont="1" applyBorder="1" applyAlignment="1">
      <alignment horizontal="center" vertical="center" wrapText="1"/>
    </xf>
    <xf numFmtId="15" fontId="30" fillId="0" borderId="5" xfId="8" applyNumberFormat="1" applyFont="1" applyBorder="1" applyAlignment="1">
      <alignment horizontal="center" vertical="center" wrapText="1"/>
    </xf>
    <xf numFmtId="165" fontId="31" fillId="0" borderId="5" xfId="9" applyFont="1" applyBorder="1"/>
    <xf numFmtId="0" fontId="32" fillId="2" borderId="3" xfId="4" applyFont="1" applyAlignment="1">
      <alignment horizontal="center" vertical="center" wrapText="1"/>
    </xf>
    <xf numFmtId="0" fontId="7" fillId="3" borderId="4" xfId="5" applyAlignment="1">
      <alignment horizontal="center"/>
    </xf>
    <xf numFmtId="0" fontId="28" fillId="5" borderId="7" xfId="7" applyFont="1" applyBorder="1" applyAlignment="1">
      <alignment horizontal="center" vertical="center"/>
    </xf>
    <xf numFmtId="0" fontId="32" fillId="2" borderId="8" xfId="4" applyFont="1" applyBorder="1" applyAlignment="1">
      <alignment horizontal="center" vertical="center" wrapText="1"/>
    </xf>
    <xf numFmtId="0" fontId="33" fillId="6" borderId="5" xfId="0" applyFont="1" applyFill="1" applyBorder="1" applyAlignment="1">
      <alignment horizontal="center" wrapText="1"/>
    </xf>
    <xf numFmtId="14" fontId="34" fillId="0" borderId="5" xfId="0" applyNumberFormat="1" applyFont="1" applyBorder="1" applyAlignment="1">
      <alignment horizontal="right" wrapText="1"/>
    </xf>
    <xf numFmtId="0" fontId="35" fillId="4" borderId="0" xfId="6" applyFont="1" applyBorder="1" applyAlignment="1">
      <alignment horizontal="left" wrapText="1"/>
    </xf>
    <xf numFmtId="0" fontId="36" fillId="4" borderId="0" xfId="6" applyFont="1" applyBorder="1" applyAlignment="1">
      <alignment horizontal="left" wrapText="1"/>
    </xf>
    <xf numFmtId="14" fontId="34" fillId="0" borderId="0" xfId="0" applyNumberFormat="1" applyFont="1"/>
    <xf numFmtId="166" fontId="34" fillId="0" borderId="0" xfId="0" applyNumberFormat="1" applyFont="1"/>
    <xf numFmtId="0" fontId="33" fillId="6" borderId="0" xfId="0" applyFont="1" applyFill="1" applyAlignment="1">
      <alignment horizontal="center" wrapText="1"/>
    </xf>
    <xf numFmtId="14" fontId="34" fillId="0" borderId="0" xfId="0" applyNumberFormat="1" applyFont="1" applyAlignment="1">
      <alignment horizontal="right" wrapText="1"/>
    </xf>
    <xf numFmtId="22" fontId="33" fillId="6" borderId="0" xfId="0" applyNumberFormat="1" applyFont="1" applyFill="1" applyAlignment="1">
      <alignment horizontal="center" wrapText="1"/>
    </xf>
    <xf numFmtId="14" fontId="33" fillId="6" borderId="0" xfId="0" applyNumberFormat="1" applyFont="1" applyFill="1" applyAlignment="1">
      <alignment horizontal="center"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0" borderId="0" xfId="1" applyFont="1" applyBorder="1"/>
    <xf numFmtId="0" fontId="16" fillId="0" borderId="0" xfId="10"/>
    <xf numFmtId="0" fontId="5" fillId="0" borderId="2" xfId="3"/>
    <xf numFmtId="167" fontId="5" fillId="0" borderId="2" xfId="3" applyNumberFormat="1"/>
    <xf numFmtId="168" fontId="5" fillId="0" borderId="2" xfId="3" applyNumberFormat="1"/>
    <xf numFmtId="0" fontId="31" fillId="0" borderId="0" xfId="10" applyFont="1"/>
    <xf numFmtId="167" fontId="31" fillId="0" borderId="0" xfId="10" applyNumberFormat="1" applyFont="1"/>
    <xf numFmtId="168" fontId="31" fillId="0" borderId="0" xfId="10" applyNumberFormat="1" applyFont="1"/>
    <xf numFmtId="0" fontId="0" fillId="0" borderId="0" xfId="0" pivotButton="1"/>
    <xf numFmtId="16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6" fillId="4" borderId="0" xfId="2" applyFont="1" applyFill="1" applyBorder="1" applyAlignment="1">
      <alignment horizontal="center" vertical="center"/>
    </xf>
    <xf numFmtId="0" fontId="26" fillId="4" borderId="1" xfId="2" applyFont="1" applyFill="1" applyAlignment="1">
      <alignment horizontal="center" vertical="center"/>
    </xf>
    <xf numFmtId="0" fontId="40" fillId="0" borderId="0" xfId="10" applyFont="1" applyAlignment="1">
      <alignment horizontal="center"/>
    </xf>
    <xf numFmtId="0" fontId="16" fillId="0" borderId="0" xfId="10" applyAlignment="1">
      <alignment horizontal="center"/>
    </xf>
  </cellXfs>
  <cellStyles count="11">
    <cellStyle name="60% - Accent1 2" xfId="7" xr:uid="{4934FF37-B3D6-474A-9DA3-D740BB544249}"/>
    <cellStyle name="Accent1" xfId="6" builtinId="29"/>
    <cellStyle name="Currency 2" xfId="9" xr:uid="{99118FC6-21E3-4D31-9AC0-FE106567C4D6}"/>
    <cellStyle name="Heading 1" xfId="2" builtinId="16"/>
    <cellStyle name="Heading 2" xfId="3" builtinId="17"/>
    <cellStyle name="Input" xfId="4" builtinId="20"/>
    <cellStyle name="Normal" xfId="0" builtinId="0"/>
    <cellStyle name="Normal 2" xfId="10" xr:uid="{BF39FCC6-BAC6-4654-AC02-F2BBD69266E9}"/>
    <cellStyle name="Normal_Sheet1_1" xfId="8" xr:uid="{B066FA3F-7E3F-48BB-9C9A-F48276446644}"/>
    <cellStyle name="Output" xfId="5" builtinId="21"/>
    <cellStyle name="Title" xfId="1" builtinId="1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data analyst tools in excel (part 1).xlsx]Pivot table,pivot chart!PivotTable1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table,pivot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8-443B-8795-00D435433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8-443B-8795-00D435433E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table,pivot chart'!$A$4:$A$5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'Pivot table,pivot chart'!$B$4:$B$5</c:f>
              <c:numCache>
                <c:formatCode>General</c:formatCode>
                <c:ptCount val="2"/>
                <c:pt idx="0">
                  <c:v>1549</c:v>
                </c:pt>
                <c:pt idx="1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327-A92C-CF5B88CB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data analyst tools in excel (part 1).xlsx]Pivot table,pivot chart!PivotTable2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table,pivot chart'!$B$16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table,pivot chart'!$A$17:$A$22</c:f>
              <c:strCache>
                <c:ptCount val="6"/>
                <c:pt idx="0">
                  <c:v>Riesling</c:v>
                </c:pt>
                <c:pt idx="1">
                  <c:v>Blend</c:v>
                </c:pt>
                <c:pt idx="2">
                  <c:v>Pinot Noir</c:v>
                </c:pt>
                <c:pt idx="3">
                  <c:v>Shiraz</c:v>
                </c:pt>
                <c:pt idx="4">
                  <c:v>Semillon</c:v>
                </c:pt>
                <c:pt idx="5">
                  <c:v>Merlot</c:v>
                </c:pt>
              </c:strCache>
            </c:strRef>
          </c:cat>
          <c:val>
            <c:numRef>
              <c:f>'Pivot table,pivot chart'!$B$17:$B$22</c:f>
              <c:numCache>
                <c:formatCode>[$$-409]#,##0.00</c:formatCode>
                <c:ptCount val="6"/>
                <c:pt idx="0">
                  <c:v>14275.699999999995</c:v>
                </c:pt>
                <c:pt idx="1">
                  <c:v>11772.6</c:v>
                </c:pt>
                <c:pt idx="2">
                  <c:v>8383</c:v>
                </c:pt>
                <c:pt idx="3">
                  <c:v>5196</c:v>
                </c:pt>
                <c:pt idx="4">
                  <c:v>4073.3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2-480A-BB1A-2302BD31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2575"/>
        <c:axId val="1396358399"/>
      </c:barChart>
      <c:catAx>
        <c:axId val="13963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96358399"/>
        <c:crosses val="autoZero"/>
        <c:auto val="1"/>
        <c:lblAlgn val="ctr"/>
        <c:lblOffset val="100"/>
        <c:noMultiLvlLbl val="0"/>
      </c:catAx>
      <c:valAx>
        <c:axId val="13963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963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data analyst tools in excel (part 1).xlsx]Pivot table,pivot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table,pivot chart'!$B$36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table,pivot chart'!$A$37:$A$58</c:f>
              <c:strCache>
                <c:ptCount val="22"/>
                <c:pt idx="0">
                  <c:v>Heggies Pinot Noir</c:v>
                </c:pt>
                <c:pt idx="1">
                  <c:v>Blue Pyrenees Estate</c:v>
                </c:pt>
                <c:pt idx="2">
                  <c:v>Heggies Riesling</c:v>
                </c:pt>
                <c:pt idx="3">
                  <c:v>Mountadam Pinot Noir</c:v>
                </c:pt>
                <c:pt idx="4">
                  <c:v>Delatite Riesling</c:v>
                </c:pt>
                <c:pt idx="5">
                  <c:v>Penfolds Bin 389</c:v>
                </c:pt>
                <c:pt idx="6">
                  <c:v>Stonyfell Metala</c:v>
                </c:pt>
                <c:pt idx="7">
                  <c:v>Henshke Mt Edelstone</c:v>
                </c:pt>
                <c:pt idx="8">
                  <c:v>Frankand Estate Riesling</c:v>
                </c:pt>
                <c:pt idx="9">
                  <c:v>Tyrrel's Vat 1</c:v>
                </c:pt>
                <c:pt idx="10">
                  <c:v>Grosset Polish Hill</c:v>
                </c:pt>
                <c:pt idx="11">
                  <c:v>Wynns Coonawarra Hermitage</c:v>
                </c:pt>
                <c:pt idx="12">
                  <c:v>Rymill Shiraz</c:v>
                </c:pt>
                <c:pt idx="13">
                  <c:v>Mount Hurtle Shiraz</c:v>
                </c:pt>
                <c:pt idx="14">
                  <c:v>Grant Burge Riesling</c:v>
                </c:pt>
                <c:pt idx="15">
                  <c:v>Smithbrook Pinot Noir</c:v>
                </c:pt>
                <c:pt idx="16">
                  <c:v>Cassegrain Merlot</c:v>
                </c:pt>
                <c:pt idx="17">
                  <c:v>Campbells Limited Release</c:v>
                </c:pt>
                <c:pt idx="18">
                  <c:v>Henschke Julius</c:v>
                </c:pt>
                <c:pt idx="19">
                  <c:v>Shottesbrooke Merlot</c:v>
                </c:pt>
                <c:pt idx="20">
                  <c:v>Maxwell Semillon</c:v>
                </c:pt>
                <c:pt idx="21">
                  <c:v>Houghton Rhine Riesilng</c:v>
                </c:pt>
              </c:strCache>
            </c:strRef>
          </c:cat>
          <c:val>
            <c:numRef>
              <c:f>'Pivot table,pivot chart'!$B$37:$B$58</c:f>
              <c:numCache>
                <c:formatCode>General</c:formatCode>
                <c:ptCount val="22"/>
                <c:pt idx="0">
                  <c:v>3667</c:v>
                </c:pt>
                <c:pt idx="1">
                  <c:v>3384</c:v>
                </c:pt>
                <c:pt idx="2">
                  <c:v>3337.2000000000012</c:v>
                </c:pt>
                <c:pt idx="3">
                  <c:v>3276</c:v>
                </c:pt>
                <c:pt idx="4">
                  <c:v>3105</c:v>
                </c:pt>
                <c:pt idx="5">
                  <c:v>3057.5999999999995</c:v>
                </c:pt>
                <c:pt idx="6">
                  <c:v>2856</c:v>
                </c:pt>
                <c:pt idx="7">
                  <c:v>2475</c:v>
                </c:pt>
                <c:pt idx="8">
                  <c:v>2465</c:v>
                </c:pt>
                <c:pt idx="9">
                  <c:v>2256</c:v>
                </c:pt>
                <c:pt idx="10">
                  <c:v>2218.5</c:v>
                </c:pt>
                <c:pt idx="11">
                  <c:v>2112</c:v>
                </c:pt>
                <c:pt idx="12">
                  <c:v>1566</c:v>
                </c:pt>
                <c:pt idx="13">
                  <c:v>1518</c:v>
                </c:pt>
                <c:pt idx="14">
                  <c:v>1512</c:v>
                </c:pt>
                <c:pt idx="15">
                  <c:v>1440</c:v>
                </c:pt>
                <c:pt idx="16">
                  <c:v>1350</c:v>
                </c:pt>
                <c:pt idx="17">
                  <c:v>1280</c:v>
                </c:pt>
                <c:pt idx="18">
                  <c:v>1116</c:v>
                </c:pt>
                <c:pt idx="19">
                  <c:v>900</c:v>
                </c:pt>
                <c:pt idx="20">
                  <c:v>537.29999999999995</c:v>
                </c:pt>
                <c:pt idx="21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1-4B5F-B868-3F2A9582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413279"/>
        <c:axId val="1529415775"/>
      </c:barChart>
      <c:catAx>
        <c:axId val="15294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29415775"/>
        <c:crosses val="autoZero"/>
        <c:auto val="1"/>
        <c:lblAlgn val="ctr"/>
        <c:lblOffset val="100"/>
        <c:noMultiLvlLbl val="0"/>
      </c:catAx>
      <c:valAx>
        <c:axId val="1529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294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19050</xdr:rowOff>
    </xdr:from>
    <xdr:to>
      <xdr:col>6</xdr:col>
      <xdr:colOff>647700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D41B0-15D0-9EB8-A4C1-7E0BDCB88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15</xdr:row>
      <xdr:rowOff>133350</xdr:rowOff>
    </xdr:from>
    <xdr:to>
      <xdr:col>6</xdr:col>
      <xdr:colOff>752475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62D82-BB25-E366-0C32-A81B7C616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35</xdr:row>
      <xdr:rowOff>38099</xdr:rowOff>
    </xdr:from>
    <xdr:to>
      <xdr:col>7</xdr:col>
      <xdr:colOff>771525</xdr:colOff>
      <xdr:row>49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4EDDA-01F4-3AAD-D997-AAB94B06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iyato" refreshedDate="44847.718100115744" createdVersion="8" refreshedVersion="8" minRefreshableVersion="3" recordCount="305" xr:uid="{FC368F2E-64BB-4396-9D56-424EF1EE6C2C}">
  <cacheSource type="worksheet">
    <worksheetSource ref="A4:J309" sheet="DATA 9"/>
  </cacheSource>
  <cacheFields count="10">
    <cacheField name="Trans. #" numFmtId="0">
      <sharedItems containsSemiMixedTypes="0" containsString="0" containsNumber="1" containsInteger="1" minValue="1" maxValue="9"/>
    </cacheField>
    <cacheField name="Rep" numFmtId="0">
      <sharedItems/>
    </cacheField>
    <cacheField name="State" numFmtId="0">
      <sharedItems/>
    </cacheField>
    <cacheField name="Month" numFmtId="167">
      <sharedItems containsSemiMixedTypes="0" containsNonDate="0" containsDate="1" containsString="0" minDate="2011-01-01T00:00:00" maxDate="2011-12-02T00:00:00"/>
    </cacheField>
    <cacheField name="Type" numFmtId="0">
      <sharedItems count="2">
        <s v="Red"/>
        <s v="White"/>
      </sharedItems>
    </cacheField>
    <cacheField name="Group" numFmtId="0">
      <sharedItems count="6">
        <s v="Pinot Noir"/>
        <s v="Blend"/>
        <s v="Shiraz"/>
        <s v="Merlot"/>
        <s v="Riesling"/>
        <s v="Semillon"/>
      </sharedItems>
    </cacheField>
    <cacheField name="Part" numFmtId="0">
      <sharedItems count="22">
        <s v="Smithbrook Pinot Noir"/>
        <s v="Stonyfell Metala"/>
        <s v="Rymill Shiraz"/>
        <s v="Cassegrain Merlot"/>
        <s v="Mountadam Pinot Noir"/>
        <s v="Grant Burge Riesling"/>
        <s v="Heggies Riesling"/>
        <s v="Campbells Limited Release"/>
        <s v="Blue Pyrenees Estate"/>
        <s v="Heggies Pinot Noir"/>
        <s v="Penfolds Bin 389"/>
        <s v="Houghton Rhine Riesilng"/>
        <s v="Grosset Polish Hill"/>
        <s v="Shottesbrooke Merlot"/>
        <s v="Mount Hurtle Shiraz"/>
        <s v="Frankand Estate Riesling"/>
        <s v="Delatite Riesling"/>
        <s v="Wynns Coonawarra Hermitage"/>
        <s v="Maxwell Semillon"/>
        <s v="Henshke Mt Edelstone"/>
        <s v="Tyrrel's Vat 1"/>
        <s v="Henschke Julius"/>
      </sharedItems>
    </cacheField>
    <cacheField name="Sales" numFmtId="168">
      <sharedItems containsSemiMixedTypes="0" containsString="0" containsNumber="1" minValue="54" maxValue="282"/>
    </cacheField>
    <cacheField name="Margin" numFmtId="168">
      <sharedItems containsSemiMixedTypes="0" containsString="0" containsNumber="1" minValue="20.52" maxValue="152.28"/>
    </cacheField>
    <cacheField name="Quantity" numFmtId="0">
      <sharedItems containsSemiMixedTypes="0" containsString="0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n v="1"/>
    <s v="John Wade"/>
    <s v="WA"/>
    <d v="2011-11-01T00:00:00"/>
    <x v="0"/>
    <x v="0"/>
    <x v="0"/>
    <n v="120"/>
    <n v="64.8"/>
    <n v="6"/>
  </r>
  <r>
    <n v="1"/>
    <s v="John Wade"/>
    <s v="WA"/>
    <d v="2011-11-01T00:00:00"/>
    <x v="0"/>
    <x v="1"/>
    <x v="1"/>
    <n v="168"/>
    <n v="80.64"/>
    <n v="12"/>
  </r>
  <r>
    <n v="1"/>
    <s v="Mike Davies"/>
    <s v="WA"/>
    <d v="2011-04-01T00:00:00"/>
    <x v="0"/>
    <x v="2"/>
    <x v="2"/>
    <n v="130.5"/>
    <n v="69.165000000000006"/>
    <n v="9"/>
  </r>
  <r>
    <n v="1"/>
    <s v="Mike Davies"/>
    <s v="WA"/>
    <d v="2011-04-01T00:00:00"/>
    <x v="0"/>
    <x v="2"/>
    <x v="2"/>
    <n v="130.5"/>
    <n v="67.86"/>
    <n v="9"/>
  </r>
  <r>
    <n v="1"/>
    <s v="Roland Wahlquist"/>
    <s v="Vic"/>
    <d v="2011-11-01T00:00:00"/>
    <x v="0"/>
    <x v="3"/>
    <x v="3"/>
    <n v="54"/>
    <n v="25.92"/>
    <n v="4"/>
  </r>
  <r>
    <n v="1"/>
    <s v="Mark Shield"/>
    <s v="Vic"/>
    <d v="2011-11-01T00:00:00"/>
    <x v="0"/>
    <x v="0"/>
    <x v="0"/>
    <n v="120"/>
    <n v="64.8"/>
    <n v="6"/>
  </r>
  <r>
    <n v="1"/>
    <s v="Mark Shield"/>
    <s v="Vic"/>
    <d v="2011-10-01T00:00:00"/>
    <x v="0"/>
    <x v="0"/>
    <x v="4"/>
    <n v="234"/>
    <n v="121.68"/>
    <n v="9"/>
  </r>
  <r>
    <n v="1"/>
    <s v="Mark Shield"/>
    <s v="Vic"/>
    <d v="2011-09-01T00:00:00"/>
    <x v="0"/>
    <x v="1"/>
    <x v="1"/>
    <n v="168"/>
    <n v="62.16"/>
    <n v="12"/>
  </r>
  <r>
    <n v="1"/>
    <s v="Mark Shield"/>
    <s v="Vic"/>
    <d v="2011-09-01T00:00:00"/>
    <x v="0"/>
    <x v="1"/>
    <x v="1"/>
    <n v="168"/>
    <n v="80.64"/>
    <n v="12"/>
  </r>
  <r>
    <n v="1"/>
    <s v="Roland Wahlquist"/>
    <s v="Vic"/>
    <d v="2011-08-01T00:00:00"/>
    <x v="1"/>
    <x v="4"/>
    <x v="5"/>
    <n v="72"/>
    <n v="39.6"/>
    <n v="6"/>
  </r>
  <r>
    <n v="1"/>
    <s v="Roland Wahlquist"/>
    <s v="Vic"/>
    <d v="2011-08-01T00:00:00"/>
    <x v="1"/>
    <x v="4"/>
    <x v="6"/>
    <n v="185.4"/>
    <n v="100.11600000000001"/>
    <n v="12"/>
  </r>
  <r>
    <n v="1"/>
    <s v="Ian McKenzie"/>
    <s v="Vic"/>
    <d v="2011-07-01T00:00:00"/>
    <x v="1"/>
    <x v="4"/>
    <x v="5"/>
    <n v="72"/>
    <n v="33.119999999999997"/>
    <n v="6"/>
  </r>
  <r>
    <n v="1"/>
    <s v="Mark Shield"/>
    <s v="Vic"/>
    <d v="2011-07-01T00:00:00"/>
    <x v="1"/>
    <x v="5"/>
    <x v="7"/>
    <n v="160"/>
    <n v="83.2"/>
    <n v="10"/>
  </r>
  <r>
    <n v="1"/>
    <s v="Ian McKenzie"/>
    <s v="Vic"/>
    <d v="2011-06-01T00:00:00"/>
    <x v="0"/>
    <x v="1"/>
    <x v="8"/>
    <n v="282"/>
    <n v="143.82"/>
    <n v="12"/>
  </r>
  <r>
    <n v="1"/>
    <s v="Ian McKenzie"/>
    <s v="Vic"/>
    <d v="2011-06-01T00:00:00"/>
    <x v="1"/>
    <x v="4"/>
    <x v="6"/>
    <n v="185.4"/>
    <n v="83.43"/>
    <n v="12"/>
  </r>
  <r>
    <n v="1"/>
    <s v="Ian McKenzie"/>
    <s v="Vic"/>
    <d v="2011-05-01T00:00:00"/>
    <x v="0"/>
    <x v="0"/>
    <x v="9"/>
    <n v="193"/>
    <n v="75.27"/>
    <n v="10"/>
  </r>
  <r>
    <n v="1"/>
    <s v="Ian McKenzie"/>
    <s v="Vic"/>
    <d v="2011-05-01T00:00:00"/>
    <x v="0"/>
    <x v="0"/>
    <x v="9"/>
    <n v="193"/>
    <n v="102.29"/>
    <n v="10"/>
  </r>
  <r>
    <n v="1"/>
    <s v="Ian McKenzie"/>
    <s v="Vic"/>
    <d v="2011-05-01T00:00:00"/>
    <x v="0"/>
    <x v="1"/>
    <x v="10"/>
    <n v="235.2"/>
    <n v="122.304"/>
    <n v="12"/>
  </r>
  <r>
    <n v="1"/>
    <s v="Roland Wahlquist"/>
    <s v="Vic"/>
    <d v="2011-02-01T00:00:00"/>
    <x v="0"/>
    <x v="1"/>
    <x v="8"/>
    <n v="282"/>
    <n v="143.82"/>
    <n v="12"/>
  </r>
  <r>
    <n v="1"/>
    <s v="Mark Shield"/>
    <s v="Vic"/>
    <d v="2011-01-01T00:00:00"/>
    <x v="1"/>
    <x v="4"/>
    <x v="11"/>
    <n v="104.4"/>
    <n v="48.024000000000008"/>
    <n v="9"/>
  </r>
  <r>
    <n v="1"/>
    <s v="Peter Douglas"/>
    <s v="SA"/>
    <d v="2011-12-01T00:00:00"/>
    <x v="0"/>
    <x v="3"/>
    <x v="3"/>
    <n v="54"/>
    <n v="21.06"/>
    <n v="4"/>
  </r>
  <r>
    <n v="1"/>
    <s v="Peter Douglas"/>
    <s v="SA"/>
    <d v="2011-12-01T00:00:00"/>
    <x v="1"/>
    <x v="4"/>
    <x v="5"/>
    <n v="72"/>
    <n v="33.119999999999997"/>
    <n v="6"/>
  </r>
  <r>
    <n v="1"/>
    <s v="Geg Clayfield"/>
    <s v="SA"/>
    <d v="2011-12-01T00:00:00"/>
    <x v="1"/>
    <x v="4"/>
    <x v="12"/>
    <n v="130.5"/>
    <n v="58.725000000000001"/>
    <n v="9"/>
  </r>
  <r>
    <n v="1"/>
    <s v="Kym Tolley"/>
    <s v="SA"/>
    <d v="2011-11-01T00:00:00"/>
    <x v="0"/>
    <x v="3"/>
    <x v="3"/>
    <n v="54"/>
    <n v="22.68"/>
    <n v="4"/>
  </r>
  <r>
    <n v="1"/>
    <s v="Geg Clayfield"/>
    <s v="SA"/>
    <d v="2011-11-01T00:00:00"/>
    <x v="0"/>
    <x v="3"/>
    <x v="13"/>
    <n v="90"/>
    <n v="36"/>
    <n v="5"/>
  </r>
  <r>
    <n v="1"/>
    <s v="Kym Tolley"/>
    <s v="SA"/>
    <d v="2011-11-01T00:00:00"/>
    <x v="0"/>
    <x v="2"/>
    <x v="14"/>
    <n v="138"/>
    <n v="55.2"/>
    <n v="12"/>
  </r>
  <r>
    <n v="1"/>
    <s v="Bob Oatley"/>
    <s v="SA"/>
    <d v="2011-09-01T00:00:00"/>
    <x v="0"/>
    <x v="1"/>
    <x v="8"/>
    <n v="282"/>
    <n v="129.72"/>
    <n v="12"/>
  </r>
  <r>
    <n v="1"/>
    <s v="Kym Tolley"/>
    <s v="SA"/>
    <d v="2011-08-01T00:00:00"/>
    <x v="1"/>
    <x v="4"/>
    <x v="12"/>
    <n v="130.5"/>
    <n v="50.895000000000003"/>
    <n v="9"/>
  </r>
  <r>
    <n v="1"/>
    <s v="Peter Douglas"/>
    <s v="SA"/>
    <d v="2011-07-01T00:00:00"/>
    <x v="1"/>
    <x v="4"/>
    <x v="15"/>
    <n v="145"/>
    <n v="78.3"/>
    <n v="10"/>
  </r>
  <r>
    <n v="1"/>
    <s v="Geg Clayfield"/>
    <s v="SA"/>
    <d v="2011-06-01T00:00:00"/>
    <x v="0"/>
    <x v="3"/>
    <x v="13"/>
    <n v="90"/>
    <n v="46.8"/>
    <n v="5"/>
  </r>
  <r>
    <n v="1"/>
    <s v="Kym Tolley"/>
    <s v="SA"/>
    <d v="2011-06-01T00:00:00"/>
    <x v="1"/>
    <x v="4"/>
    <x v="5"/>
    <n v="72"/>
    <n v="39.6"/>
    <n v="6"/>
  </r>
  <r>
    <n v="1"/>
    <s v="Peter Douglas"/>
    <s v="SA"/>
    <d v="2011-06-01T00:00:00"/>
    <x v="1"/>
    <x v="4"/>
    <x v="16"/>
    <n v="135"/>
    <n v="74.25"/>
    <n v="9"/>
  </r>
  <r>
    <n v="1"/>
    <s v="Peter Douglas"/>
    <s v="SA"/>
    <d v="2011-06-01T00:00:00"/>
    <x v="1"/>
    <x v="4"/>
    <x v="11"/>
    <n v="104.4"/>
    <n v="40.716000000000001"/>
    <n v="9"/>
  </r>
  <r>
    <n v="1"/>
    <s v="Peter Douglas"/>
    <s v="SA"/>
    <d v="2011-06-01T00:00:00"/>
    <x v="0"/>
    <x v="2"/>
    <x v="14"/>
    <n v="138"/>
    <n v="55.2"/>
    <n v="12"/>
  </r>
  <r>
    <n v="1"/>
    <s v="Peter Douglas"/>
    <s v="SA"/>
    <d v="2011-05-01T00:00:00"/>
    <x v="1"/>
    <x v="5"/>
    <x v="7"/>
    <n v="160"/>
    <n v="83.2"/>
    <n v="10"/>
  </r>
  <r>
    <n v="1"/>
    <s v="Geg Clayfield"/>
    <s v="SA"/>
    <d v="2011-05-01T00:00:00"/>
    <x v="1"/>
    <x v="4"/>
    <x v="6"/>
    <n v="185.4"/>
    <n v="100.11600000000001"/>
    <n v="12"/>
  </r>
  <r>
    <n v="1"/>
    <s v="Peter Douglas"/>
    <s v="SA"/>
    <d v="2011-05-01T00:00:00"/>
    <x v="0"/>
    <x v="2"/>
    <x v="17"/>
    <n v="132"/>
    <n v="58.08"/>
    <n v="12"/>
  </r>
  <r>
    <n v="1"/>
    <s v="Peter Douglas"/>
    <s v="SA"/>
    <d v="2011-04-01T00:00:00"/>
    <x v="0"/>
    <x v="0"/>
    <x v="0"/>
    <n v="120"/>
    <n v="49.2"/>
    <n v="6"/>
  </r>
  <r>
    <n v="1"/>
    <s v="Peter Douglas"/>
    <s v="SA"/>
    <d v="2011-04-01T00:00:00"/>
    <x v="1"/>
    <x v="5"/>
    <x v="7"/>
    <n v="160"/>
    <n v="86.4"/>
    <n v="10"/>
  </r>
  <r>
    <n v="1"/>
    <s v="Peter Douglas"/>
    <s v="SA"/>
    <d v="2011-04-01T00:00:00"/>
    <x v="0"/>
    <x v="1"/>
    <x v="10"/>
    <n v="235.2"/>
    <n v="94.08"/>
    <n v="12"/>
  </r>
  <r>
    <n v="1"/>
    <s v="Kym Tolley"/>
    <s v="SA"/>
    <d v="2011-03-01T00:00:00"/>
    <x v="1"/>
    <x v="5"/>
    <x v="18"/>
    <n v="89.55"/>
    <n v="34.924500000000002"/>
    <n v="9"/>
  </r>
  <r>
    <n v="1"/>
    <s v="Geg Clayfield"/>
    <s v="SA"/>
    <d v="2011-02-01T00:00:00"/>
    <x v="1"/>
    <x v="4"/>
    <x v="16"/>
    <n v="135"/>
    <n v="71.55"/>
    <n v="9"/>
  </r>
  <r>
    <n v="1"/>
    <s v="Geg Clayfield"/>
    <s v="SA"/>
    <d v="2011-02-01T00:00:00"/>
    <x v="0"/>
    <x v="0"/>
    <x v="4"/>
    <n v="234"/>
    <n v="114.66"/>
    <n v="9"/>
  </r>
  <r>
    <n v="1"/>
    <s v="Kym Tolley"/>
    <s v="SA"/>
    <d v="2011-01-01T00:00:00"/>
    <x v="0"/>
    <x v="1"/>
    <x v="19"/>
    <n v="165"/>
    <n v="77.55"/>
    <n v="5"/>
  </r>
  <r>
    <n v="1"/>
    <s v="Geg Clayfield"/>
    <s v="SA"/>
    <d v="2011-01-01T00:00:00"/>
    <x v="0"/>
    <x v="2"/>
    <x v="17"/>
    <n v="132"/>
    <n v="58.08"/>
    <n v="12"/>
  </r>
  <r>
    <n v="1"/>
    <s v="Huon Hooke"/>
    <s v="NSW"/>
    <d v="2011-12-01T00:00:00"/>
    <x v="1"/>
    <x v="4"/>
    <x v="11"/>
    <n v="104.4"/>
    <n v="40.716000000000001"/>
    <n v="9"/>
  </r>
  <r>
    <n v="1"/>
    <s v="Keith Tulloch"/>
    <s v="NSW"/>
    <d v="2011-11-01T00:00:00"/>
    <x v="0"/>
    <x v="0"/>
    <x v="9"/>
    <n v="193"/>
    <n v="102.29"/>
    <n v="10"/>
  </r>
  <r>
    <n v="1"/>
    <s v="Huon Hooke"/>
    <s v="NSW"/>
    <d v="2011-11-01T00:00:00"/>
    <x v="0"/>
    <x v="1"/>
    <x v="10"/>
    <n v="235.2"/>
    <n v="89.375999999999991"/>
    <n v="12"/>
  </r>
  <r>
    <n v="1"/>
    <s v="Keith Tulloch"/>
    <s v="NSW"/>
    <d v="2011-10-01T00:00:00"/>
    <x v="0"/>
    <x v="3"/>
    <x v="3"/>
    <n v="54"/>
    <n v="22.68"/>
    <n v="4"/>
  </r>
  <r>
    <n v="1"/>
    <s v="Keith Tulloch"/>
    <s v="NSW"/>
    <d v="2011-10-01T00:00:00"/>
    <x v="1"/>
    <x v="4"/>
    <x v="15"/>
    <n v="145"/>
    <n v="71.05"/>
    <n v="10"/>
  </r>
  <r>
    <n v="1"/>
    <s v="Keith Tulloch"/>
    <s v="NSW"/>
    <d v="2011-10-01T00:00:00"/>
    <x v="1"/>
    <x v="4"/>
    <x v="6"/>
    <n v="185.4"/>
    <n v="83.43"/>
    <n v="12"/>
  </r>
  <r>
    <n v="1"/>
    <s v="Huon Hooke"/>
    <s v="NSW"/>
    <d v="2011-09-01T00:00:00"/>
    <x v="0"/>
    <x v="0"/>
    <x v="9"/>
    <n v="193"/>
    <n v="88.78"/>
    <n v="10"/>
  </r>
  <r>
    <n v="1"/>
    <s v="Dave Robertson"/>
    <s v="NSW"/>
    <d v="2011-06-01T00:00:00"/>
    <x v="0"/>
    <x v="3"/>
    <x v="3"/>
    <n v="54"/>
    <n v="20.52"/>
    <n v="4"/>
  </r>
  <r>
    <n v="1"/>
    <s v="Dave Robertson"/>
    <s v="NSW"/>
    <d v="2011-06-01T00:00:00"/>
    <x v="0"/>
    <x v="3"/>
    <x v="3"/>
    <n v="54"/>
    <n v="22.68"/>
    <n v="4"/>
  </r>
  <r>
    <n v="1"/>
    <s v="Dave Robertson"/>
    <s v="NSW"/>
    <d v="2011-06-01T00:00:00"/>
    <x v="1"/>
    <x v="5"/>
    <x v="20"/>
    <n v="282"/>
    <n v="138.18"/>
    <n v="12"/>
  </r>
  <r>
    <n v="1"/>
    <s v="Huon Hooke"/>
    <s v="NSW"/>
    <d v="2011-05-01T00:00:00"/>
    <x v="1"/>
    <x v="4"/>
    <x v="12"/>
    <n v="130.5"/>
    <n v="57.42"/>
    <n v="9"/>
  </r>
  <r>
    <n v="1"/>
    <s v="Keith Tulloch"/>
    <s v="NSW"/>
    <d v="2011-05-01T00:00:00"/>
    <x v="0"/>
    <x v="2"/>
    <x v="2"/>
    <n v="130.5"/>
    <n v="61.335000000000001"/>
    <n v="9"/>
  </r>
  <r>
    <n v="1"/>
    <s v="Huon Hooke"/>
    <s v="NSW"/>
    <d v="2011-05-01T00:00:00"/>
    <x v="1"/>
    <x v="4"/>
    <x v="15"/>
    <n v="145"/>
    <n v="78.3"/>
    <n v="10"/>
  </r>
  <r>
    <n v="1"/>
    <s v="Keith Tulloch"/>
    <s v="NSW"/>
    <d v="2011-05-01T00:00:00"/>
    <x v="0"/>
    <x v="1"/>
    <x v="1"/>
    <n v="168"/>
    <n v="78.959999999999994"/>
    <n v="12"/>
  </r>
  <r>
    <n v="1"/>
    <s v="Keith Tulloch"/>
    <s v="NSW"/>
    <d v="2011-04-01T00:00:00"/>
    <x v="0"/>
    <x v="2"/>
    <x v="17"/>
    <n v="132"/>
    <n v="71.28"/>
    <n v="12"/>
  </r>
  <r>
    <n v="1"/>
    <s v="Keith Tulloch"/>
    <s v="NSW"/>
    <d v="2011-02-01T00:00:00"/>
    <x v="1"/>
    <x v="4"/>
    <x v="5"/>
    <n v="72"/>
    <n v="36"/>
    <n v="6"/>
  </r>
  <r>
    <n v="1"/>
    <s v="Keith Tulloch"/>
    <s v="NSW"/>
    <d v="2011-02-01T00:00:00"/>
    <x v="1"/>
    <x v="4"/>
    <x v="6"/>
    <n v="185.4"/>
    <n v="101.97"/>
    <n v="12"/>
  </r>
  <r>
    <n v="1"/>
    <s v="Keith Tulloch"/>
    <s v="NSW"/>
    <d v="2011-01-01T00:00:00"/>
    <x v="0"/>
    <x v="3"/>
    <x v="3"/>
    <n v="54"/>
    <n v="24.3"/>
    <n v="4"/>
  </r>
  <r>
    <n v="1"/>
    <s v="Dave Robertson"/>
    <s v="NSW"/>
    <d v="2011-01-01T00:00:00"/>
    <x v="0"/>
    <x v="0"/>
    <x v="0"/>
    <n v="120"/>
    <n v="48"/>
    <n v="6"/>
  </r>
  <r>
    <n v="1"/>
    <s v="Dave Robertson"/>
    <s v="NSW"/>
    <d v="2011-01-01T00:00:00"/>
    <x v="1"/>
    <x v="4"/>
    <x v="16"/>
    <n v="135"/>
    <n v="63.45"/>
    <n v="9"/>
  </r>
  <r>
    <n v="1"/>
    <s v="Dave Robertson"/>
    <s v="NSW"/>
    <d v="2011-01-01T00:00:00"/>
    <x v="0"/>
    <x v="0"/>
    <x v="4"/>
    <n v="234"/>
    <n v="128.69999999999999"/>
    <n v="9"/>
  </r>
  <r>
    <n v="2"/>
    <s v="John Wade"/>
    <s v="WA"/>
    <d v="2011-11-01T00:00:00"/>
    <x v="0"/>
    <x v="1"/>
    <x v="1"/>
    <n v="168"/>
    <n v="77.28"/>
    <n v="12"/>
  </r>
  <r>
    <n v="2"/>
    <s v="Mike Davies"/>
    <s v="WA"/>
    <d v="2011-04-01T00:00:00"/>
    <x v="1"/>
    <x v="4"/>
    <x v="16"/>
    <n v="135"/>
    <n v="74.25"/>
    <n v="9"/>
  </r>
  <r>
    <n v="2"/>
    <s v="Ian McKenzie"/>
    <s v="Vic"/>
    <d v="2011-12-01T00:00:00"/>
    <x v="0"/>
    <x v="1"/>
    <x v="1"/>
    <n v="168"/>
    <n v="77.28"/>
    <n v="12"/>
  </r>
  <r>
    <n v="2"/>
    <s v="Roland Wahlquist"/>
    <s v="Vic"/>
    <d v="2011-12-01T00:00:00"/>
    <x v="1"/>
    <x v="5"/>
    <x v="20"/>
    <n v="282"/>
    <n v="138.18"/>
    <n v="12"/>
  </r>
  <r>
    <n v="2"/>
    <s v="Roland Wahlquist"/>
    <s v="Vic"/>
    <d v="2011-11-01T00:00:00"/>
    <x v="1"/>
    <x v="4"/>
    <x v="5"/>
    <n v="72"/>
    <n v="39.6"/>
    <n v="6"/>
  </r>
  <r>
    <n v="2"/>
    <s v="Ian McKenzie"/>
    <s v="Vic"/>
    <d v="2011-10-01T00:00:00"/>
    <x v="1"/>
    <x v="4"/>
    <x v="6"/>
    <n v="185.4"/>
    <n v="100.11600000000001"/>
    <n v="12"/>
  </r>
  <r>
    <n v="2"/>
    <s v="Mark Shield"/>
    <s v="Vic"/>
    <d v="2011-09-01T00:00:00"/>
    <x v="0"/>
    <x v="3"/>
    <x v="3"/>
    <n v="54"/>
    <n v="22.68"/>
    <n v="4"/>
  </r>
  <r>
    <n v="2"/>
    <s v="Ian McKenzie"/>
    <s v="Vic"/>
    <d v="2011-06-01T00:00:00"/>
    <x v="0"/>
    <x v="3"/>
    <x v="3"/>
    <n v="54"/>
    <n v="25.92"/>
    <n v="4"/>
  </r>
  <r>
    <n v="2"/>
    <s v="Mark Shield"/>
    <s v="Vic"/>
    <d v="2011-04-01T00:00:00"/>
    <x v="1"/>
    <x v="4"/>
    <x v="16"/>
    <n v="135"/>
    <n v="74.25"/>
    <n v="9"/>
  </r>
  <r>
    <n v="2"/>
    <s v="Roland Wahlquist"/>
    <s v="Vic"/>
    <d v="2011-04-01T00:00:00"/>
    <x v="0"/>
    <x v="1"/>
    <x v="10"/>
    <n v="235.2"/>
    <n v="89.375999999999991"/>
    <n v="12"/>
  </r>
  <r>
    <n v="2"/>
    <s v="Peter Douglas"/>
    <s v="SA"/>
    <d v="2011-11-01T00:00:00"/>
    <x v="0"/>
    <x v="0"/>
    <x v="9"/>
    <n v="193"/>
    <n v="96.5"/>
    <n v="10"/>
  </r>
  <r>
    <n v="2"/>
    <s v="Kym Tolley"/>
    <s v="SA"/>
    <d v="2011-10-01T00:00:00"/>
    <x v="1"/>
    <x v="4"/>
    <x v="16"/>
    <n v="135"/>
    <n v="71.55"/>
    <n v="9"/>
  </r>
  <r>
    <n v="2"/>
    <s v="Peter Douglas"/>
    <s v="SA"/>
    <d v="2011-10-01T00:00:00"/>
    <x v="1"/>
    <x v="5"/>
    <x v="18"/>
    <n v="89.55"/>
    <n v="34.924500000000002"/>
    <n v="9"/>
  </r>
  <r>
    <n v="2"/>
    <s v="Geg Clayfield"/>
    <s v="SA"/>
    <d v="2011-10-01T00:00:00"/>
    <x v="0"/>
    <x v="2"/>
    <x v="17"/>
    <n v="132"/>
    <n v="58.08"/>
    <n v="12"/>
  </r>
  <r>
    <n v="2"/>
    <s v="Bob Oatley"/>
    <s v="SA"/>
    <d v="2011-09-01T00:00:00"/>
    <x v="1"/>
    <x v="4"/>
    <x v="16"/>
    <n v="135"/>
    <n v="64.8"/>
    <n v="9"/>
  </r>
  <r>
    <n v="2"/>
    <s v="Peter Douglas"/>
    <s v="SA"/>
    <d v="2011-07-01T00:00:00"/>
    <x v="0"/>
    <x v="2"/>
    <x v="2"/>
    <n v="130.5"/>
    <n v="61.335000000000001"/>
    <n v="9"/>
  </r>
  <r>
    <n v="2"/>
    <s v="Peter Douglas"/>
    <s v="SA"/>
    <d v="2011-07-01T00:00:00"/>
    <x v="1"/>
    <x v="4"/>
    <x v="21"/>
    <n v="186"/>
    <n v="102.3"/>
    <n v="12"/>
  </r>
  <r>
    <n v="2"/>
    <s v="Peter Douglas"/>
    <s v="SA"/>
    <d v="2011-07-01T00:00:00"/>
    <x v="0"/>
    <x v="1"/>
    <x v="1"/>
    <n v="168"/>
    <n v="63.84"/>
    <n v="12"/>
  </r>
  <r>
    <n v="2"/>
    <s v="Geg Clayfield"/>
    <s v="SA"/>
    <d v="2011-06-01T00:00:00"/>
    <x v="1"/>
    <x v="4"/>
    <x v="15"/>
    <n v="145"/>
    <n v="78.3"/>
    <n v="10"/>
  </r>
  <r>
    <n v="2"/>
    <s v="Geg Clayfield"/>
    <s v="SA"/>
    <d v="2011-05-01T00:00:00"/>
    <x v="0"/>
    <x v="0"/>
    <x v="0"/>
    <n v="120"/>
    <n v="49.2"/>
    <n v="6"/>
  </r>
  <r>
    <n v="2"/>
    <s v="Kym Tolley"/>
    <s v="SA"/>
    <d v="2011-05-01T00:00:00"/>
    <x v="0"/>
    <x v="0"/>
    <x v="9"/>
    <n v="193"/>
    <n v="102.29"/>
    <n v="10"/>
  </r>
  <r>
    <n v="2"/>
    <s v="Geg Clayfield"/>
    <s v="SA"/>
    <d v="2011-05-01T00:00:00"/>
    <x v="0"/>
    <x v="1"/>
    <x v="8"/>
    <n v="282"/>
    <n v="129.72"/>
    <n v="12"/>
  </r>
  <r>
    <n v="2"/>
    <s v="Kym Tolley"/>
    <s v="SA"/>
    <d v="2011-04-01T00:00:00"/>
    <x v="0"/>
    <x v="1"/>
    <x v="1"/>
    <n v="168"/>
    <n v="63.84"/>
    <n v="12"/>
  </r>
  <r>
    <n v="2"/>
    <s v="Kym Tolley"/>
    <s v="SA"/>
    <d v="2011-03-01T00:00:00"/>
    <x v="1"/>
    <x v="4"/>
    <x v="12"/>
    <n v="130.5"/>
    <n v="63.945"/>
    <n v="9"/>
  </r>
  <r>
    <n v="2"/>
    <s v="Kym Tolley"/>
    <s v="SA"/>
    <d v="2011-03-01T00:00:00"/>
    <x v="0"/>
    <x v="2"/>
    <x v="14"/>
    <n v="138"/>
    <n v="67.62"/>
    <n v="12"/>
  </r>
  <r>
    <n v="2"/>
    <s v="Huon Hooke"/>
    <s v="NSW"/>
    <d v="2011-12-01T00:00:00"/>
    <x v="0"/>
    <x v="3"/>
    <x v="13"/>
    <n v="90"/>
    <n v="36"/>
    <n v="5"/>
  </r>
  <r>
    <n v="2"/>
    <s v="Keith Tulloch"/>
    <s v="NSW"/>
    <d v="2011-11-01T00:00:00"/>
    <x v="1"/>
    <x v="4"/>
    <x v="5"/>
    <n v="72"/>
    <n v="33.119999999999997"/>
    <n v="6"/>
  </r>
  <r>
    <n v="2"/>
    <s v="Huon Hooke"/>
    <s v="NSW"/>
    <d v="2011-07-01T00:00:00"/>
    <x v="1"/>
    <x v="4"/>
    <x v="11"/>
    <n v="104.4"/>
    <n v="48.024000000000008"/>
    <n v="9"/>
  </r>
  <r>
    <n v="2"/>
    <s v="Keith Tulloch"/>
    <s v="NSW"/>
    <d v="2011-07-01T00:00:00"/>
    <x v="0"/>
    <x v="1"/>
    <x v="8"/>
    <n v="282"/>
    <n v="149.46"/>
    <n v="12"/>
  </r>
  <r>
    <n v="2"/>
    <s v="Dave Robertson"/>
    <s v="NSW"/>
    <d v="2011-06-01T00:00:00"/>
    <x v="0"/>
    <x v="0"/>
    <x v="4"/>
    <n v="234"/>
    <n v="128.69999999999999"/>
    <n v="9"/>
  </r>
  <r>
    <n v="2"/>
    <s v="Keith Tulloch"/>
    <s v="NSW"/>
    <d v="2011-04-01T00:00:00"/>
    <x v="1"/>
    <x v="5"/>
    <x v="18"/>
    <n v="89.55"/>
    <n v="47.461500000000001"/>
    <n v="9"/>
  </r>
  <r>
    <n v="2"/>
    <s v="Keith Tulloch"/>
    <s v="NSW"/>
    <d v="2011-03-01T00:00:00"/>
    <x v="1"/>
    <x v="4"/>
    <x v="16"/>
    <n v="135"/>
    <n v="55.35"/>
    <n v="9"/>
  </r>
  <r>
    <n v="2"/>
    <s v="Dave Robertson"/>
    <s v="NSW"/>
    <d v="2011-02-01T00:00:00"/>
    <x v="1"/>
    <x v="4"/>
    <x v="16"/>
    <n v="135"/>
    <n v="63.45"/>
    <n v="9"/>
  </r>
  <r>
    <n v="2"/>
    <s v="Keith Tulloch"/>
    <s v="NSW"/>
    <d v="2011-01-01T00:00:00"/>
    <x v="0"/>
    <x v="3"/>
    <x v="3"/>
    <n v="54"/>
    <n v="22.68"/>
    <n v="4"/>
  </r>
  <r>
    <n v="3"/>
    <s v="John Wade"/>
    <s v="WA"/>
    <d v="2011-11-01T00:00:00"/>
    <x v="1"/>
    <x v="4"/>
    <x v="15"/>
    <n v="145"/>
    <n v="71.05"/>
    <n v="10"/>
  </r>
  <r>
    <n v="3"/>
    <s v="Mike Davies"/>
    <s v="WA"/>
    <d v="2011-04-01T00:00:00"/>
    <x v="0"/>
    <x v="1"/>
    <x v="19"/>
    <n v="165"/>
    <n v="77.55"/>
    <n v="5"/>
  </r>
  <r>
    <n v="3"/>
    <s v="Roland Wahlquist"/>
    <s v="Vic"/>
    <d v="2011-10-01T00:00:00"/>
    <x v="0"/>
    <x v="1"/>
    <x v="19"/>
    <n v="165"/>
    <n v="66"/>
    <n v="5"/>
  </r>
  <r>
    <n v="3"/>
    <s v="Mark Shield"/>
    <s v="Vic"/>
    <d v="2011-10-01T00:00:00"/>
    <x v="1"/>
    <x v="4"/>
    <x v="6"/>
    <n v="185.4"/>
    <n v="100.11600000000001"/>
    <n v="12"/>
  </r>
  <r>
    <n v="3"/>
    <s v="Roland Wahlquist"/>
    <s v="Vic"/>
    <d v="2011-08-01T00:00:00"/>
    <x v="0"/>
    <x v="2"/>
    <x v="17"/>
    <n v="132"/>
    <n v="58.08"/>
    <n v="12"/>
  </r>
  <r>
    <n v="3"/>
    <s v="Roland Wahlquist"/>
    <s v="Vic"/>
    <d v="2011-07-01T00:00:00"/>
    <x v="0"/>
    <x v="0"/>
    <x v="4"/>
    <n v="234"/>
    <n v="128.69999999999999"/>
    <n v="9"/>
  </r>
  <r>
    <n v="3"/>
    <s v="Roland Wahlquist"/>
    <s v="Vic"/>
    <d v="2011-07-01T00:00:00"/>
    <x v="1"/>
    <x v="4"/>
    <x v="6"/>
    <n v="185.4"/>
    <n v="101.97"/>
    <n v="12"/>
  </r>
  <r>
    <n v="3"/>
    <s v="Ian McKenzie"/>
    <s v="Vic"/>
    <d v="2011-03-01T00:00:00"/>
    <x v="0"/>
    <x v="0"/>
    <x v="0"/>
    <n v="120"/>
    <n v="64.8"/>
    <n v="6"/>
  </r>
  <r>
    <n v="3"/>
    <s v="Ian McKenzie"/>
    <s v="Vic"/>
    <d v="2011-02-01T00:00:00"/>
    <x v="0"/>
    <x v="1"/>
    <x v="19"/>
    <n v="165"/>
    <n v="75.900000000000006"/>
    <n v="5"/>
  </r>
  <r>
    <n v="3"/>
    <s v="Ian McKenzie"/>
    <s v="Vic"/>
    <d v="2011-02-01T00:00:00"/>
    <x v="1"/>
    <x v="4"/>
    <x v="5"/>
    <n v="72"/>
    <n v="37.44"/>
    <n v="6"/>
  </r>
  <r>
    <n v="3"/>
    <s v="Mark Shield"/>
    <s v="Vic"/>
    <d v="2011-01-01T00:00:00"/>
    <x v="0"/>
    <x v="1"/>
    <x v="10"/>
    <n v="235.2"/>
    <n v="94.08"/>
    <n v="12"/>
  </r>
  <r>
    <n v="3"/>
    <s v="Peter Douglas"/>
    <s v="SA"/>
    <d v="2011-12-01T00:00:00"/>
    <x v="0"/>
    <x v="0"/>
    <x v="4"/>
    <n v="234"/>
    <n v="128.69999999999999"/>
    <n v="9"/>
  </r>
  <r>
    <n v="3"/>
    <s v="Geg Clayfield"/>
    <s v="SA"/>
    <d v="2011-12-01T00:00:00"/>
    <x v="0"/>
    <x v="0"/>
    <x v="9"/>
    <n v="193"/>
    <n v="75.27"/>
    <n v="10"/>
  </r>
  <r>
    <n v="3"/>
    <s v="Kym Tolley"/>
    <s v="SA"/>
    <d v="2011-11-01T00:00:00"/>
    <x v="0"/>
    <x v="1"/>
    <x v="19"/>
    <n v="165"/>
    <n v="75.900000000000006"/>
    <n v="5"/>
  </r>
  <r>
    <n v="3"/>
    <s v="Peter Douglas"/>
    <s v="SA"/>
    <d v="2011-11-01T00:00:00"/>
    <x v="0"/>
    <x v="2"/>
    <x v="2"/>
    <n v="130.5"/>
    <n v="69.165000000000006"/>
    <n v="9"/>
  </r>
  <r>
    <n v="3"/>
    <s v="Geg Clayfield"/>
    <s v="SA"/>
    <d v="2011-11-01T00:00:00"/>
    <x v="0"/>
    <x v="1"/>
    <x v="1"/>
    <n v="168"/>
    <n v="78.959999999999994"/>
    <n v="12"/>
  </r>
  <r>
    <n v="3"/>
    <s v="Geg Clayfield"/>
    <s v="SA"/>
    <d v="2011-11-01T00:00:00"/>
    <x v="1"/>
    <x v="5"/>
    <x v="20"/>
    <n v="282"/>
    <n v="138.18"/>
    <n v="12"/>
  </r>
  <r>
    <n v="3"/>
    <s v="Peter Douglas"/>
    <s v="SA"/>
    <d v="2011-10-01T00:00:00"/>
    <x v="0"/>
    <x v="1"/>
    <x v="19"/>
    <n v="165"/>
    <n v="75.900000000000006"/>
    <n v="5"/>
  </r>
  <r>
    <n v="3"/>
    <s v="Peter Douglas"/>
    <s v="SA"/>
    <d v="2011-10-01T00:00:00"/>
    <x v="1"/>
    <x v="4"/>
    <x v="16"/>
    <n v="135"/>
    <n v="64.8"/>
    <n v="9"/>
  </r>
  <r>
    <n v="3"/>
    <s v="Bob Oatley"/>
    <s v="SA"/>
    <d v="2011-09-01T00:00:00"/>
    <x v="0"/>
    <x v="0"/>
    <x v="9"/>
    <n v="193"/>
    <n v="96.5"/>
    <n v="10"/>
  </r>
  <r>
    <n v="3"/>
    <s v="Geg Clayfield"/>
    <s v="SA"/>
    <d v="2011-08-01T00:00:00"/>
    <x v="1"/>
    <x v="4"/>
    <x v="16"/>
    <n v="135"/>
    <n v="63.45"/>
    <n v="9"/>
  </r>
  <r>
    <n v="3"/>
    <s v="Kym Tolley"/>
    <s v="SA"/>
    <d v="2011-05-01T00:00:00"/>
    <x v="0"/>
    <x v="3"/>
    <x v="3"/>
    <n v="54"/>
    <n v="20.52"/>
    <n v="4"/>
  </r>
  <r>
    <n v="3"/>
    <s v="Peter Douglas"/>
    <s v="SA"/>
    <d v="2011-04-01T00:00:00"/>
    <x v="1"/>
    <x v="4"/>
    <x v="5"/>
    <n v="72"/>
    <n v="37.44"/>
    <n v="6"/>
  </r>
  <r>
    <n v="3"/>
    <s v="Kym Tolley"/>
    <s v="SA"/>
    <d v="2011-04-01T00:00:00"/>
    <x v="1"/>
    <x v="4"/>
    <x v="6"/>
    <n v="185.4"/>
    <n v="101.97"/>
    <n v="12"/>
  </r>
  <r>
    <n v="3"/>
    <s v="Kym Tolley"/>
    <s v="SA"/>
    <d v="2011-04-01T00:00:00"/>
    <x v="0"/>
    <x v="2"/>
    <x v="17"/>
    <n v="132"/>
    <n v="52.8"/>
    <n v="12"/>
  </r>
  <r>
    <n v="3"/>
    <s v="Huon Hooke"/>
    <s v="NSW"/>
    <d v="2011-12-01T00:00:00"/>
    <x v="0"/>
    <x v="2"/>
    <x v="17"/>
    <n v="132"/>
    <n v="58.08"/>
    <n v="12"/>
  </r>
  <r>
    <n v="3"/>
    <s v="Huon Hooke"/>
    <s v="NSW"/>
    <d v="2011-11-01T00:00:00"/>
    <x v="1"/>
    <x v="4"/>
    <x v="15"/>
    <n v="145"/>
    <n v="78.3"/>
    <n v="10"/>
  </r>
  <r>
    <n v="3"/>
    <s v="Keith Tulloch"/>
    <s v="NSW"/>
    <d v="2011-10-01T00:00:00"/>
    <x v="0"/>
    <x v="3"/>
    <x v="3"/>
    <n v="54"/>
    <n v="21.06"/>
    <n v="4"/>
  </r>
  <r>
    <n v="3"/>
    <s v="Keith Tulloch"/>
    <s v="NSW"/>
    <d v="2011-08-01T00:00:00"/>
    <x v="1"/>
    <x v="4"/>
    <x v="16"/>
    <n v="135"/>
    <n v="64.8"/>
    <n v="9"/>
  </r>
  <r>
    <n v="3"/>
    <s v="Keith Tulloch"/>
    <s v="NSW"/>
    <d v="2011-08-01T00:00:00"/>
    <x v="0"/>
    <x v="0"/>
    <x v="9"/>
    <n v="193"/>
    <n v="75.27"/>
    <n v="10"/>
  </r>
  <r>
    <n v="3"/>
    <s v="Huon Hooke"/>
    <s v="NSW"/>
    <d v="2011-08-01T00:00:00"/>
    <x v="0"/>
    <x v="1"/>
    <x v="8"/>
    <n v="282"/>
    <n v="129.72"/>
    <n v="12"/>
  </r>
  <r>
    <n v="3"/>
    <s v="Dave Robertson"/>
    <s v="NSW"/>
    <d v="2011-06-01T00:00:00"/>
    <x v="1"/>
    <x v="4"/>
    <x v="5"/>
    <n v="72"/>
    <n v="36"/>
    <n v="6"/>
  </r>
  <r>
    <n v="3"/>
    <s v="Dave Robertson"/>
    <s v="NSW"/>
    <d v="2011-01-01T00:00:00"/>
    <x v="0"/>
    <x v="3"/>
    <x v="3"/>
    <n v="54"/>
    <n v="22.68"/>
    <n v="4"/>
  </r>
  <r>
    <n v="3"/>
    <s v="Keith Tulloch"/>
    <s v="NSW"/>
    <d v="2011-01-01T00:00:00"/>
    <x v="1"/>
    <x v="4"/>
    <x v="15"/>
    <n v="145"/>
    <n v="71.05"/>
    <n v="10"/>
  </r>
  <r>
    <n v="4"/>
    <s v="Mike Davies"/>
    <s v="WA"/>
    <d v="2011-04-01T00:00:00"/>
    <x v="0"/>
    <x v="1"/>
    <x v="19"/>
    <n v="165"/>
    <n v="66"/>
    <n v="5"/>
  </r>
  <r>
    <n v="4"/>
    <s v="Roland Wahlquist"/>
    <s v="Vic"/>
    <d v="2011-12-01T00:00:00"/>
    <x v="1"/>
    <x v="4"/>
    <x v="6"/>
    <n v="185.4"/>
    <n v="101.97"/>
    <n v="12"/>
  </r>
  <r>
    <n v="4"/>
    <s v="Ian McKenzie"/>
    <s v="Vic"/>
    <d v="2011-11-01T00:00:00"/>
    <x v="0"/>
    <x v="3"/>
    <x v="13"/>
    <n v="90"/>
    <n v="46.8"/>
    <n v="5"/>
  </r>
  <r>
    <n v="4"/>
    <s v="Ian McKenzie"/>
    <s v="Vic"/>
    <d v="2011-11-01T00:00:00"/>
    <x v="1"/>
    <x v="4"/>
    <x v="16"/>
    <n v="135"/>
    <n v="63.45"/>
    <n v="9"/>
  </r>
  <r>
    <n v="4"/>
    <s v="Ian McKenzie"/>
    <s v="Vic"/>
    <d v="2011-11-01T00:00:00"/>
    <x v="0"/>
    <x v="2"/>
    <x v="2"/>
    <n v="130.5"/>
    <n v="67.86"/>
    <n v="9"/>
  </r>
  <r>
    <n v="4"/>
    <s v="Mark Shield"/>
    <s v="Vic"/>
    <d v="2011-10-01T00:00:00"/>
    <x v="1"/>
    <x v="4"/>
    <x v="5"/>
    <n v="72"/>
    <n v="36"/>
    <n v="6"/>
  </r>
  <r>
    <n v="4"/>
    <s v="Roland Wahlquist"/>
    <s v="Vic"/>
    <d v="2011-08-01T00:00:00"/>
    <x v="0"/>
    <x v="1"/>
    <x v="19"/>
    <n v="165"/>
    <n v="75.900000000000006"/>
    <n v="5"/>
  </r>
  <r>
    <n v="4"/>
    <s v="Roland Wahlquist"/>
    <s v="Vic"/>
    <d v="2011-07-01T00:00:00"/>
    <x v="0"/>
    <x v="2"/>
    <x v="2"/>
    <n v="130.5"/>
    <n v="67.86"/>
    <n v="9"/>
  </r>
  <r>
    <n v="4"/>
    <s v="Roland Wahlquist"/>
    <s v="Vic"/>
    <d v="2011-06-01T00:00:00"/>
    <x v="1"/>
    <x v="4"/>
    <x v="5"/>
    <n v="72"/>
    <n v="37.44"/>
    <n v="6"/>
  </r>
  <r>
    <n v="4"/>
    <s v="Mark Shield"/>
    <s v="Vic"/>
    <d v="2011-01-01T00:00:00"/>
    <x v="0"/>
    <x v="1"/>
    <x v="10"/>
    <n v="235.2"/>
    <n v="129.36000000000001"/>
    <n v="12"/>
  </r>
  <r>
    <n v="4"/>
    <s v="Peter Douglas"/>
    <s v="SA"/>
    <d v="2011-12-01T00:00:00"/>
    <x v="0"/>
    <x v="0"/>
    <x v="4"/>
    <n v="234"/>
    <n v="114.66"/>
    <n v="9"/>
  </r>
  <r>
    <n v="4"/>
    <s v="Geg Clayfield"/>
    <s v="SA"/>
    <d v="2011-11-01T00:00:00"/>
    <x v="0"/>
    <x v="1"/>
    <x v="10"/>
    <n v="235.2"/>
    <n v="122.304"/>
    <n v="12"/>
  </r>
  <r>
    <n v="4"/>
    <s v="Kym Tolley"/>
    <s v="SA"/>
    <d v="2011-10-01T00:00:00"/>
    <x v="0"/>
    <x v="0"/>
    <x v="0"/>
    <n v="120"/>
    <n v="48"/>
    <n v="6"/>
  </r>
  <r>
    <n v="4"/>
    <s v="Geg Clayfield"/>
    <s v="SA"/>
    <d v="2011-10-01T00:00:00"/>
    <x v="1"/>
    <x v="5"/>
    <x v="18"/>
    <n v="89.55"/>
    <n v="47.461500000000001"/>
    <n v="9"/>
  </r>
  <r>
    <n v="4"/>
    <s v="Kym Tolley"/>
    <s v="SA"/>
    <d v="2011-10-01T00:00:00"/>
    <x v="0"/>
    <x v="1"/>
    <x v="1"/>
    <n v="168"/>
    <n v="80.64"/>
    <n v="12"/>
  </r>
  <r>
    <n v="4"/>
    <s v="Bob Oatley"/>
    <s v="SA"/>
    <d v="2011-09-01T00:00:00"/>
    <x v="1"/>
    <x v="4"/>
    <x v="12"/>
    <n v="130.5"/>
    <n v="54.81"/>
    <n v="9"/>
  </r>
  <r>
    <n v="4"/>
    <s v="Geg Clayfield"/>
    <s v="SA"/>
    <d v="2011-08-01T00:00:00"/>
    <x v="0"/>
    <x v="0"/>
    <x v="4"/>
    <n v="234"/>
    <n v="91.26"/>
    <n v="9"/>
  </r>
  <r>
    <n v="4"/>
    <s v="Peter Douglas"/>
    <s v="SA"/>
    <d v="2011-08-01T00:00:00"/>
    <x v="0"/>
    <x v="2"/>
    <x v="2"/>
    <n v="130.5"/>
    <n v="65.25"/>
    <n v="9"/>
  </r>
  <r>
    <n v="4"/>
    <s v="Peter Douglas"/>
    <s v="SA"/>
    <d v="2011-08-01T00:00:00"/>
    <x v="1"/>
    <x v="4"/>
    <x v="15"/>
    <n v="145"/>
    <n v="65.25"/>
    <n v="10"/>
  </r>
  <r>
    <n v="4"/>
    <s v="Peter Douglas"/>
    <s v="SA"/>
    <d v="2011-08-01T00:00:00"/>
    <x v="0"/>
    <x v="1"/>
    <x v="10"/>
    <n v="235.2"/>
    <n v="129.36000000000001"/>
    <n v="12"/>
  </r>
  <r>
    <n v="4"/>
    <s v="Geg Clayfield"/>
    <s v="SA"/>
    <d v="2011-06-01T00:00:00"/>
    <x v="1"/>
    <x v="4"/>
    <x v="5"/>
    <n v="72"/>
    <n v="36"/>
    <n v="6"/>
  </r>
  <r>
    <n v="4"/>
    <s v="Peter Douglas"/>
    <s v="SA"/>
    <d v="2011-04-01T00:00:00"/>
    <x v="1"/>
    <x v="4"/>
    <x v="16"/>
    <n v="135"/>
    <n v="49.95"/>
    <n v="9"/>
  </r>
  <r>
    <n v="4"/>
    <s v="Kym Tolley"/>
    <s v="SA"/>
    <d v="2011-04-01T00:00:00"/>
    <x v="1"/>
    <x v="4"/>
    <x v="12"/>
    <n v="130.5"/>
    <n v="48.284999999999997"/>
    <n v="9"/>
  </r>
  <r>
    <n v="4"/>
    <s v="Kym Tolley"/>
    <s v="SA"/>
    <d v="2011-03-01T00:00:00"/>
    <x v="0"/>
    <x v="2"/>
    <x v="14"/>
    <n v="138"/>
    <n v="53.82"/>
    <n v="12"/>
  </r>
  <r>
    <n v="4"/>
    <s v="Huon Hooke"/>
    <s v="NSW"/>
    <d v="2011-12-01T00:00:00"/>
    <x v="0"/>
    <x v="2"/>
    <x v="17"/>
    <n v="132"/>
    <n v="52.8"/>
    <n v="12"/>
  </r>
  <r>
    <n v="4"/>
    <s v="Keith Tulloch"/>
    <s v="NSW"/>
    <d v="2011-11-01T00:00:00"/>
    <x v="1"/>
    <x v="5"/>
    <x v="7"/>
    <n v="160"/>
    <n v="86.4"/>
    <n v="10"/>
  </r>
  <r>
    <n v="4"/>
    <s v="Huon Hooke"/>
    <s v="NSW"/>
    <d v="2011-08-01T00:00:00"/>
    <x v="0"/>
    <x v="1"/>
    <x v="10"/>
    <n v="235.2"/>
    <n v="129.36000000000001"/>
    <n v="12"/>
  </r>
  <r>
    <n v="4"/>
    <s v="Keith Tulloch"/>
    <s v="NSW"/>
    <d v="2011-08-01T00:00:00"/>
    <x v="0"/>
    <x v="1"/>
    <x v="10"/>
    <n v="235.2"/>
    <n v="94.08"/>
    <n v="12"/>
  </r>
  <r>
    <n v="4"/>
    <s v="Huon Hooke"/>
    <s v="NSW"/>
    <d v="2011-07-01T00:00:00"/>
    <x v="1"/>
    <x v="4"/>
    <x v="12"/>
    <n v="130.5"/>
    <n v="54.81"/>
    <n v="9"/>
  </r>
  <r>
    <n v="4"/>
    <s v="Dave Robertson"/>
    <s v="NSW"/>
    <d v="2011-06-01T00:00:00"/>
    <x v="1"/>
    <x v="4"/>
    <x v="16"/>
    <n v="135"/>
    <n v="63.45"/>
    <n v="9"/>
  </r>
  <r>
    <n v="4"/>
    <s v="Dave Robertson"/>
    <s v="NSW"/>
    <d v="2011-06-01T00:00:00"/>
    <x v="0"/>
    <x v="0"/>
    <x v="4"/>
    <n v="234"/>
    <n v="121.68"/>
    <n v="9"/>
  </r>
  <r>
    <n v="4"/>
    <s v="Keith Tulloch"/>
    <s v="NSW"/>
    <d v="2011-04-01T00:00:00"/>
    <x v="0"/>
    <x v="0"/>
    <x v="0"/>
    <n v="120"/>
    <n v="49.2"/>
    <n v="6"/>
  </r>
  <r>
    <n v="4"/>
    <s v="Keith Tulloch"/>
    <s v="NSW"/>
    <d v="2011-04-01T00:00:00"/>
    <x v="1"/>
    <x v="4"/>
    <x v="12"/>
    <n v="130.5"/>
    <n v="63.945"/>
    <n v="9"/>
  </r>
  <r>
    <n v="4"/>
    <s v="Keith Tulloch"/>
    <s v="NSW"/>
    <d v="2011-02-01T00:00:00"/>
    <x v="0"/>
    <x v="3"/>
    <x v="3"/>
    <n v="54"/>
    <n v="25.92"/>
    <n v="4"/>
  </r>
  <r>
    <n v="5"/>
    <s v="John Wade"/>
    <s v="WA"/>
    <d v="2011-11-01T00:00:00"/>
    <x v="0"/>
    <x v="1"/>
    <x v="8"/>
    <n v="282"/>
    <n v="143.82"/>
    <n v="12"/>
  </r>
  <r>
    <n v="5"/>
    <s v="Mike Davies"/>
    <s v="WA"/>
    <d v="2011-04-01T00:00:00"/>
    <x v="1"/>
    <x v="5"/>
    <x v="7"/>
    <n v="160"/>
    <n v="83.2"/>
    <n v="10"/>
  </r>
  <r>
    <n v="5"/>
    <s v="Ian McKenzie"/>
    <s v="Vic"/>
    <d v="2011-11-01T00:00:00"/>
    <x v="0"/>
    <x v="0"/>
    <x v="4"/>
    <n v="234"/>
    <n v="121.68"/>
    <n v="9"/>
  </r>
  <r>
    <n v="5"/>
    <s v="Mark Shield"/>
    <s v="Vic"/>
    <d v="2011-09-01T00:00:00"/>
    <x v="0"/>
    <x v="3"/>
    <x v="3"/>
    <n v="54"/>
    <n v="20.52"/>
    <n v="4"/>
  </r>
  <r>
    <n v="5"/>
    <s v="Ian McKenzie"/>
    <s v="Vic"/>
    <d v="2011-09-01T00:00:00"/>
    <x v="1"/>
    <x v="4"/>
    <x v="16"/>
    <n v="135"/>
    <n v="74.25"/>
    <n v="9"/>
  </r>
  <r>
    <n v="5"/>
    <s v="Roland Wahlquist"/>
    <s v="Vic"/>
    <d v="2011-09-01T00:00:00"/>
    <x v="1"/>
    <x v="5"/>
    <x v="7"/>
    <n v="160"/>
    <n v="86.4"/>
    <n v="10"/>
  </r>
  <r>
    <n v="5"/>
    <s v="Roland Wahlquist"/>
    <s v="Vic"/>
    <d v="2011-08-01T00:00:00"/>
    <x v="1"/>
    <x v="4"/>
    <x v="5"/>
    <n v="72"/>
    <n v="33.119999999999997"/>
    <n v="6"/>
  </r>
  <r>
    <n v="5"/>
    <s v="Ian McKenzie"/>
    <s v="Vic"/>
    <d v="2011-06-01T00:00:00"/>
    <x v="0"/>
    <x v="1"/>
    <x v="19"/>
    <n v="165"/>
    <n v="66"/>
    <n v="5"/>
  </r>
  <r>
    <n v="5"/>
    <s v="Roland Wahlquist"/>
    <s v="Vic"/>
    <d v="2011-04-01T00:00:00"/>
    <x v="0"/>
    <x v="1"/>
    <x v="1"/>
    <n v="168"/>
    <n v="77.28"/>
    <n v="12"/>
  </r>
  <r>
    <n v="5"/>
    <s v="Mark Shield"/>
    <s v="Vic"/>
    <d v="2011-02-01T00:00:00"/>
    <x v="1"/>
    <x v="4"/>
    <x v="21"/>
    <n v="186"/>
    <n v="79.98"/>
    <n v="12"/>
  </r>
  <r>
    <n v="5"/>
    <s v="Geg Clayfield"/>
    <s v="SA"/>
    <d v="2011-12-01T00:00:00"/>
    <x v="0"/>
    <x v="3"/>
    <x v="3"/>
    <n v="54"/>
    <n v="25.92"/>
    <n v="4"/>
  </r>
  <r>
    <n v="5"/>
    <s v="Kym Tolley"/>
    <s v="SA"/>
    <d v="2011-11-01T00:00:00"/>
    <x v="1"/>
    <x v="5"/>
    <x v="20"/>
    <n v="282"/>
    <n v="152.28"/>
    <n v="12"/>
  </r>
  <r>
    <n v="5"/>
    <s v="Peter Douglas"/>
    <s v="SA"/>
    <d v="2011-08-01T00:00:00"/>
    <x v="0"/>
    <x v="0"/>
    <x v="4"/>
    <n v="234"/>
    <n v="121.68"/>
    <n v="9"/>
  </r>
  <r>
    <n v="5"/>
    <s v="Geg Clayfield"/>
    <s v="SA"/>
    <d v="2011-08-01T00:00:00"/>
    <x v="0"/>
    <x v="2"/>
    <x v="2"/>
    <n v="130.5"/>
    <n v="61.335000000000001"/>
    <n v="9"/>
  </r>
  <r>
    <n v="5"/>
    <s v="Kym Tolley"/>
    <s v="SA"/>
    <d v="2011-08-01T00:00:00"/>
    <x v="1"/>
    <x v="4"/>
    <x v="15"/>
    <n v="145"/>
    <n v="59.45"/>
    <n v="10"/>
  </r>
  <r>
    <n v="5"/>
    <s v="Peter Douglas"/>
    <s v="SA"/>
    <d v="2011-07-01T00:00:00"/>
    <x v="1"/>
    <x v="4"/>
    <x v="12"/>
    <n v="130.5"/>
    <n v="57.42"/>
    <n v="9"/>
  </r>
  <r>
    <n v="5"/>
    <s v="Peter Douglas"/>
    <s v="SA"/>
    <d v="2011-07-01T00:00:00"/>
    <x v="1"/>
    <x v="5"/>
    <x v="18"/>
    <n v="89.55"/>
    <n v="47.461500000000001"/>
    <n v="9"/>
  </r>
  <r>
    <n v="5"/>
    <s v="Peter Douglas"/>
    <s v="SA"/>
    <d v="2011-07-01T00:00:00"/>
    <x v="0"/>
    <x v="2"/>
    <x v="14"/>
    <n v="138"/>
    <n v="55.2"/>
    <n v="12"/>
  </r>
  <r>
    <n v="5"/>
    <s v="Peter Douglas"/>
    <s v="SA"/>
    <d v="2011-07-01T00:00:00"/>
    <x v="0"/>
    <x v="1"/>
    <x v="1"/>
    <n v="168"/>
    <n v="80.64"/>
    <n v="12"/>
  </r>
  <r>
    <n v="5"/>
    <s v="Geg Clayfield"/>
    <s v="SA"/>
    <d v="2011-05-01T00:00:00"/>
    <x v="1"/>
    <x v="4"/>
    <x v="6"/>
    <n v="185.4"/>
    <n v="100.11600000000001"/>
    <n v="12"/>
  </r>
  <r>
    <n v="5"/>
    <s v="Kym Tolley"/>
    <s v="SA"/>
    <d v="2011-03-01T00:00:00"/>
    <x v="0"/>
    <x v="0"/>
    <x v="0"/>
    <n v="120"/>
    <n v="49.2"/>
    <n v="6"/>
  </r>
  <r>
    <n v="5"/>
    <s v="Geg Clayfield"/>
    <s v="SA"/>
    <d v="2011-02-01T00:00:00"/>
    <x v="0"/>
    <x v="0"/>
    <x v="4"/>
    <n v="234"/>
    <n v="91.26"/>
    <n v="9"/>
  </r>
  <r>
    <n v="5"/>
    <s v="Kym Tolley"/>
    <s v="SA"/>
    <d v="2011-01-01T00:00:00"/>
    <x v="0"/>
    <x v="1"/>
    <x v="19"/>
    <n v="165"/>
    <n v="75.900000000000006"/>
    <n v="5"/>
  </r>
  <r>
    <n v="5"/>
    <s v="Kym Tolley"/>
    <s v="SA"/>
    <d v="2011-01-01T00:00:00"/>
    <x v="0"/>
    <x v="2"/>
    <x v="2"/>
    <n v="130.5"/>
    <n v="69.165000000000006"/>
    <n v="9"/>
  </r>
  <r>
    <n v="5"/>
    <s v="Huon Hooke"/>
    <s v="NSW"/>
    <d v="2011-11-01T00:00:00"/>
    <x v="0"/>
    <x v="0"/>
    <x v="9"/>
    <n v="193"/>
    <n v="88.78"/>
    <n v="10"/>
  </r>
  <r>
    <n v="5"/>
    <s v="Keith Tulloch"/>
    <s v="NSW"/>
    <d v="2011-10-01T00:00:00"/>
    <x v="1"/>
    <x v="4"/>
    <x v="6"/>
    <n v="185.4"/>
    <n v="100.11600000000001"/>
    <n v="12"/>
  </r>
  <r>
    <n v="5"/>
    <s v="Keith Tulloch"/>
    <s v="NSW"/>
    <d v="2011-08-01T00:00:00"/>
    <x v="0"/>
    <x v="2"/>
    <x v="14"/>
    <n v="138"/>
    <n v="55.2"/>
    <n v="12"/>
  </r>
  <r>
    <n v="5"/>
    <s v="Keith Tulloch"/>
    <s v="NSW"/>
    <d v="2011-07-01T00:00:00"/>
    <x v="0"/>
    <x v="1"/>
    <x v="10"/>
    <n v="235.2"/>
    <n v="122.304"/>
    <n v="12"/>
  </r>
  <r>
    <n v="5"/>
    <s v="Dave Robertson"/>
    <s v="NSW"/>
    <d v="2011-06-01T00:00:00"/>
    <x v="0"/>
    <x v="3"/>
    <x v="3"/>
    <n v="54"/>
    <n v="25.92"/>
    <n v="4"/>
  </r>
  <r>
    <n v="5"/>
    <s v="Huon Hooke"/>
    <s v="NSW"/>
    <d v="2011-05-01T00:00:00"/>
    <x v="1"/>
    <x v="4"/>
    <x v="21"/>
    <n v="186"/>
    <n v="102.3"/>
    <n v="12"/>
  </r>
  <r>
    <n v="5"/>
    <s v="Keith Tulloch"/>
    <s v="NSW"/>
    <d v="2011-03-01T00:00:00"/>
    <x v="1"/>
    <x v="4"/>
    <x v="5"/>
    <n v="72"/>
    <n v="36"/>
    <n v="6"/>
  </r>
  <r>
    <n v="5"/>
    <s v="Dave Robertson"/>
    <s v="NSW"/>
    <d v="2011-02-01T00:00:00"/>
    <x v="1"/>
    <x v="4"/>
    <x v="16"/>
    <n v="135"/>
    <n v="55.35"/>
    <n v="9"/>
  </r>
  <r>
    <n v="5"/>
    <s v="Dave Robertson"/>
    <s v="NSW"/>
    <d v="2011-02-01T00:00:00"/>
    <x v="0"/>
    <x v="0"/>
    <x v="4"/>
    <n v="234"/>
    <n v="121.68"/>
    <n v="9"/>
  </r>
  <r>
    <n v="5"/>
    <s v="Keith Tulloch"/>
    <s v="NSW"/>
    <d v="2011-01-01T00:00:00"/>
    <x v="0"/>
    <x v="3"/>
    <x v="13"/>
    <n v="90"/>
    <n v="46.8"/>
    <n v="5"/>
  </r>
  <r>
    <n v="6"/>
    <s v="John Wade"/>
    <s v="WA"/>
    <d v="2011-11-01T00:00:00"/>
    <x v="1"/>
    <x v="4"/>
    <x v="21"/>
    <n v="186"/>
    <n v="79.98"/>
    <n v="12"/>
  </r>
  <r>
    <n v="6"/>
    <s v="Roland Wahlquist"/>
    <s v="Vic"/>
    <d v="2011-12-01T00:00:00"/>
    <x v="0"/>
    <x v="3"/>
    <x v="3"/>
    <n v="54"/>
    <n v="24.3"/>
    <n v="4"/>
  </r>
  <r>
    <n v="6"/>
    <s v="Mark Shield"/>
    <s v="Vic"/>
    <d v="2011-12-01T00:00:00"/>
    <x v="0"/>
    <x v="2"/>
    <x v="17"/>
    <n v="132"/>
    <n v="58.08"/>
    <n v="12"/>
  </r>
  <r>
    <n v="6"/>
    <s v="Mark Shield"/>
    <s v="Vic"/>
    <d v="2011-10-01T00:00:00"/>
    <x v="1"/>
    <x v="4"/>
    <x v="21"/>
    <n v="186"/>
    <n v="79.98"/>
    <n v="12"/>
  </r>
  <r>
    <n v="6"/>
    <s v="Roland Wahlquist"/>
    <s v="Vic"/>
    <d v="2011-08-01T00:00:00"/>
    <x v="1"/>
    <x v="5"/>
    <x v="7"/>
    <n v="160"/>
    <n v="86.4"/>
    <n v="10"/>
  </r>
  <r>
    <n v="6"/>
    <s v="Roland Wahlquist"/>
    <s v="Vic"/>
    <d v="2011-07-01T00:00:00"/>
    <x v="1"/>
    <x v="4"/>
    <x v="5"/>
    <n v="72"/>
    <n v="26.64"/>
    <n v="6"/>
  </r>
  <r>
    <n v="6"/>
    <s v="Mark Shield"/>
    <s v="Vic"/>
    <d v="2011-06-01T00:00:00"/>
    <x v="0"/>
    <x v="1"/>
    <x v="19"/>
    <n v="165"/>
    <n v="75.900000000000006"/>
    <n v="5"/>
  </r>
  <r>
    <n v="6"/>
    <s v="Ian McKenzie"/>
    <s v="Vic"/>
    <d v="2011-05-01T00:00:00"/>
    <x v="1"/>
    <x v="4"/>
    <x v="12"/>
    <n v="130.5"/>
    <n v="48.284999999999997"/>
    <n v="9"/>
  </r>
  <r>
    <n v="6"/>
    <s v="Ian McKenzie"/>
    <s v="Vic"/>
    <d v="2011-05-01T00:00:00"/>
    <x v="0"/>
    <x v="0"/>
    <x v="9"/>
    <n v="193"/>
    <n v="88.78"/>
    <n v="10"/>
  </r>
  <r>
    <n v="6"/>
    <s v="Ian McKenzie"/>
    <s v="Vic"/>
    <d v="2011-05-01T00:00:00"/>
    <x v="0"/>
    <x v="1"/>
    <x v="10"/>
    <n v="235.2"/>
    <n v="89.375999999999991"/>
    <n v="12"/>
  </r>
  <r>
    <n v="6"/>
    <s v="Peter Douglas"/>
    <s v="SA"/>
    <d v="2011-12-01T00:00:00"/>
    <x v="0"/>
    <x v="1"/>
    <x v="8"/>
    <n v="282"/>
    <n v="149.46"/>
    <n v="12"/>
  </r>
  <r>
    <n v="6"/>
    <s v="Geg Clayfield"/>
    <s v="SA"/>
    <d v="2011-12-01T00:00:00"/>
    <x v="1"/>
    <x v="4"/>
    <x v="21"/>
    <n v="186"/>
    <n v="102.3"/>
    <n v="12"/>
  </r>
  <r>
    <n v="6"/>
    <s v="Peter Douglas"/>
    <s v="SA"/>
    <d v="2011-12-01T00:00:00"/>
    <x v="0"/>
    <x v="2"/>
    <x v="14"/>
    <n v="138"/>
    <n v="67.62"/>
    <n v="12"/>
  </r>
  <r>
    <n v="6"/>
    <s v="Peter Douglas"/>
    <s v="SA"/>
    <d v="2011-11-01T00:00:00"/>
    <x v="1"/>
    <x v="4"/>
    <x v="15"/>
    <n v="145"/>
    <n v="71.05"/>
    <n v="10"/>
  </r>
  <r>
    <n v="6"/>
    <s v="Bob Oatley"/>
    <s v="SA"/>
    <d v="2011-09-01T00:00:00"/>
    <x v="0"/>
    <x v="0"/>
    <x v="9"/>
    <n v="193"/>
    <n v="73.34"/>
    <n v="10"/>
  </r>
  <r>
    <n v="6"/>
    <s v="Kym Tolley"/>
    <s v="SA"/>
    <d v="2011-08-01T00:00:00"/>
    <x v="0"/>
    <x v="3"/>
    <x v="3"/>
    <n v="54"/>
    <n v="24.3"/>
    <n v="4"/>
  </r>
  <r>
    <n v="6"/>
    <s v="Kym Tolley"/>
    <s v="SA"/>
    <d v="2011-08-01T00:00:00"/>
    <x v="0"/>
    <x v="2"/>
    <x v="17"/>
    <n v="132"/>
    <n v="58.08"/>
    <n v="12"/>
  </r>
  <r>
    <n v="6"/>
    <s v="Peter Douglas"/>
    <s v="SA"/>
    <d v="2011-06-01T00:00:00"/>
    <x v="1"/>
    <x v="4"/>
    <x v="11"/>
    <n v="104.4"/>
    <n v="48.024000000000008"/>
    <n v="9"/>
  </r>
  <r>
    <n v="6"/>
    <s v="Kym Tolley"/>
    <s v="SA"/>
    <d v="2011-05-01T00:00:00"/>
    <x v="1"/>
    <x v="4"/>
    <x v="5"/>
    <n v="72"/>
    <n v="32.4"/>
    <n v="6"/>
  </r>
  <r>
    <n v="6"/>
    <s v="Peter Douglas"/>
    <s v="SA"/>
    <d v="2011-05-01T00:00:00"/>
    <x v="0"/>
    <x v="2"/>
    <x v="17"/>
    <n v="132"/>
    <n v="50.16"/>
    <n v="12"/>
  </r>
  <r>
    <n v="6"/>
    <s v="Peter Douglas"/>
    <s v="SA"/>
    <d v="2011-04-01T00:00:00"/>
    <x v="0"/>
    <x v="3"/>
    <x v="3"/>
    <n v="54"/>
    <n v="22.68"/>
    <n v="4"/>
  </r>
  <r>
    <n v="6"/>
    <s v="Geg Clayfield"/>
    <s v="SA"/>
    <d v="2011-02-01T00:00:00"/>
    <x v="0"/>
    <x v="3"/>
    <x v="13"/>
    <n v="90"/>
    <n v="46.8"/>
    <n v="5"/>
  </r>
  <r>
    <n v="6"/>
    <s v="Geg Clayfield"/>
    <s v="SA"/>
    <d v="2011-01-01T00:00:00"/>
    <x v="1"/>
    <x v="4"/>
    <x v="6"/>
    <n v="185.4"/>
    <n v="100.11600000000001"/>
    <n v="12"/>
  </r>
  <r>
    <n v="6"/>
    <s v="Huon Hooke"/>
    <s v="NSW"/>
    <d v="2011-12-01T00:00:00"/>
    <x v="1"/>
    <x v="4"/>
    <x v="12"/>
    <n v="130.5"/>
    <n v="58.725000000000001"/>
    <n v="9"/>
  </r>
  <r>
    <n v="6"/>
    <s v="Huon Hooke"/>
    <s v="NSW"/>
    <d v="2011-12-01T00:00:00"/>
    <x v="0"/>
    <x v="2"/>
    <x v="17"/>
    <n v="132"/>
    <n v="58.08"/>
    <n v="12"/>
  </r>
  <r>
    <n v="6"/>
    <s v="Huon Hooke"/>
    <s v="NSW"/>
    <d v="2011-11-01T00:00:00"/>
    <x v="0"/>
    <x v="1"/>
    <x v="19"/>
    <n v="165"/>
    <n v="75.900000000000006"/>
    <n v="5"/>
  </r>
  <r>
    <n v="6"/>
    <s v="Keith Tulloch"/>
    <s v="NSW"/>
    <d v="2011-10-01T00:00:00"/>
    <x v="0"/>
    <x v="3"/>
    <x v="13"/>
    <n v="90"/>
    <n v="46.8"/>
    <n v="5"/>
  </r>
  <r>
    <n v="6"/>
    <s v="Keith Tulloch"/>
    <s v="NSW"/>
    <d v="2011-10-01T00:00:00"/>
    <x v="1"/>
    <x v="4"/>
    <x v="16"/>
    <n v="135"/>
    <n v="49.95"/>
    <n v="9"/>
  </r>
  <r>
    <n v="6"/>
    <s v="Keith Tulloch"/>
    <s v="NSW"/>
    <d v="2011-09-01T00:00:00"/>
    <x v="0"/>
    <x v="0"/>
    <x v="9"/>
    <n v="193"/>
    <n v="73.34"/>
    <n v="10"/>
  </r>
  <r>
    <n v="6"/>
    <s v="Dave Robertson"/>
    <s v="NSW"/>
    <d v="2011-06-01T00:00:00"/>
    <x v="1"/>
    <x v="4"/>
    <x v="16"/>
    <n v="135"/>
    <n v="55.35"/>
    <n v="9"/>
  </r>
  <r>
    <n v="6"/>
    <s v="Keith Tulloch"/>
    <s v="NSW"/>
    <d v="2011-04-01T00:00:00"/>
    <x v="0"/>
    <x v="2"/>
    <x v="14"/>
    <n v="138"/>
    <n v="67.62"/>
    <n v="12"/>
  </r>
  <r>
    <n v="6"/>
    <s v="Dave Robertson"/>
    <s v="NSW"/>
    <d v="2011-03-01T00:00:00"/>
    <x v="0"/>
    <x v="3"/>
    <x v="3"/>
    <n v="54"/>
    <n v="25.92"/>
    <n v="4"/>
  </r>
  <r>
    <n v="6"/>
    <s v="Dave Robertson"/>
    <s v="NSW"/>
    <d v="2011-03-01T00:00:00"/>
    <x v="1"/>
    <x v="5"/>
    <x v="20"/>
    <n v="282"/>
    <n v="138.18"/>
    <n v="12"/>
  </r>
  <r>
    <n v="6"/>
    <s v="Keith Tulloch"/>
    <s v="NSW"/>
    <d v="2011-01-01T00:00:00"/>
    <x v="1"/>
    <x v="4"/>
    <x v="6"/>
    <n v="185.4"/>
    <n v="100.11600000000001"/>
    <n v="12"/>
  </r>
  <r>
    <n v="7"/>
    <s v="John Wade"/>
    <s v="WA"/>
    <d v="2011-11-01T00:00:00"/>
    <x v="1"/>
    <x v="4"/>
    <x v="5"/>
    <n v="72"/>
    <n v="26.64"/>
    <n v="6"/>
  </r>
  <r>
    <n v="7"/>
    <s v="Roland Wahlquist"/>
    <s v="Vic"/>
    <d v="2011-12-01T00:00:00"/>
    <x v="0"/>
    <x v="0"/>
    <x v="0"/>
    <n v="120"/>
    <n v="48"/>
    <n v="6"/>
  </r>
  <r>
    <n v="7"/>
    <s v="Roland Wahlquist"/>
    <s v="Vic"/>
    <d v="2011-12-01T00:00:00"/>
    <x v="0"/>
    <x v="1"/>
    <x v="1"/>
    <n v="168"/>
    <n v="62.16"/>
    <n v="12"/>
  </r>
  <r>
    <n v="7"/>
    <s v="Mark Shield"/>
    <s v="Vic"/>
    <d v="2011-10-01T00:00:00"/>
    <x v="1"/>
    <x v="4"/>
    <x v="15"/>
    <n v="145"/>
    <n v="71.05"/>
    <n v="10"/>
  </r>
  <r>
    <n v="7"/>
    <s v="Roland Wahlquist"/>
    <s v="Vic"/>
    <d v="2011-07-01T00:00:00"/>
    <x v="1"/>
    <x v="4"/>
    <x v="15"/>
    <n v="145"/>
    <n v="71.05"/>
    <n v="10"/>
  </r>
  <r>
    <n v="7"/>
    <s v="Ian McKenzie"/>
    <s v="Vic"/>
    <d v="2011-05-01T00:00:00"/>
    <x v="1"/>
    <x v="4"/>
    <x v="15"/>
    <n v="145"/>
    <n v="78.3"/>
    <n v="10"/>
  </r>
  <r>
    <n v="7"/>
    <s v="Ian McKenzie"/>
    <s v="Vic"/>
    <d v="2011-04-01T00:00:00"/>
    <x v="0"/>
    <x v="1"/>
    <x v="19"/>
    <n v="165"/>
    <n v="77.55"/>
    <n v="5"/>
  </r>
  <r>
    <n v="7"/>
    <s v="Roland Wahlquist"/>
    <s v="Vic"/>
    <d v="2011-03-01T00:00:00"/>
    <x v="1"/>
    <x v="5"/>
    <x v="7"/>
    <n v="160"/>
    <n v="83.2"/>
    <n v="10"/>
  </r>
  <r>
    <n v="7"/>
    <s v="Ian McKenzie"/>
    <s v="Vic"/>
    <d v="2011-03-01T00:00:00"/>
    <x v="0"/>
    <x v="0"/>
    <x v="9"/>
    <n v="193"/>
    <n v="88.78"/>
    <n v="10"/>
  </r>
  <r>
    <n v="7"/>
    <s v="Mark Shield"/>
    <s v="Vic"/>
    <d v="2011-01-01T00:00:00"/>
    <x v="0"/>
    <x v="1"/>
    <x v="8"/>
    <n v="282"/>
    <n v="149.46"/>
    <n v="12"/>
  </r>
  <r>
    <n v="7"/>
    <s v="Mark Shield"/>
    <s v="Vic"/>
    <d v="2011-01-01T00:00:00"/>
    <x v="0"/>
    <x v="2"/>
    <x v="17"/>
    <n v="132"/>
    <n v="50.16"/>
    <n v="12"/>
  </r>
  <r>
    <n v="7"/>
    <s v="Peter Douglas"/>
    <s v="SA"/>
    <d v="2011-12-01T00:00:00"/>
    <x v="0"/>
    <x v="1"/>
    <x v="19"/>
    <n v="165"/>
    <n v="77.55"/>
    <n v="5"/>
  </r>
  <r>
    <n v="7"/>
    <s v="Peter Douglas"/>
    <s v="SA"/>
    <d v="2011-11-01T00:00:00"/>
    <x v="0"/>
    <x v="2"/>
    <x v="17"/>
    <n v="132"/>
    <n v="71.28"/>
    <n v="12"/>
  </r>
  <r>
    <n v="7"/>
    <s v="Geg Clayfield"/>
    <s v="SA"/>
    <d v="2011-10-01T00:00:00"/>
    <x v="1"/>
    <x v="4"/>
    <x v="16"/>
    <n v="135"/>
    <n v="55.35"/>
    <n v="9"/>
  </r>
  <r>
    <n v="7"/>
    <s v="Peter Douglas"/>
    <s v="SA"/>
    <d v="2011-10-01T00:00:00"/>
    <x v="1"/>
    <x v="4"/>
    <x v="6"/>
    <n v="185.4"/>
    <n v="83.43"/>
    <n v="12"/>
  </r>
  <r>
    <n v="7"/>
    <s v="Bob Oatley"/>
    <s v="SA"/>
    <d v="2011-09-01T00:00:00"/>
    <x v="0"/>
    <x v="0"/>
    <x v="9"/>
    <n v="193"/>
    <n v="88.78"/>
    <n v="10"/>
  </r>
  <r>
    <n v="7"/>
    <s v="Kym Tolley"/>
    <s v="SA"/>
    <d v="2011-06-01T00:00:00"/>
    <x v="0"/>
    <x v="3"/>
    <x v="13"/>
    <n v="90"/>
    <n v="46.8"/>
    <n v="5"/>
  </r>
  <r>
    <n v="7"/>
    <s v="Kym Tolley"/>
    <s v="SA"/>
    <d v="2011-06-01T00:00:00"/>
    <x v="0"/>
    <x v="2"/>
    <x v="14"/>
    <n v="138"/>
    <n v="53.82"/>
    <n v="12"/>
  </r>
  <r>
    <n v="7"/>
    <s v="Kym Tolley"/>
    <s v="SA"/>
    <d v="2011-05-01T00:00:00"/>
    <x v="1"/>
    <x v="4"/>
    <x v="12"/>
    <n v="130.5"/>
    <n v="57.42"/>
    <n v="9"/>
  </r>
  <r>
    <n v="7"/>
    <s v="Peter Douglas"/>
    <s v="SA"/>
    <d v="2011-05-01T00:00:00"/>
    <x v="1"/>
    <x v="4"/>
    <x v="12"/>
    <n v="130.5"/>
    <n v="63.945"/>
    <n v="9"/>
  </r>
  <r>
    <n v="7"/>
    <s v="Peter Douglas"/>
    <s v="SA"/>
    <d v="2011-04-01T00:00:00"/>
    <x v="0"/>
    <x v="3"/>
    <x v="13"/>
    <n v="90"/>
    <n v="45"/>
    <n v="5"/>
  </r>
  <r>
    <n v="7"/>
    <s v="Geg Clayfield"/>
    <s v="SA"/>
    <d v="2011-02-01T00:00:00"/>
    <x v="0"/>
    <x v="3"/>
    <x v="13"/>
    <n v="90"/>
    <n v="45"/>
    <n v="5"/>
  </r>
  <r>
    <n v="7"/>
    <s v="Geg Clayfield"/>
    <s v="SA"/>
    <d v="2011-01-01T00:00:00"/>
    <x v="1"/>
    <x v="4"/>
    <x v="5"/>
    <n v="72"/>
    <n v="39.6"/>
    <n v="6"/>
  </r>
  <r>
    <n v="7"/>
    <s v="Huon Hooke"/>
    <s v="NSW"/>
    <d v="2011-12-01T00:00:00"/>
    <x v="1"/>
    <x v="4"/>
    <x v="5"/>
    <n v="72"/>
    <n v="32.4"/>
    <n v="6"/>
  </r>
  <r>
    <n v="7"/>
    <s v="Huon Hooke"/>
    <s v="NSW"/>
    <d v="2011-12-01T00:00:00"/>
    <x v="0"/>
    <x v="2"/>
    <x v="2"/>
    <n v="130.5"/>
    <n v="65.25"/>
    <n v="9"/>
  </r>
  <r>
    <n v="7"/>
    <s v="Keith Tulloch"/>
    <s v="NSW"/>
    <d v="2011-10-01T00:00:00"/>
    <x v="0"/>
    <x v="3"/>
    <x v="3"/>
    <n v="54"/>
    <n v="24.3"/>
    <n v="4"/>
  </r>
  <r>
    <n v="7"/>
    <s v="Keith Tulloch"/>
    <s v="NSW"/>
    <d v="2011-09-01T00:00:00"/>
    <x v="1"/>
    <x v="4"/>
    <x v="12"/>
    <n v="130.5"/>
    <n v="48.284999999999997"/>
    <n v="9"/>
  </r>
  <r>
    <n v="7"/>
    <s v="Keith Tulloch"/>
    <s v="NSW"/>
    <d v="2011-09-01T00:00:00"/>
    <x v="0"/>
    <x v="0"/>
    <x v="9"/>
    <n v="193"/>
    <n v="96.5"/>
    <n v="10"/>
  </r>
  <r>
    <n v="7"/>
    <s v="Huon Hooke"/>
    <s v="NSW"/>
    <d v="2011-09-01T00:00:00"/>
    <x v="0"/>
    <x v="1"/>
    <x v="8"/>
    <n v="282"/>
    <n v="109.98"/>
    <n v="12"/>
  </r>
  <r>
    <n v="7"/>
    <s v="Dave Robertson"/>
    <s v="NSW"/>
    <d v="2011-06-01T00:00:00"/>
    <x v="1"/>
    <x v="4"/>
    <x v="6"/>
    <n v="185.4"/>
    <n v="101.97"/>
    <n v="12"/>
  </r>
  <r>
    <n v="7"/>
    <s v="Keith Tulloch"/>
    <s v="NSW"/>
    <d v="2011-04-01T00:00:00"/>
    <x v="0"/>
    <x v="2"/>
    <x v="14"/>
    <n v="138"/>
    <n v="55.2"/>
    <n v="12"/>
  </r>
  <r>
    <n v="7"/>
    <s v="Dave Robertson"/>
    <s v="NSW"/>
    <d v="2011-03-01T00:00:00"/>
    <x v="0"/>
    <x v="3"/>
    <x v="3"/>
    <n v="54"/>
    <n v="20.52"/>
    <n v="4"/>
  </r>
  <r>
    <n v="7"/>
    <s v="Dave Robertson"/>
    <s v="NSW"/>
    <d v="2011-02-01T00:00:00"/>
    <x v="1"/>
    <x v="5"/>
    <x v="20"/>
    <n v="282"/>
    <n v="138.18"/>
    <n v="12"/>
  </r>
  <r>
    <n v="7"/>
    <s v="Keith Tulloch"/>
    <s v="NSW"/>
    <d v="2011-01-01T00:00:00"/>
    <x v="1"/>
    <x v="4"/>
    <x v="6"/>
    <n v="185.4"/>
    <n v="83.43"/>
    <n v="12"/>
  </r>
  <r>
    <n v="9"/>
    <s v="John Wade"/>
    <s v="WA"/>
    <d v="2011-11-01T00:00:00"/>
    <x v="0"/>
    <x v="1"/>
    <x v="1"/>
    <n v="168"/>
    <n v="62.16"/>
    <n v="12"/>
  </r>
  <r>
    <n v="9"/>
    <s v="Mike Davies"/>
    <s v="WA"/>
    <d v="2011-04-01T00:00:00"/>
    <x v="1"/>
    <x v="4"/>
    <x v="5"/>
    <n v="72"/>
    <n v="37.44"/>
    <n v="6"/>
  </r>
  <r>
    <n v="9"/>
    <s v="Roland Wahlquist"/>
    <s v="Vic"/>
    <d v="2011-12-01T00:00:00"/>
    <x v="1"/>
    <x v="4"/>
    <x v="16"/>
    <n v="135"/>
    <n v="55.35"/>
    <n v="9"/>
  </r>
  <r>
    <n v="9"/>
    <s v="Ian McKenzie"/>
    <s v="Vic"/>
    <d v="2011-11-01T00:00:00"/>
    <x v="1"/>
    <x v="4"/>
    <x v="16"/>
    <n v="135"/>
    <n v="55.35"/>
    <n v="9"/>
  </r>
  <r>
    <n v="9"/>
    <s v="Mark Shield"/>
    <s v="Vic"/>
    <d v="2011-09-01T00:00:00"/>
    <x v="1"/>
    <x v="4"/>
    <x v="16"/>
    <n v="135"/>
    <n v="63.45"/>
    <n v="9"/>
  </r>
  <r>
    <n v="9"/>
    <s v="Roland Wahlquist"/>
    <s v="Vic"/>
    <d v="2011-08-01T00:00:00"/>
    <x v="0"/>
    <x v="1"/>
    <x v="19"/>
    <n v="165"/>
    <n v="75.900000000000006"/>
    <n v="5"/>
  </r>
  <r>
    <n v="9"/>
    <s v="Ian McKenzie"/>
    <s v="Vic"/>
    <d v="2011-06-01T00:00:00"/>
    <x v="0"/>
    <x v="3"/>
    <x v="3"/>
    <n v="54"/>
    <n v="22.68"/>
    <n v="4"/>
  </r>
  <r>
    <n v="9"/>
    <s v="Roland Wahlquist"/>
    <s v="Vic"/>
    <d v="2011-03-01T00:00:00"/>
    <x v="0"/>
    <x v="2"/>
    <x v="2"/>
    <n v="130.5"/>
    <n v="69.165000000000006"/>
    <n v="9"/>
  </r>
  <r>
    <n v="9"/>
    <s v="Mark Shield"/>
    <s v="Vic"/>
    <d v="2011-01-01T00:00:00"/>
    <x v="0"/>
    <x v="1"/>
    <x v="8"/>
    <n v="282"/>
    <n v="109.98"/>
    <n v="12"/>
  </r>
  <r>
    <n v="9"/>
    <s v="Roland Wahlquist"/>
    <s v="Vic"/>
    <d v="2011-01-01T00:00:00"/>
    <x v="1"/>
    <x v="5"/>
    <x v="20"/>
    <n v="282"/>
    <n v="138.18"/>
    <n v="12"/>
  </r>
  <r>
    <n v="9"/>
    <s v="Peter Douglas"/>
    <s v="SA"/>
    <d v="2011-12-01T00:00:00"/>
    <x v="0"/>
    <x v="0"/>
    <x v="9"/>
    <n v="193"/>
    <n v="73.34"/>
    <n v="10"/>
  </r>
  <r>
    <n v="9"/>
    <s v="Geg Clayfield"/>
    <s v="SA"/>
    <d v="2011-10-01T00:00:00"/>
    <x v="0"/>
    <x v="1"/>
    <x v="8"/>
    <n v="282"/>
    <n v="109.98"/>
    <n v="12"/>
  </r>
  <r>
    <n v="9"/>
    <s v="Kym Tolley"/>
    <s v="SA"/>
    <d v="2011-10-01T00:00:00"/>
    <x v="0"/>
    <x v="1"/>
    <x v="10"/>
    <n v="235.2"/>
    <n v="89.375999999999991"/>
    <n v="12"/>
  </r>
  <r>
    <n v="9"/>
    <s v="Bob Oatley"/>
    <s v="SA"/>
    <d v="2011-09-01T00:00:00"/>
    <x v="1"/>
    <x v="4"/>
    <x v="12"/>
    <n v="130.5"/>
    <n v="50.895000000000003"/>
    <n v="9"/>
  </r>
  <r>
    <n v="9"/>
    <s v="Geg Clayfield"/>
    <s v="SA"/>
    <d v="2011-08-01T00:00:00"/>
    <x v="0"/>
    <x v="0"/>
    <x v="9"/>
    <n v="193"/>
    <n v="88.78"/>
    <n v="10"/>
  </r>
  <r>
    <n v="9"/>
    <s v="Peter Douglas"/>
    <s v="SA"/>
    <d v="2011-07-01T00:00:00"/>
    <x v="1"/>
    <x v="4"/>
    <x v="15"/>
    <n v="145"/>
    <n v="65.25"/>
    <n v="10"/>
  </r>
  <r>
    <n v="9"/>
    <s v="Peter Douglas"/>
    <s v="SA"/>
    <d v="2011-07-01T00:00:00"/>
    <x v="0"/>
    <x v="2"/>
    <x v="14"/>
    <n v="138"/>
    <n v="55.2"/>
    <n v="12"/>
  </r>
  <r>
    <n v="9"/>
    <s v="Peter Douglas"/>
    <s v="SA"/>
    <d v="2011-07-01T00:00:00"/>
    <x v="0"/>
    <x v="1"/>
    <x v="1"/>
    <n v="168"/>
    <n v="78.959999999999994"/>
    <n v="12"/>
  </r>
  <r>
    <n v="9"/>
    <s v="Geg Clayfield"/>
    <s v="SA"/>
    <d v="2011-06-01T00:00:00"/>
    <x v="1"/>
    <x v="4"/>
    <x v="15"/>
    <n v="145"/>
    <n v="78.3"/>
    <n v="10"/>
  </r>
  <r>
    <n v="9"/>
    <s v="Kym Tolley"/>
    <s v="SA"/>
    <d v="2011-06-01T00:00:00"/>
    <x v="0"/>
    <x v="0"/>
    <x v="9"/>
    <n v="193"/>
    <n v="88.78"/>
    <n v="10"/>
  </r>
  <r>
    <n v="9"/>
    <s v="Peter Douglas"/>
    <s v="SA"/>
    <d v="2011-04-01T00:00:00"/>
    <x v="1"/>
    <x v="4"/>
    <x v="12"/>
    <n v="130.5"/>
    <n v="54.81"/>
    <n v="9"/>
  </r>
  <r>
    <n v="9"/>
    <s v="Kym Tolley"/>
    <s v="SA"/>
    <d v="2011-03-01T00:00:00"/>
    <x v="0"/>
    <x v="0"/>
    <x v="0"/>
    <n v="120"/>
    <n v="49.2"/>
    <n v="6"/>
  </r>
  <r>
    <n v="9"/>
    <s v="Kym Tolley"/>
    <s v="SA"/>
    <d v="2011-03-01T00:00:00"/>
    <x v="1"/>
    <x v="4"/>
    <x v="15"/>
    <n v="145"/>
    <n v="59.45"/>
    <n v="10"/>
  </r>
  <r>
    <n v="9"/>
    <s v="Kym Tolley"/>
    <s v="SA"/>
    <d v="2011-03-01T00:00:00"/>
    <x v="0"/>
    <x v="2"/>
    <x v="17"/>
    <n v="132"/>
    <n v="71.28"/>
    <n v="12"/>
  </r>
  <r>
    <n v="9"/>
    <s v="Geg Clayfield"/>
    <s v="SA"/>
    <d v="2011-02-01T00:00:00"/>
    <x v="1"/>
    <x v="5"/>
    <x v="20"/>
    <n v="282"/>
    <n v="152.28"/>
    <n v="12"/>
  </r>
  <r>
    <n v="9"/>
    <s v="Huon Hooke"/>
    <s v="NSW"/>
    <d v="2011-09-01T00:00:00"/>
    <x v="0"/>
    <x v="2"/>
    <x v="17"/>
    <n v="132"/>
    <n v="50.16"/>
    <n v="12"/>
  </r>
  <r>
    <n v="9"/>
    <s v="Huon Hooke"/>
    <s v="NSW"/>
    <d v="2011-07-01T00:00:00"/>
    <x v="1"/>
    <x v="4"/>
    <x v="12"/>
    <n v="130.5"/>
    <n v="50.895000000000003"/>
    <n v="9"/>
  </r>
  <r>
    <n v="9"/>
    <s v="Keith Tulloch"/>
    <s v="NSW"/>
    <d v="2011-07-01T00:00:00"/>
    <x v="0"/>
    <x v="1"/>
    <x v="1"/>
    <n v="168"/>
    <n v="80.64"/>
    <n v="12"/>
  </r>
  <r>
    <n v="9"/>
    <s v="Dave Robertson"/>
    <s v="NSW"/>
    <d v="2011-06-01T00:00:00"/>
    <x v="0"/>
    <x v="0"/>
    <x v="0"/>
    <n v="120"/>
    <n v="48"/>
    <n v="6"/>
  </r>
  <r>
    <n v="9"/>
    <s v="Huon Hooke"/>
    <s v="NSW"/>
    <d v="2011-05-01T00:00:00"/>
    <x v="0"/>
    <x v="1"/>
    <x v="1"/>
    <n v="168"/>
    <n v="63.84"/>
    <n v="12"/>
  </r>
  <r>
    <n v="9"/>
    <s v="Keith Tulloch"/>
    <s v="NSW"/>
    <d v="2011-04-01T00:00:00"/>
    <x v="1"/>
    <x v="5"/>
    <x v="18"/>
    <n v="89.55"/>
    <n v="34.924500000000002"/>
    <n v="9"/>
  </r>
  <r>
    <n v="9"/>
    <s v="Keith Tulloch"/>
    <s v="NSW"/>
    <d v="2011-04-01T00:00:00"/>
    <x v="1"/>
    <x v="4"/>
    <x v="15"/>
    <n v="145"/>
    <n v="65.25"/>
    <n v="10"/>
  </r>
  <r>
    <n v="9"/>
    <s v="Keith Tulloch"/>
    <s v="NSW"/>
    <d v="2011-03-01T00:00:00"/>
    <x v="0"/>
    <x v="0"/>
    <x v="4"/>
    <n v="234"/>
    <n v="121.68"/>
    <n v="9"/>
  </r>
  <r>
    <n v="9"/>
    <s v="Dave Robertson"/>
    <s v="NSW"/>
    <d v="2011-03-01T00:00:00"/>
    <x v="1"/>
    <x v="4"/>
    <x v="6"/>
    <n v="185.4"/>
    <n v="101.97"/>
    <n v="12"/>
  </r>
  <r>
    <n v="9"/>
    <s v="Keith Tulloch"/>
    <s v="NSW"/>
    <d v="2011-02-01T00:00:00"/>
    <x v="0"/>
    <x v="3"/>
    <x v="3"/>
    <n v="54"/>
    <n v="20.5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4FF4D-492D-44D7-AAC5-59811547578A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6:B58" firstHeaderRow="1" firstDataRow="1" firstDataCol="1"/>
  <pivotFields count="10">
    <pivotField showAll="0"/>
    <pivotField showAll="0"/>
    <pivotField showAll="0"/>
    <pivotField numFmtId="167" showAll="0"/>
    <pivotField showAll="0"/>
    <pivotField showAll="0"/>
    <pivotField axis="axisRow" showAll="0" sortType="descending">
      <items count="23">
        <item x="8"/>
        <item x="7"/>
        <item x="3"/>
        <item x="16"/>
        <item x="15"/>
        <item x="5"/>
        <item x="12"/>
        <item x="9"/>
        <item x="6"/>
        <item x="21"/>
        <item x="19"/>
        <item x="11"/>
        <item x="18"/>
        <item x="14"/>
        <item x="4"/>
        <item x="10"/>
        <item x="2"/>
        <item x="13"/>
        <item x="0"/>
        <item x="1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8" showAll="0"/>
    <pivotField numFmtId="168" showAll="0"/>
    <pivotField showAll="0"/>
  </pivotFields>
  <rowFields count="1">
    <field x="6"/>
  </rowFields>
  <rowItems count="22">
    <i>
      <x v="7"/>
    </i>
    <i>
      <x/>
    </i>
    <i>
      <x v="8"/>
    </i>
    <i>
      <x v="14"/>
    </i>
    <i>
      <x v="3"/>
    </i>
    <i>
      <x v="15"/>
    </i>
    <i>
      <x v="19"/>
    </i>
    <i>
      <x v="10"/>
    </i>
    <i>
      <x v="4"/>
    </i>
    <i>
      <x v="20"/>
    </i>
    <i>
      <x v="6"/>
    </i>
    <i>
      <x v="21"/>
    </i>
    <i>
      <x v="16"/>
    </i>
    <i>
      <x v="13"/>
    </i>
    <i>
      <x v="5"/>
    </i>
    <i>
      <x v="18"/>
    </i>
    <i>
      <x v="2"/>
    </i>
    <i>
      <x v="1"/>
    </i>
    <i>
      <x v="9"/>
    </i>
    <i>
      <x v="17"/>
    </i>
    <i>
      <x v="12"/>
    </i>
    <i>
      <x v="11"/>
    </i>
  </rowItems>
  <colItems count="1">
    <i/>
  </colItems>
  <dataFields count="1">
    <dataField name="Sum of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B997D-F98C-4EAF-BCF7-CC2F2BBDA96D}" name="PivotTable2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16:B22" firstHeaderRow="1" firstDataRow="1" firstDataCol="1"/>
  <pivotFields count="10">
    <pivotField showAll="0"/>
    <pivotField showAll="0"/>
    <pivotField showAll="0"/>
    <pivotField numFmtId="167" showAll="0"/>
    <pivotField showAll="0"/>
    <pivotField axis="axisRow" showAll="0" sortType="descending">
      <items count="7">
        <item x="1"/>
        <item x="3"/>
        <item x="0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8" showAll="0"/>
    <pivotField numFmtId="168" showAll="0"/>
    <pivotField showAll="0"/>
  </pivotFields>
  <rowFields count="1">
    <field x="5"/>
  </rowFields>
  <rowItems count="6">
    <i>
      <x v="3"/>
    </i>
    <i>
      <x/>
    </i>
    <i>
      <x v="2"/>
    </i>
    <i>
      <x v="5"/>
    </i>
    <i>
      <x v="4"/>
    </i>
    <i>
      <x v="1"/>
    </i>
  </rowItems>
  <colItems count="1">
    <i/>
  </colItems>
  <dataFields count="1">
    <dataField name="Sum of Sales" fld="7" baseField="0" baseItem="0" numFmtId="169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6AF63-2CD7-40D1-A848-E1108350BF9C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:B5" firstHeaderRow="1" firstDataRow="1" firstDataCol="1"/>
  <pivotFields count="10">
    <pivotField showAll="0"/>
    <pivotField showAll="0"/>
    <pivotField showAll="0"/>
    <pivotField numFmtId="167" showAll="0"/>
    <pivotField axis="axisRow" showAll="0">
      <items count="3">
        <item x="0"/>
        <item x="1"/>
        <item t="default"/>
      </items>
    </pivotField>
    <pivotField showAll="0"/>
    <pivotField showAll="0"/>
    <pivotField numFmtId="168" showAll="0"/>
    <pivotField numFmtId="168" showAll="0"/>
    <pivotField dataField="1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um of Quantit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FAA0A-D003-4EBA-8BA0-8BC0E2404150}" name="Table1" displayName="Table1" ref="A4:H13" totalsRowShown="0" headerRowDxfId="20" dataDxfId="19">
  <tableColumns count="8">
    <tableColumn id="1" xr3:uid="{F1D31C2D-5B35-40AB-8717-256CA67D9BEA}" name="Sales Representatives" dataDxfId="18"/>
    <tableColumn id="2" xr3:uid="{B6CC3F5C-C3C8-44E3-9295-DBECE72EFDFD}" name="January" dataDxfId="17"/>
    <tableColumn id="3" xr3:uid="{15A1595B-E1D9-4F75-BAB1-CFAE371490EE}" name="February" dataDxfId="16"/>
    <tableColumn id="4" xr3:uid="{24960C1D-2F64-4519-8B43-A0CDEDFCA474}" name="March" dataDxfId="15"/>
    <tableColumn id="5" xr3:uid="{0399677C-3C3F-4A8D-BE3A-C52E99DC9323}" name="April" dataDxfId="14"/>
    <tableColumn id="6" xr3:uid="{6C593A9A-9B99-40E8-BD68-89DBD1C73547}" name="May" dataDxfId="13"/>
    <tableColumn id="7" xr3:uid="{2AC44551-6167-4859-A799-1DE1D3A1F618}" name="June" dataDxfId="12"/>
    <tableColumn id="8" xr3:uid="{3EE93DC6-8FE7-45CF-8E92-0727F8973C72}" name="TOTAL" dataDxfId="11">
      <calculatedColumnFormula>SUM(Table1[[#This Row],[January]:[June]])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C435F-26F5-4BAD-BC91-178B4BBC512E}" name="Table2" displayName="Table2" ref="A4:I309" totalsRowShown="0" dataDxfId="9" headerRowBorderDxfId="10" headerRowCellStyle="Heading 2" dataCellStyle="Normal 2">
  <tableColumns count="9">
    <tableColumn id="1" xr3:uid="{723D883B-7112-4F9E-B742-07DD666F8F57}" name="Rep" dataDxfId="8" dataCellStyle="Normal 2"/>
    <tableColumn id="2" xr3:uid="{C8A9EFC5-3017-42BB-A014-7E7699107E49}" name="State" dataDxfId="7" dataCellStyle="Normal 2"/>
    <tableColumn id="3" xr3:uid="{C5295E04-7974-42CC-B6FD-DB47B0A7AA7C}" name="Month" dataDxfId="6" dataCellStyle="Normal 2"/>
    <tableColumn id="4" xr3:uid="{B5E0A241-EA75-4CCF-A5A0-63BB4707E476}" name="Type" dataDxfId="5" dataCellStyle="Normal 2"/>
    <tableColumn id="5" xr3:uid="{90CBCBE2-AF21-4B68-ADE8-C9C5497B6E4E}" name="Group" dataDxfId="4" dataCellStyle="Normal 2"/>
    <tableColumn id="6" xr3:uid="{BD74187E-E349-48A9-ADA4-7395C9D04974}" name="Part" dataDxfId="3" dataCellStyle="Normal 2"/>
    <tableColumn id="7" xr3:uid="{5BCC5AEE-19FE-443D-9EA1-E9F211665016}" name="Sales" dataDxfId="2" dataCellStyle="Normal 2"/>
    <tableColumn id="8" xr3:uid="{423F6E65-C942-471A-BB6D-669DA8C4ABFC}" name="Margin" dataDxfId="1" dataCellStyle="Normal 2"/>
    <tableColumn id="9" xr3:uid="{8E7EC5C1-F86B-4A4F-99F6-37BC3E9553EC}" name="Quantit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E17C-1473-4156-BBE7-9F9570DD7F59}">
  <sheetPr>
    <tabColor rgb="FF7030A0"/>
  </sheetPr>
  <dimension ref="A1:L14"/>
  <sheetViews>
    <sheetView tabSelected="1" workbookViewId="0">
      <selection activeCell="F11" sqref="F11"/>
    </sheetView>
  </sheetViews>
  <sheetFormatPr defaultRowHeight="18"/>
  <sheetData>
    <row r="1" spans="1:12" ht="26.25"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A3" s="8" t="s">
        <v>738</v>
      </c>
      <c r="B3" s="8"/>
      <c r="C3" s="8"/>
      <c r="D3" s="8"/>
      <c r="E3" s="8"/>
      <c r="F3" s="8"/>
      <c r="G3" s="8"/>
      <c r="H3" s="8"/>
    </row>
    <row r="4" spans="1:12">
      <c r="A4" s="8" t="s">
        <v>23</v>
      </c>
      <c r="B4" s="8"/>
      <c r="C4" s="8"/>
      <c r="D4" s="8"/>
      <c r="E4" s="8"/>
      <c r="F4" s="8"/>
      <c r="G4" s="8"/>
      <c r="H4" s="8"/>
    </row>
    <row r="5" spans="1:12">
      <c r="A5" s="8" t="s">
        <v>24</v>
      </c>
      <c r="B5" s="8"/>
      <c r="C5" s="8"/>
      <c r="D5" s="8"/>
      <c r="E5" s="8"/>
      <c r="F5" s="8"/>
      <c r="G5" s="8"/>
      <c r="H5" s="8"/>
    </row>
    <row r="6" spans="1:12">
      <c r="A6" s="8" t="s">
        <v>589</v>
      </c>
      <c r="B6" s="8"/>
      <c r="C6" s="8"/>
      <c r="D6" s="8"/>
      <c r="E6" s="8"/>
      <c r="F6" s="8"/>
      <c r="G6" s="8"/>
      <c r="H6" s="8"/>
    </row>
    <row r="7" spans="1:12">
      <c r="A7" s="8" t="s">
        <v>601</v>
      </c>
      <c r="B7" s="8"/>
      <c r="C7" s="8"/>
      <c r="D7" s="8"/>
      <c r="E7" s="8"/>
      <c r="F7" s="8"/>
      <c r="G7" s="8"/>
      <c r="H7" s="8"/>
    </row>
    <row r="8" spans="1:12">
      <c r="A8" s="8" t="s">
        <v>819</v>
      </c>
      <c r="B8" s="8"/>
      <c r="C8" s="8"/>
      <c r="D8" s="8"/>
      <c r="E8" s="8"/>
      <c r="F8" s="8"/>
      <c r="G8" s="8"/>
      <c r="H8" s="8"/>
    </row>
    <row r="9" spans="1:12">
      <c r="A9" s="8" t="s">
        <v>623</v>
      </c>
      <c r="B9" s="8"/>
      <c r="C9" s="8"/>
      <c r="D9" s="8"/>
      <c r="E9" s="8"/>
      <c r="F9" s="8"/>
      <c r="G9" s="8"/>
      <c r="H9" s="8"/>
    </row>
    <row r="10" spans="1:12">
      <c r="A10" s="8" t="s">
        <v>818</v>
      </c>
      <c r="B10" s="8"/>
      <c r="C10" s="8"/>
      <c r="D10" s="8"/>
      <c r="E10" s="8"/>
      <c r="F10" s="8"/>
      <c r="G10" s="8"/>
      <c r="H10" s="8"/>
    </row>
    <row r="11" spans="1:12">
      <c r="A11" s="8" t="s">
        <v>817</v>
      </c>
      <c r="B11" s="8"/>
      <c r="C11" s="8"/>
      <c r="D11" s="8"/>
      <c r="E11" s="8"/>
      <c r="F11" s="8"/>
      <c r="G11" s="8"/>
      <c r="H11" s="8"/>
    </row>
    <row r="12" spans="1:12">
      <c r="A12" s="8" t="s">
        <v>611</v>
      </c>
      <c r="B12" s="8"/>
      <c r="C12" s="8"/>
      <c r="D12" s="8"/>
      <c r="E12" s="8"/>
      <c r="F12" s="8"/>
      <c r="G12" s="8"/>
      <c r="H12" s="8"/>
    </row>
    <row r="13" spans="1:12">
      <c r="A13" s="8" t="s">
        <v>816</v>
      </c>
      <c r="B13" s="8"/>
      <c r="C13" s="8"/>
      <c r="D13" s="8"/>
      <c r="E13" s="8"/>
      <c r="F13" s="8"/>
      <c r="G13" s="8"/>
      <c r="H13" s="8"/>
    </row>
    <row r="14" spans="1:12">
      <c r="A14" s="8"/>
      <c r="B14" s="8"/>
      <c r="C14" s="8"/>
      <c r="D14" s="8"/>
      <c r="E14" s="8"/>
      <c r="F14" s="8"/>
      <c r="G14" s="8"/>
      <c r="H14" s="8"/>
    </row>
  </sheetData>
  <mergeCells count="1">
    <mergeCell ref="B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DCD3-0099-47C2-83EB-7CF5961E211D}">
  <sheetPr>
    <tabColor rgb="FF002060"/>
  </sheetPr>
  <dimension ref="A2:I87"/>
  <sheetViews>
    <sheetView workbookViewId="0">
      <selection activeCell="F13" sqref="F13"/>
    </sheetView>
  </sheetViews>
  <sheetFormatPr defaultRowHeight="18"/>
  <sheetData>
    <row r="2" spans="1:9">
      <c r="G2" s="14"/>
    </row>
    <row r="4" spans="1:9">
      <c r="E4" s="12"/>
      <c r="F4" s="12"/>
      <c r="G4" s="12"/>
      <c r="H4" s="12"/>
      <c r="I4" s="12"/>
    </row>
    <row r="5" spans="1:9">
      <c r="E5" s="12"/>
      <c r="F5" s="57" t="s">
        <v>590</v>
      </c>
      <c r="G5" s="55"/>
      <c r="H5" s="55"/>
      <c r="I5" s="12"/>
    </row>
    <row r="6" spans="1:9" ht="18.75">
      <c r="A6" s="7" t="s">
        <v>612</v>
      </c>
      <c r="B6" s="7" t="s">
        <v>613</v>
      </c>
      <c r="E6" s="12"/>
      <c r="F6" s="55" t="s">
        <v>614</v>
      </c>
      <c r="G6" s="55"/>
      <c r="H6" s="55"/>
      <c r="I6" s="55"/>
    </row>
    <row r="7" spans="1:9" ht="18.75">
      <c r="A7" s="7">
        <v>16</v>
      </c>
      <c r="B7" s="7">
        <v>53</v>
      </c>
      <c r="E7" s="55" t="s">
        <v>615</v>
      </c>
      <c r="F7" s="55"/>
      <c r="G7" s="55"/>
      <c r="H7" s="55"/>
      <c r="I7" s="55"/>
    </row>
    <row r="8" spans="1:9" ht="18.75">
      <c r="A8" s="7">
        <v>33</v>
      </c>
      <c r="B8" s="7">
        <v>65</v>
      </c>
      <c r="E8" s="55" t="s">
        <v>616</v>
      </c>
      <c r="F8" s="55"/>
      <c r="G8" s="55"/>
      <c r="H8" s="55"/>
      <c r="I8" s="55"/>
    </row>
    <row r="9" spans="1:9" ht="18.75">
      <c r="A9" s="7">
        <v>24</v>
      </c>
      <c r="B9" s="7">
        <v>36</v>
      </c>
      <c r="E9" s="12"/>
      <c r="F9" s="12"/>
      <c r="G9" s="12"/>
      <c r="H9" s="12"/>
      <c r="I9" s="12"/>
    </row>
    <row r="10" spans="1:9" ht="18.75">
      <c r="A10" s="7">
        <v>31</v>
      </c>
      <c r="B10" s="7">
        <v>78</v>
      </c>
    </row>
    <row r="11" spans="1:9" ht="18.75">
      <c r="A11" s="7">
        <v>38</v>
      </c>
      <c r="B11" s="7">
        <v>67</v>
      </c>
    </row>
    <row r="12" spans="1:9" ht="18.75">
      <c r="A12" s="7">
        <v>11</v>
      </c>
      <c r="B12" s="7">
        <v>29</v>
      </c>
    </row>
    <row r="13" spans="1:9" ht="18.75">
      <c r="A13" s="7">
        <v>17</v>
      </c>
      <c r="B13" s="7">
        <v>74</v>
      </c>
    </row>
    <row r="14" spans="1:9" ht="18.75">
      <c r="A14" s="7">
        <v>24</v>
      </c>
      <c r="B14" s="7">
        <v>71</v>
      </c>
    </row>
    <row r="15" spans="1:9" ht="18.75">
      <c r="A15" s="7">
        <v>14</v>
      </c>
      <c r="B15" s="7">
        <v>84</v>
      </c>
    </row>
    <row r="16" spans="1:9" ht="18.75">
      <c r="A16" s="7">
        <v>29</v>
      </c>
      <c r="B16" s="7">
        <v>16</v>
      </c>
    </row>
    <row r="17" spans="1:2" ht="18.75">
      <c r="A17" s="7">
        <v>39</v>
      </c>
      <c r="B17" s="7">
        <v>33</v>
      </c>
    </row>
    <row r="18" spans="1:2" ht="18.75">
      <c r="A18" s="7">
        <v>35</v>
      </c>
      <c r="B18" s="7">
        <v>68</v>
      </c>
    </row>
    <row r="19" spans="1:2" ht="18.75">
      <c r="A19" s="7">
        <v>31</v>
      </c>
      <c r="B19" s="7">
        <v>61</v>
      </c>
    </row>
    <row r="20" spans="1:2" ht="18.75">
      <c r="A20" s="7">
        <v>32</v>
      </c>
      <c r="B20" s="7">
        <v>65</v>
      </c>
    </row>
    <row r="21" spans="1:2" ht="18.75">
      <c r="A21" s="7">
        <v>28</v>
      </c>
      <c r="B21" s="7">
        <v>29</v>
      </c>
    </row>
    <row r="22" spans="1:2" ht="18.75">
      <c r="A22" s="7">
        <v>14</v>
      </c>
      <c r="B22" s="7">
        <v>34</v>
      </c>
    </row>
    <row r="23" spans="1:2" ht="18.75">
      <c r="A23" s="7">
        <v>15</v>
      </c>
      <c r="B23" s="7">
        <v>41</v>
      </c>
    </row>
    <row r="24" spans="1:2" ht="18.75">
      <c r="A24" s="7">
        <v>10</v>
      </c>
      <c r="B24" s="7">
        <v>43</v>
      </c>
    </row>
    <row r="25" spans="1:2" ht="18.75">
      <c r="A25" s="7">
        <v>23</v>
      </c>
      <c r="B25" s="7">
        <v>66</v>
      </c>
    </row>
    <row r="26" spans="1:2" ht="18.75">
      <c r="A26" s="7">
        <v>39</v>
      </c>
      <c r="B26" s="7">
        <v>61</v>
      </c>
    </row>
    <row r="27" spans="1:2" ht="18.75">
      <c r="A27" s="7">
        <v>15</v>
      </c>
      <c r="B27" s="7">
        <v>38</v>
      </c>
    </row>
    <row r="28" spans="1:2" ht="18.75">
      <c r="A28" s="7">
        <v>34</v>
      </c>
      <c r="B28" s="7">
        <v>22</v>
      </c>
    </row>
    <row r="29" spans="1:2" ht="18.75">
      <c r="A29" s="7">
        <v>34</v>
      </c>
      <c r="B29" s="7">
        <v>60</v>
      </c>
    </row>
    <row r="30" spans="1:2" ht="18.75">
      <c r="A30" s="7">
        <v>12</v>
      </c>
      <c r="B30" s="7">
        <v>74</v>
      </c>
    </row>
    <row r="31" spans="1:2" ht="18.75">
      <c r="A31" s="7">
        <v>11</v>
      </c>
      <c r="B31" s="7">
        <v>42</v>
      </c>
    </row>
    <row r="32" spans="1:2" ht="18.75">
      <c r="A32" s="7">
        <v>10</v>
      </c>
      <c r="B32" s="7">
        <v>48</v>
      </c>
    </row>
    <row r="33" spans="1:2" ht="18.75">
      <c r="A33" s="7">
        <v>37</v>
      </c>
      <c r="B33" s="7">
        <v>21</v>
      </c>
    </row>
    <row r="34" spans="1:2" ht="18.75">
      <c r="A34" s="7">
        <v>23</v>
      </c>
      <c r="B34" s="7">
        <v>33</v>
      </c>
    </row>
    <row r="35" spans="1:2" ht="18.75">
      <c r="A35" s="7">
        <v>12</v>
      </c>
      <c r="B35" s="7">
        <v>85</v>
      </c>
    </row>
    <row r="36" spans="1:2" ht="18.75">
      <c r="A36" s="7">
        <v>16</v>
      </c>
      <c r="B36" s="7">
        <v>33</v>
      </c>
    </row>
    <row r="37" spans="1:2" ht="18.75">
      <c r="A37" s="7">
        <v>29</v>
      </c>
      <c r="B37" s="7">
        <v>80</v>
      </c>
    </row>
    <row r="38" spans="1:2" ht="18.75">
      <c r="A38" s="7">
        <v>19</v>
      </c>
      <c r="B38" s="7">
        <v>79</v>
      </c>
    </row>
    <row r="39" spans="1:2" ht="18.75">
      <c r="A39" s="7">
        <v>32</v>
      </c>
      <c r="B39" s="7">
        <v>79</v>
      </c>
    </row>
    <row r="40" spans="1:2" ht="18.75">
      <c r="A40" s="7">
        <v>32</v>
      </c>
      <c r="B40" s="7">
        <v>18</v>
      </c>
    </row>
    <row r="41" spans="1:2" ht="18.75">
      <c r="A41" s="7">
        <v>25</v>
      </c>
      <c r="B41" s="7">
        <v>37</v>
      </c>
    </row>
    <row r="42" spans="1:2" ht="18.75">
      <c r="A42" s="7">
        <v>32</v>
      </c>
      <c r="B42" s="7">
        <v>73</v>
      </c>
    </row>
    <row r="43" spans="1:2" ht="18.75">
      <c r="A43" s="7">
        <v>36</v>
      </c>
      <c r="B43" s="7">
        <v>36</v>
      </c>
    </row>
    <row r="44" spans="1:2" ht="18.75">
      <c r="A44" s="7">
        <v>33</v>
      </c>
      <c r="B44" s="7">
        <v>51</v>
      </c>
    </row>
    <row r="45" spans="1:2" ht="18.75">
      <c r="A45" s="7">
        <v>26</v>
      </c>
      <c r="B45" s="7">
        <v>92</v>
      </c>
    </row>
    <row r="46" spans="1:2" ht="18.75">
      <c r="A46" s="7">
        <v>40</v>
      </c>
      <c r="B46" s="7">
        <v>26</v>
      </c>
    </row>
    <row r="47" spans="1:2" ht="18.75">
      <c r="A47" s="7">
        <v>29</v>
      </c>
      <c r="B47" s="7">
        <v>36</v>
      </c>
    </row>
    <row r="48" spans="1:2" ht="18.75">
      <c r="A48" s="7">
        <v>15</v>
      </c>
      <c r="B48" s="7">
        <v>43</v>
      </c>
    </row>
    <row r="49" spans="1:2" ht="18.75">
      <c r="A49" s="7">
        <v>22</v>
      </c>
      <c r="B49" s="7">
        <v>29</v>
      </c>
    </row>
    <row r="50" spans="1:2" ht="18.75">
      <c r="A50" s="7">
        <v>32</v>
      </c>
      <c r="B50" s="7">
        <v>93</v>
      </c>
    </row>
    <row r="51" spans="1:2" ht="18.75">
      <c r="A51" s="7">
        <v>16</v>
      </c>
      <c r="B51" s="7">
        <v>28</v>
      </c>
    </row>
    <row r="52" spans="1:2" ht="18.75">
      <c r="A52" s="7">
        <v>30</v>
      </c>
      <c r="B52" s="7">
        <v>16</v>
      </c>
    </row>
    <row r="53" spans="1:2" ht="18.75">
      <c r="A53" s="7">
        <v>40</v>
      </c>
      <c r="B53" s="7">
        <v>40</v>
      </c>
    </row>
    <row r="54" spans="1:2" ht="18.75">
      <c r="A54" s="7">
        <v>37</v>
      </c>
      <c r="B54" s="7">
        <v>69</v>
      </c>
    </row>
    <row r="55" spans="1:2" ht="18.75">
      <c r="A55" s="7">
        <v>10</v>
      </c>
      <c r="B55" s="7">
        <v>56</v>
      </c>
    </row>
    <row r="56" spans="1:2" ht="18.75">
      <c r="A56" s="7">
        <v>18</v>
      </c>
      <c r="B56" s="7">
        <v>45</v>
      </c>
    </row>
    <row r="57" spans="1:2" ht="18.75">
      <c r="A57" s="7">
        <v>40</v>
      </c>
      <c r="B57" s="7">
        <v>97</v>
      </c>
    </row>
    <row r="58" spans="1:2" ht="18.75">
      <c r="A58" s="7">
        <v>16</v>
      </c>
      <c r="B58" s="7">
        <v>36</v>
      </c>
    </row>
    <row r="59" spans="1:2" ht="18.75">
      <c r="A59" s="7">
        <v>34</v>
      </c>
      <c r="B59" s="7">
        <v>14</v>
      </c>
    </row>
    <row r="60" spans="1:2" ht="18.75">
      <c r="A60" s="7">
        <v>16</v>
      </c>
      <c r="B60" s="7">
        <v>68</v>
      </c>
    </row>
    <row r="61" spans="1:2" ht="18.75">
      <c r="A61" s="7">
        <v>18</v>
      </c>
      <c r="B61" s="7">
        <v>72</v>
      </c>
    </row>
    <row r="62" spans="1:2" ht="18.75">
      <c r="A62" s="7">
        <v>19</v>
      </c>
      <c r="B62" s="7">
        <v>52</v>
      </c>
    </row>
    <row r="63" spans="1:2" ht="18.75">
      <c r="A63" s="7">
        <v>10</v>
      </c>
      <c r="B63" s="7">
        <v>90</v>
      </c>
    </row>
    <row r="64" spans="1:2" ht="18.75">
      <c r="A64" s="7">
        <v>28</v>
      </c>
      <c r="B64" s="7">
        <v>18</v>
      </c>
    </row>
    <row r="65" spans="1:2" ht="18.75">
      <c r="A65" s="7">
        <v>12</v>
      </c>
      <c r="B65" s="7">
        <v>23</v>
      </c>
    </row>
    <row r="66" spans="1:2" ht="18.75">
      <c r="A66" s="7">
        <v>18</v>
      </c>
      <c r="B66" s="7">
        <v>97</v>
      </c>
    </row>
    <row r="67" spans="1:2" ht="18.75">
      <c r="A67" s="7">
        <v>29</v>
      </c>
      <c r="B67" s="7">
        <v>61</v>
      </c>
    </row>
    <row r="68" spans="1:2" ht="18.75">
      <c r="A68" s="7">
        <v>31</v>
      </c>
      <c r="B68" s="7">
        <v>31</v>
      </c>
    </row>
    <row r="69" spans="1:2" ht="18.75">
      <c r="A69" s="7">
        <v>21</v>
      </c>
      <c r="B69" s="7">
        <v>85</v>
      </c>
    </row>
    <row r="70" spans="1:2" ht="18.75">
      <c r="A70" s="7">
        <v>24</v>
      </c>
      <c r="B70" s="7">
        <v>23</v>
      </c>
    </row>
    <row r="71" spans="1:2" ht="18.75">
      <c r="A71" s="7">
        <v>34</v>
      </c>
      <c r="B71" s="7">
        <v>52</v>
      </c>
    </row>
    <row r="72" spans="1:2" ht="18.75">
      <c r="A72" s="7">
        <v>33</v>
      </c>
      <c r="B72" s="7">
        <v>28</v>
      </c>
    </row>
    <row r="73" spans="1:2" ht="18.75">
      <c r="A73" s="7">
        <v>35</v>
      </c>
      <c r="B73" s="7">
        <v>56</v>
      </c>
    </row>
    <row r="74" spans="1:2" ht="18.75">
      <c r="A74" s="7">
        <v>13</v>
      </c>
      <c r="B74" s="7">
        <v>60</v>
      </c>
    </row>
    <row r="75" spans="1:2" ht="18.75">
      <c r="A75" s="7">
        <v>29</v>
      </c>
      <c r="B75" s="7">
        <v>99</v>
      </c>
    </row>
    <row r="76" spans="1:2" ht="18.75">
      <c r="A76" s="7">
        <v>34</v>
      </c>
      <c r="B76" s="7">
        <v>92</v>
      </c>
    </row>
    <row r="77" spans="1:2" ht="18.75">
      <c r="A77" s="7">
        <v>11</v>
      </c>
      <c r="B77" s="7">
        <v>19</v>
      </c>
    </row>
    <row r="78" spans="1:2" ht="18.75">
      <c r="A78" s="7">
        <v>28</v>
      </c>
      <c r="B78" s="7">
        <v>73</v>
      </c>
    </row>
    <row r="79" spans="1:2" ht="18.75">
      <c r="A79" s="7">
        <v>10</v>
      </c>
      <c r="B79" s="7">
        <v>31</v>
      </c>
    </row>
    <row r="80" spans="1:2" ht="18.75">
      <c r="A80" s="7">
        <v>28</v>
      </c>
      <c r="B80" s="7">
        <v>89</v>
      </c>
    </row>
    <row r="81" spans="1:2" ht="18.75">
      <c r="A81" s="7">
        <v>18</v>
      </c>
      <c r="B81" s="7">
        <v>69</v>
      </c>
    </row>
    <row r="82" spans="1:2" ht="18.75">
      <c r="A82" s="7">
        <v>14</v>
      </c>
      <c r="B82" s="7">
        <v>40</v>
      </c>
    </row>
    <row r="83" spans="1:2" ht="18.75">
      <c r="A83" s="7">
        <v>17</v>
      </c>
      <c r="B83" s="7">
        <v>67</v>
      </c>
    </row>
    <row r="84" spans="1:2" ht="18.75">
      <c r="A84" s="7">
        <v>34</v>
      </c>
      <c r="B84" s="7">
        <v>22</v>
      </c>
    </row>
    <row r="85" spans="1:2" ht="18.75">
      <c r="A85" s="7">
        <v>40</v>
      </c>
      <c r="B85" s="7">
        <v>16</v>
      </c>
    </row>
    <row r="86" spans="1:2" ht="18.75">
      <c r="A86" s="7">
        <v>25</v>
      </c>
      <c r="B86" s="7">
        <v>74</v>
      </c>
    </row>
    <row r="87" spans="1:2" ht="18.75">
      <c r="A87" s="7">
        <v>18</v>
      </c>
      <c r="B87" s="7">
        <v>23</v>
      </c>
    </row>
  </sheetData>
  <mergeCells count="4">
    <mergeCell ref="F5:H5"/>
    <mergeCell ref="F6:I6"/>
    <mergeCell ref="E7:I7"/>
    <mergeCell ref="E8:I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A103-E8FB-45B9-9F2E-F43E55F81CF1}">
  <sheetPr>
    <tabColor rgb="FFFFFF00"/>
  </sheetPr>
  <dimension ref="A3:H84"/>
  <sheetViews>
    <sheetView workbookViewId="0">
      <selection activeCell="D4" sqref="D4"/>
    </sheetView>
  </sheetViews>
  <sheetFormatPr defaultRowHeight="18"/>
  <cols>
    <col min="2" max="2" width="8.54296875" customWidth="1"/>
    <col min="4" max="4" width="11.36328125" bestFit="1" customWidth="1"/>
    <col min="7" max="7" width="24" bestFit="1" customWidth="1"/>
  </cols>
  <sheetData>
    <row r="3" spans="1:8" ht="21">
      <c r="A3" s="16" t="s">
        <v>612</v>
      </c>
      <c r="B3" s="16" t="s">
        <v>617</v>
      </c>
      <c r="C3" s="16" t="s">
        <v>613</v>
      </c>
      <c r="D3" s="16" t="s">
        <v>618</v>
      </c>
      <c r="E3" s="16" t="s">
        <v>619</v>
      </c>
      <c r="F3" s="16" t="s">
        <v>620</v>
      </c>
      <c r="G3" s="16" t="s">
        <v>621</v>
      </c>
      <c r="H3" s="16" t="s">
        <v>622</v>
      </c>
    </row>
    <row r="4" spans="1:8">
      <c r="A4" s="12">
        <v>16</v>
      </c>
      <c r="B4" s="12" t="str">
        <f>IF(A4&gt;=18, "Mature","Tenager")</f>
        <v>Tenager</v>
      </c>
      <c r="C4" s="12">
        <v>53</v>
      </c>
      <c r="D4" s="12" t="str">
        <f>IF(C4&gt;=75,"EXCELLENT",IF(C4&gt;=60, "VERY GOOD", IF(C4&gt;=50, "GOOD", IF(C4&gt;=40, "PASS", "FAIL"))))</f>
        <v>GOOD</v>
      </c>
      <c r="E4" s="12" t="b">
        <f>OR(A4&gt;=18,C4&gt;=50)</f>
        <v>1</v>
      </c>
      <c r="F4" s="12" t="b">
        <f>AND(A4&gt;=18,C4&gt;=50)</f>
        <v>0</v>
      </c>
      <c r="G4" s="12" t="str">
        <f>IF(OR(D4="EXCELLENT", D4="VERY GOOD"),"BRILLIANT CHILD","ROOM FOR IMPROVEMENT")</f>
        <v>ROOM FOR IMPROVEMENT</v>
      </c>
      <c r="H4" s="12" t="str">
        <f>IF(AND(A4&gt;=18,C4&gt;=50),"YEA","NAH")</f>
        <v>NAH</v>
      </c>
    </row>
    <row r="5" spans="1:8">
      <c r="A5" s="12">
        <v>33</v>
      </c>
      <c r="B5" s="12" t="str">
        <f t="shared" ref="B5:B68" si="0">IF(A5&gt;=18, "Mature","Tenager")</f>
        <v>Mature</v>
      </c>
      <c r="C5" s="12">
        <v>65</v>
      </c>
      <c r="D5" s="12" t="str">
        <f t="shared" ref="D5:D68" si="1">IF(C5&gt;=75,"EXCELLENT",IF(C5&gt;=60, "VERY GOOD", IF(C5&gt;=50, "GOOD", IF(C5&gt;=40, "PASS", "FAIL"))))</f>
        <v>VERY GOOD</v>
      </c>
      <c r="E5" s="12" t="b">
        <f t="shared" ref="E5:E68" si="2">OR(A5&gt;=18,C5&gt;=50)</f>
        <v>1</v>
      </c>
      <c r="F5" s="12" t="b">
        <f t="shared" ref="F5:F68" si="3">AND(A5&gt;=18,C5&gt;=50)</f>
        <v>1</v>
      </c>
      <c r="G5" s="12" t="str">
        <f t="shared" ref="G5:G68" si="4">IF(OR(D5="EXCELLENT", D5="VERY GOOD"),"BRILLIANT CHILD","ROOM FOR IMPROVEMENT")</f>
        <v>BRILLIANT CHILD</v>
      </c>
      <c r="H5" s="12" t="str">
        <f t="shared" ref="H5:H68" si="5">IF(AND(A5&gt;=18,C5&gt;=50),"YEA","NAH")</f>
        <v>YEA</v>
      </c>
    </row>
    <row r="6" spans="1:8">
      <c r="A6" s="12">
        <v>24</v>
      </c>
      <c r="B6" s="12" t="str">
        <f t="shared" si="0"/>
        <v>Mature</v>
      </c>
      <c r="C6" s="12">
        <v>36</v>
      </c>
      <c r="D6" s="12" t="str">
        <f t="shared" si="1"/>
        <v>FAIL</v>
      </c>
      <c r="E6" s="12" t="b">
        <f t="shared" si="2"/>
        <v>1</v>
      </c>
      <c r="F6" s="12" t="b">
        <f t="shared" si="3"/>
        <v>0</v>
      </c>
      <c r="G6" s="12" t="str">
        <f t="shared" si="4"/>
        <v>ROOM FOR IMPROVEMENT</v>
      </c>
      <c r="H6" s="12" t="str">
        <f t="shared" si="5"/>
        <v>NAH</v>
      </c>
    </row>
    <row r="7" spans="1:8">
      <c r="A7" s="12">
        <v>31</v>
      </c>
      <c r="B7" s="12" t="str">
        <f t="shared" si="0"/>
        <v>Mature</v>
      </c>
      <c r="C7" s="12">
        <v>78</v>
      </c>
      <c r="D7" s="12" t="str">
        <f t="shared" si="1"/>
        <v>EXCELLENT</v>
      </c>
      <c r="E7" s="12" t="b">
        <f t="shared" si="2"/>
        <v>1</v>
      </c>
      <c r="F7" s="12" t="b">
        <f t="shared" si="3"/>
        <v>1</v>
      </c>
      <c r="G7" s="12" t="str">
        <f t="shared" si="4"/>
        <v>BRILLIANT CHILD</v>
      </c>
      <c r="H7" s="12" t="str">
        <f t="shared" si="5"/>
        <v>YEA</v>
      </c>
    </row>
    <row r="8" spans="1:8">
      <c r="A8" s="12">
        <v>38</v>
      </c>
      <c r="B8" s="12" t="str">
        <f t="shared" si="0"/>
        <v>Mature</v>
      </c>
      <c r="C8" s="12">
        <v>67</v>
      </c>
      <c r="D8" s="12" t="str">
        <f t="shared" si="1"/>
        <v>VERY GOOD</v>
      </c>
      <c r="E8" s="12" t="b">
        <f t="shared" si="2"/>
        <v>1</v>
      </c>
      <c r="F8" s="12" t="b">
        <f t="shared" si="3"/>
        <v>1</v>
      </c>
      <c r="G8" s="12" t="str">
        <f t="shared" si="4"/>
        <v>BRILLIANT CHILD</v>
      </c>
      <c r="H8" s="12" t="str">
        <f t="shared" si="5"/>
        <v>YEA</v>
      </c>
    </row>
    <row r="9" spans="1:8">
      <c r="A9" s="12">
        <v>11</v>
      </c>
      <c r="B9" s="12" t="str">
        <f t="shared" si="0"/>
        <v>Tenager</v>
      </c>
      <c r="C9" s="12">
        <v>29</v>
      </c>
      <c r="D9" s="12" t="str">
        <f t="shared" si="1"/>
        <v>FAIL</v>
      </c>
      <c r="E9" s="12" t="b">
        <f t="shared" si="2"/>
        <v>0</v>
      </c>
      <c r="F9" s="12" t="b">
        <f t="shared" si="3"/>
        <v>0</v>
      </c>
      <c r="G9" s="12" t="str">
        <f t="shared" si="4"/>
        <v>ROOM FOR IMPROVEMENT</v>
      </c>
      <c r="H9" s="12" t="str">
        <f t="shared" si="5"/>
        <v>NAH</v>
      </c>
    </row>
    <row r="10" spans="1:8">
      <c r="A10" s="12">
        <v>17</v>
      </c>
      <c r="B10" s="12" t="str">
        <f t="shared" si="0"/>
        <v>Tenager</v>
      </c>
      <c r="C10" s="12">
        <v>74</v>
      </c>
      <c r="D10" s="12" t="str">
        <f t="shared" si="1"/>
        <v>VERY GOOD</v>
      </c>
      <c r="E10" s="12" t="b">
        <f t="shared" si="2"/>
        <v>1</v>
      </c>
      <c r="F10" s="12" t="b">
        <f t="shared" si="3"/>
        <v>0</v>
      </c>
      <c r="G10" s="12" t="str">
        <f t="shared" si="4"/>
        <v>BRILLIANT CHILD</v>
      </c>
      <c r="H10" s="12" t="str">
        <f t="shared" si="5"/>
        <v>NAH</v>
      </c>
    </row>
    <row r="11" spans="1:8">
      <c r="A11" s="12">
        <v>24</v>
      </c>
      <c r="B11" s="12" t="str">
        <f t="shared" si="0"/>
        <v>Mature</v>
      </c>
      <c r="C11" s="12">
        <v>71</v>
      </c>
      <c r="D11" s="12" t="str">
        <f t="shared" si="1"/>
        <v>VERY GOOD</v>
      </c>
      <c r="E11" s="12" t="b">
        <f t="shared" si="2"/>
        <v>1</v>
      </c>
      <c r="F11" s="12" t="b">
        <f t="shared" si="3"/>
        <v>1</v>
      </c>
      <c r="G11" s="12" t="str">
        <f t="shared" si="4"/>
        <v>BRILLIANT CHILD</v>
      </c>
      <c r="H11" s="12" t="str">
        <f t="shared" si="5"/>
        <v>YEA</v>
      </c>
    </row>
    <row r="12" spans="1:8">
      <c r="A12" s="12">
        <v>14</v>
      </c>
      <c r="B12" s="12" t="str">
        <f t="shared" si="0"/>
        <v>Tenager</v>
      </c>
      <c r="C12" s="12">
        <v>84</v>
      </c>
      <c r="D12" s="12" t="str">
        <f t="shared" si="1"/>
        <v>EXCELLENT</v>
      </c>
      <c r="E12" s="12" t="b">
        <f t="shared" si="2"/>
        <v>1</v>
      </c>
      <c r="F12" s="12" t="b">
        <f t="shared" si="3"/>
        <v>0</v>
      </c>
      <c r="G12" s="12" t="str">
        <f t="shared" si="4"/>
        <v>BRILLIANT CHILD</v>
      </c>
      <c r="H12" s="12" t="str">
        <f t="shared" si="5"/>
        <v>NAH</v>
      </c>
    </row>
    <row r="13" spans="1:8">
      <c r="A13" s="12">
        <v>29</v>
      </c>
      <c r="B13" s="12" t="str">
        <f t="shared" si="0"/>
        <v>Mature</v>
      </c>
      <c r="C13" s="12">
        <v>16</v>
      </c>
      <c r="D13" s="12" t="str">
        <f t="shared" si="1"/>
        <v>FAIL</v>
      </c>
      <c r="E13" s="12" t="b">
        <f t="shared" si="2"/>
        <v>1</v>
      </c>
      <c r="F13" s="12" t="b">
        <f t="shared" si="3"/>
        <v>0</v>
      </c>
      <c r="G13" s="12" t="str">
        <f t="shared" si="4"/>
        <v>ROOM FOR IMPROVEMENT</v>
      </c>
      <c r="H13" s="12" t="str">
        <f t="shared" si="5"/>
        <v>NAH</v>
      </c>
    </row>
    <row r="14" spans="1:8">
      <c r="A14" s="12">
        <v>39</v>
      </c>
      <c r="B14" s="12" t="str">
        <f t="shared" si="0"/>
        <v>Mature</v>
      </c>
      <c r="C14" s="12">
        <v>33</v>
      </c>
      <c r="D14" s="12" t="str">
        <f t="shared" si="1"/>
        <v>FAIL</v>
      </c>
      <c r="E14" s="12" t="b">
        <f t="shared" si="2"/>
        <v>1</v>
      </c>
      <c r="F14" s="12" t="b">
        <f t="shared" si="3"/>
        <v>0</v>
      </c>
      <c r="G14" s="12" t="str">
        <f t="shared" si="4"/>
        <v>ROOM FOR IMPROVEMENT</v>
      </c>
      <c r="H14" s="12" t="str">
        <f t="shared" si="5"/>
        <v>NAH</v>
      </c>
    </row>
    <row r="15" spans="1:8">
      <c r="A15" s="12">
        <v>35</v>
      </c>
      <c r="B15" s="12" t="str">
        <f t="shared" si="0"/>
        <v>Mature</v>
      </c>
      <c r="C15" s="12">
        <v>68</v>
      </c>
      <c r="D15" s="12" t="str">
        <f t="shared" si="1"/>
        <v>VERY GOOD</v>
      </c>
      <c r="E15" s="12" t="b">
        <f t="shared" si="2"/>
        <v>1</v>
      </c>
      <c r="F15" s="12" t="b">
        <f t="shared" si="3"/>
        <v>1</v>
      </c>
      <c r="G15" s="12" t="str">
        <f t="shared" si="4"/>
        <v>BRILLIANT CHILD</v>
      </c>
      <c r="H15" s="12" t="str">
        <f t="shared" si="5"/>
        <v>YEA</v>
      </c>
    </row>
    <row r="16" spans="1:8">
      <c r="A16" s="12">
        <v>31</v>
      </c>
      <c r="B16" s="12" t="str">
        <f t="shared" si="0"/>
        <v>Mature</v>
      </c>
      <c r="C16" s="12">
        <v>61</v>
      </c>
      <c r="D16" s="12" t="str">
        <f t="shared" si="1"/>
        <v>VERY GOOD</v>
      </c>
      <c r="E16" s="12" t="b">
        <f t="shared" si="2"/>
        <v>1</v>
      </c>
      <c r="F16" s="12" t="b">
        <f t="shared" si="3"/>
        <v>1</v>
      </c>
      <c r="G16" s="12" t="str">
        <f t="shared" si="4"/>
        <v>BRILLIANT CHILD</v>
      </c>
      <c r="H16" s="12" t="str">
        <f t="shared" si="5"/>
        <v>YEA</v>
      </c>
    </row>
    <row r="17" spans="1:8">
      <c r="A17" s="12">
        <v>32</v>
      </c>
      <c r="B17" s="12" t="str">
        <f t="shared" si="0"/>
        <v>Mature</v>
      </c>
      <c r="C17" s="12">
        <v>65</v>
      </c>
      <c r="D17" s="12" t="str">
        <f t="shared" si="1"/>
        <v>VERY GOOD</v>
      </c>
      <c r="E17" s="12" t="b">
        <f t="shared" si="2"/>
        <v>1</v>
      </c>
      <c r="F17" s="12" t="b">
        <f t="shared" si="3"/>
        <v>1</v>
      </c>
      <c r="G17" s="12" t="str">
        <f t="shared" si="4"/>
        <v>BRILLIANT CHILD</v>
      </c>
      <c r="H17" s="12" t="str">
        <f t="shared" si="5"/>
        <v>YEA</v>
      </c>
    </row>
    <row r="18" spans="1:8">
      <c r="A18" s="12">
        <v>28</v>
      </c>
      <c r="B18" s="12" t="str">
        <f t="shared" si="0"/>
        <v>Mature</v>
      </c>
      <c r="C18" s="12">
        <v>29</v>
      </c>
      <c r="D18" s="12" t="str">
        <f t="shared" si="1"/>
        <v>FAIL</v>
      </c>
      <c r="E18" s="12" t="b">
        <f t="shared" si="2"/>
        <v>1</v>
      </c>
      <c r="F18" s="12" t="b">
        <f t="shared" si="3"/>
        <v>0</v>
      </c>
      <c r="G18" s="12" t="str">
        <f t="shared" si="4"/>
        <v>ROOM FOR IMPROVEMENT</v>
      </c>
      <c r="H18" s="12" t="str">
        <f t="shared" si="5"/>
        <v>NAH</v>
      </c>
    </row>
    <row r="19" spans="1:8">
      <c r="A19" s="12">
        <v>14</v>
      </c>
      <c r="B19" s="12" t="str">
        <f t="shared" si="0"/>
        <v>Tenager</v>
      </c>
      <c r="C19" s="12">
        <v>34</v>
      </c>
      <c r="D19" s="12" t="str">
        <f t="shared" si="1"/>
        <v>FAIL</v>
      </c>
      <c r="E19" s="12" t="b">
        <f t="shared" si="2"/>
        <v>0</v>
      </c>
      <c r="F19" s="12" t="b">
        <f t="shared" si="3"/>
        <v>0</v>
      </c>
      <c r="G19" s="12" t="str">
        <f t="shared" si="4"/>
        <v>ROOM FOR IMPROVEMENT</v>
      </c>
      <c r="H19" s="12" t="str">
        <f t="shared" si="5"/>
        <v>NAH</v>
      </c>
    </row>
    <row r="20" spans="1:8">
      <c r="A20" s="12">
        <v>15</v>
      </c>
      <c r="B20" s="12" t="str">
        <f t="shared" si="0"/>
        <v>Tenager</v>
      </c>
      <c r="C20" s="12">
        <v>41</v>
      </c>
      <c r="D20" s="12" t="str">
        <f t="shared" si="1"/>
        <v>PASS</v>
      </c>
      <c r="E20" s="12" t="b">
        <f t="shared" si="2"/>
        <v>0</v>
      </c>
      <c r="F20" s="12" t="b">
        <f t="shared" si="3"/>
        <v>0</v>
      </c>
      <c r="G20" s="12" t="str">
        <f t="shared" si="4"/>
        <v>ROOM FOR IMPROVEMENT</v>
      </c>
      <c r="H20" s="12" t="str">
        <f t="shared" si="5"/>
        <v>NAH</v>
      </c>
    </row>
    <row r="21" spans="1:8">
      <c r="A21" s="12">
        <v>10</v>
      </c>
      <c r="B21" s="12" t="str">
        <f t="shared" si="0"/>
        <v>Tenager</v>
      </c>
      <c r="C21" s="12">
        <v>43</v>
      </c>
      <c r="D21" s="12" t="str">
        <f t="shared" si="1"/>
        <v>PASS</v>
      </c>
      <c r="E21" s="12" t="b">
        <f t="shared" si="2"/>
        <v>0</v>
      </c>
      <c r="F21" s="12" t="b">
        <f t="shared" si="3"/>
        <v>0</v>
      </c>
      <c r="G21" s="12" t="str">
        <f t="shared" si="4"/>
        <v>ROOM FOR IMPROVEMENT</v>
      </c>
      <c r="H21" s="12" t="str">
        <f t="shared" si="5"/>
        <v>NAH</v>
      </c>
    </row>
    <row r="22" spans="1:8">
      <c r="A22" s="12">
        <v>23</v>
      </c>
      <c r="B22" s="12" t="str">
        <f t="shared" si="0"/>
        <v>Mature</v>
      </c>
      <c r="C22" s="12">
        <v>66</v>
      </c>
      <c r="D22" s="12" t="str">
        <f t="shared" si="1"/>
        <v>VERY GOOD</v>
      </c>
      <c r="E22" s="12" t="b">
        <f t="shared" si="2"/>
        <v>1</v>
      </c>
      <c r="F22" s="12" t="b">
        <f t="shared" si="3"/>
        <v>1</v>
      </c>
      <c r="G22" s="12" t="str">
        <f t="shared" si="4"/>
        <v>BRILLIANT CHILD</v>
      </c>
      <c r="H22" s="12" t="str">
        <f t="shared" si="5"/>
        <v>YEA</v>
      </c>
    </row>
    <row r="23" spans="1:8">
      <c r="A23" s="12">
        <v>39</v>
      </c>
      <c r="B23" s="12" t="str">
        <f t="shared" si="0"/>
        <v>Mature</v>
      </c>
      <c r="C23" s="12">
        <v>61</v>
      </c>
      <c r="D23" s="12" t="str">
        <f t="shared" si="1"/>
        <v>VERY GOOD</v>
      </c>
      <c r="E23" s="12" t="b">
        <f t="shared" si="2"/>
        <v>1</v>
      </c>
      <c r="F23" s="12" t="b">
        <f t="shared" si="3"/>
        <v>1</v>
      </c>
      <c r="G23" s="12" t="str">
        <f t="shared" si="4"/>
        <v>BRILLIANT CHILD</v>
      </c>
      <c r="H23" s="12" t="str">
        <f t="shared" si="5"/>
        <v>YEA</v>
      </c>
    </row>
    <row r="24" spans="1:8">
      <c r="A24" s="12">
        <v>15</v>
      </c>
      <c r="B24" s="12" t="str">
        <f t="shared" si="0"/>
        <v>Tenager</v>
      </c>
      <c r="C24" s="12">
        <v>38</v>
      </c>
      <c r="D24" s="12" t="str">
        <f t="shared" si="1"/>
        <v>FAIL</v>
      </c>
      <c r="E24" s="12" t="b">
        <f t="shared" si="2"/>
        <v>0</v>
      </c>
      <c r="F24" s="12" t="b">
        <f t="shared" si="3"/>
        <v>0</v>
      </c>
      <c r="G24" s="12" t="str">
        <f t="shared" si="4"/>
        <v>ROOM FOR IMPROVEMENT</v>
      </c>
      <c r="H24" s="12" t="str">
        <f t="shared" si="5"/>
        <v>NAH</v>
      </c>
    </row>
    <row r="25" spans="1:8">
      <c r="A25" s="12">
        <v>34</v>
      </c>
      <c r="B25" s="12" t="str">
        <f t="shared" si="0"/>
        <v>Mature</v>
      </c>
      <c r="C25" s="12">
        <v>22</v>
      </c>
      <c r="D25" s="12" t="str">
        <f t="shared" si="1"/>
        <v>FAIL</v>
      </c>
      <c r="E25" s="12" t="b">
        <f t="shared" si="2"/>
        <v>1</v>
      </c>
      <c r="F25" s="12" t="b">
        <f t="shared" si="3"/>
        <v>0</v>
      </c>
      <c r="G25" s="12" t="str">
        <f t="shared" si="4"/>
        <v>ROOM FOR IMPROVEMENT</v>
      </c>
      <c r="H25" s="12" t="str">
        <f t="shared" si="5"/>
        <v>NAH</v>
      </c>
    </row>
    <row r="26" spans="1:8">
      <c r="A26" s="12">
        <v>34</v>
      </c>
      <c r="B26" s="12" t="str">
        <f t="shared" si="0"/>
        <v>Mature</v>
      </c>
      <c r="C26" s="12">
        <v>60</v>
      </c>
      <c r="D26" s="12" t="str">
        <f t="shared" si="1"/>
        <v>VERY GOOD</v>
      </c>
      <c r="E26" s="12" t="b">
        <f t="shared" si="2"/>
        <v>1</v>
      </c>
      <c r="F26" s="12" t="b">
        <f t="shared" si="3"/>
        <v>1</v>
      </c>
      <c r="G26" s="12" t="str">
        <f t="shared" si="4"/>
        <v>BRILLIANT CHILD</v>
      </c>
      <c r="H26" s="12" t="str">
        <f t="shared" si="5"/>
        <v>YEA</v>
      </c>
    </row>
    <row r="27" spans="1:8">
      <c r="A27" s="12">
        <v>12</v>
      </c>
      <c r="B27" s="12" t="str">
        <f t="shared" si="0"/>
        <v>Tenager</v>
      </c>
      <c r="C27" s="12">
        <v>74</v>
      </c>
      <c r="D27" s="12" t="str">
        <f t="shared" si="1"/>
        <v>VERY GOOD</v>
      </c>
      <c r="E27" s="12" t="b">
        <f t="shared" si="2"/>
        <v>1</v>
      </c>
      <c r="F27" s="12" t="b">
        <f t="shared" si="3"/>
        <v>0</v>
      </c>
      <c r="G27" s="12" t="str">
        <f t="shared" si="4"/>
        <v>BRILLIANT CHILD</v>
      </c>
      <c r="H27" s="12" t="str">
        <f t="shared" si="5"/>
        <v>NAH</v>
      </c>
    </row>
    <row r="28" spans="1:8">
      <c r="A28" s="12">
        <v>11</v>
      </c>
      <c r="B28" s="12" t="str">
        <f t="shared" si="0"/>
        <v>Tenager</v>
      </c>
      <c r="C28" s="12">
        <v>42</v>
      </c>
      <c r="D28" s="12" t="str">
        <f t="shared" si="1"/>
        <v>PASS</v>
      </c>
      <c r="E28" s="12" t="b">
        <f t="shared" si="2"/>
        <v>0</v>
      </c>
      <c r="F28" s="12" t="b">
        <f t="shared" si="3"/>
        <v>0</v>
      </c>
      <c r="G28" s="12" t="str">
        <f t="shared" si="4"/>
        <v>ROOM FOR IMPROVEMENT</v>
      </c>
      <c r="H28" s="12" t="str">
        <f t="shared" si="5"/>
        <v>NAH</v>
      </c>
    </row>
    <row r="29" spans="1:8">
      <c r="A29" s="12">
        <v>10</v>
      </c>
      <c r="B29" s="12" t="str">
        <f t="shared" si="0"/>
        <v>Tenager</v>
      </c>
      <c r="C29" s="12">
        <v>48</v>
      </c>
      <c r="D29" s="12" t="str">
        <f t="shared" si="1"/>
        <v>PASS</v>
      </c>
      <c r="E29" s="12" t="b">
        <f t="shared" si="2"/>
        <v>0</v>
      </c>
      <c r="F29" s="12" t="b">
        <f t="shared" si="3"/>
        <v>0</v>
      </c>
      <c r="G29" s="12" t="str">
        <f t="shared" si="4"/>
        <v>ROOM FOR IMPROVEMENT</v>
      </c>
      <c r="H29" s="12" t="str">
        <f t="shared" si="5"/>
        <v>NAH</v>
      </c>
    </row>
    <row r="30" spans="1:8">
      <c r="A30" s="12">
        <v>37</v>
      </c>
      <c r="B30" s="12" t="str">
        <f t="shared" si="0"/>
        <v>Mature</v>
      </c>
      <c r="C30" s="12">
        <v>21</v>
      </c>
      <c r="D30" s="12" t="str">
        <f t="shared" si="1"/>
        <v>FAIL</v>
      </c>
      <c r="E30" s="12" t="b">
        <f t="shared" si="2"/>
        <v>1</v>
      </c>
      <c r="F30" s="12" t="b">
        <f t="shared" si="3"/>
        <v>0</v>
      </c>
      <c r="G30" s="12" t="str">
        <f t="shared" si="4"/>
        <v>ROOM FOR IMPROVEMENT</v>
      </c>
      <c r="H30" s="12" t="str">
        <f t="shared" si="5"/>
        <v>NAH</v>
      </c>
    </row>
    <row r="31" spans="1:8">
      <c r="A31" s="12">
        <v>23</v>
      </c>
      <c r="B31" s="12" t="str">
        <f t="shared" si="0"/>
        <v>Mature</v>
      </c>
      <c r="C31" s="12">
        <v>33</v>
      </c>
      <c r="D31" s="12" t="str">
        <f t="shared" si="1"/>
        <v>FAIL</v>
      </c>
      <c r="E31" s="12" t="b">
        <f t="shared" si="2"/>
        <v>1</v>
      </c>
      <c r="F31" s="12" t="b">
        <f t="shared" si="3"/>
        <v>0</v>
      </c>
      <c r="G31" s="12" t="str">
        <f t="shared" si="4"/>
        <v>ROOM FOR IMPROVEMENT</v>
      </c>
      <c r="H31" s="12" t="str">
        <f t="shared" si="5"/>
        <v>NAH</v>
      </c>
    </row>
    <row r="32" spans="1:8">
      <c r="A32" s="12">
        <v>12</v>
      </c>
      <c r="B32" s="12" t="str">
        <f t="shared" si="0"/>
        <v>Tenager</v>
      </c>
      <c r="C32" s="12">
        <v>85</v>
      </c>
      <c r="D32" s="12" t="str">
        <f t="shared" si="1"/>
        <v>EXCELLENT</v>
      </c>
      <c r="E32" s="12" t="b">
        <f t="shared" si="2"/>
        <v>1</v>
      </c>
      <c r="F32" s="12" t="b">
        <f t="shared" si="3"/>
        <v>0</v>
      </c>
      <c r="G32" s="12" t="str">
        <f t="shared" si="4"/>
        <v>BRILLIANT CHILD</v>
      </c>
      <c r="H32" s="12" t="str">
        <f t="shared" si="5"/>
        <v>NAH</v>
      </c>
    </row>
    <row r="33" spans="1:8">
      <c r="A33" s="12">
        <v>16</v>
      </c>
      <c r="B33" s="12" t="str">
        <f t="shared" si="0"/>
        <v>Tenager</v>
      </c>
      <c r="C33" s="12">
        <v>33</v>
      </c>
      <c r="D33" s="12" t="str">
        <f t="shared" si="1"/>
        <v>FAIL</v>
      </c>
      <c r="E33" s="12" t="b">
        <f t="shared" si="2"/>
        <v>0</v>
      </c>
      <c r="F33" s="12" t="b">
        <f t="shared" si="3"/>
        <v>0</v>
      </c>
      <c r="G33" s="12" t="str">
        <f t="shared" si="4"/>
        <v>ROOM FOR IMPROVEMENT</v>
      </c>
      <c r="H33" s="12" t="str">
        <f t="shared" si="5"/>
        <v>NAH</v>
      </c>
    </row>
    <row r="34" spans="1:8">
      <c r="A34" s="12">
        <v>29</v>
      </c>
      <c r="B34" s="12" t="str">
        <f t="shared" si="0"/>
        <v>Mature</v>
      </c>
      <c r="C34" s="12">
        <v>80</v>
      </c>
      <c r="D34" s="12" t="str">
        <f t="shared" si="1"/>
        <v>EXCELLENT</v>
      </c>
      <c r="E34" s="12" t="b">
        <f t="shared" si="2"/>
        <v>1</v>
      </c>
      <c r="F34" s="12" t="b">
        <f t="shared" si="3"/>
        <v>1</v>
      </c>
      <c r="G34" s="12" t="str">
        <f t="shared" si="4"/>
        <v>BRILLIANT CHILD</v>
      </c>
      <c r="H34" s="12" t="str">
        <f t="shared" si="5"/>
        <v>YEA</v>
      </c>
    </row>
    <row r="35" spans="1:8">
      <c r="A35" s="12">
        <v>19</v>
      </c>
      <c r="B35" s="12" t="str">
        <f t="shared" si="0"/>
        <v>Mature</v>
      </c>
      <c r="C35" s="12">
        <v>79</v>
      </c>
      <c r="D35" s="12" t="str">
        <f t="shared" si="1"/>
        <v>EXCELLENT</v>
      </c>
      <c r="E35" s="12" t="b">
        <f t="shared" si="2"/>
        <v>1</v>
      </c>
      <c r="F35" s="12" t="b">
        <f t="shared" si="3"/>
        <v>1</v>
      </c>
      <c r="G35" s="12" t="str">
        <f t="shared" si="4"/>
        <v>BRILLIANT CHILD</v>
      </c>
      <c r="H35" s="12" t="str">
        <f t="shared" si="5"/>
        <v>YEA</v>
      </c>
    </row>
    <row r="36" spans="1:8">
      <c r="A36" s="12">
        <v>32</v>
      </c>
      <c r="B36" s="12" t="str">
        <f t="shared" si="0"/>
        <v>Mature</v>
      </c>
      <c r="C36" s="12">
        <v>79</v>
      </c>
      <c r="D36" s="12" t="str">
        <f t="shared" si="1"/>
        <v>EXCELLENT</v>
      </c>
      <c r="E36" s="12" t="b">
        <f t="shared" si="2"/>
        <v>1</v>
      </c>
      <c r="F36" s="12" t="b">
        <f t="shared" si="3"/>
        <v>1</v>
      </c>
      <c r="G36" s="12" t="str">
        <f t="shared" si="4"/>
        <v>BRILLIANT CHILD</v>
      </c>
      <c r="H36" s="12" t="str">
        <f t="shared" si="5"/>
        <v>YEA</v>
      </c>
    </row>
    <row r="37" spans="1:8">
      <c r="A37" s="12">
        <v>32</v>
      </c>
      <c r="B37" s="12" t="str">
        <f t="shared" si="0"/>
        <v>Mature</v>
      </c>
      <c r="C37" s="12">
        <v>18</v>
      </c>
      <c r="D37" s="12" t="str">
        <f t="shared" si="1"/>
        <v>FAIL</v>
      </c>
      <c r="E37" s="12" t="b">
        <f t="shared" si="2"/>
        <v>1</v>
      </c>
      <c r="F37" s="12" t="b">
        <f t="shared" si="3"/>
        <v>0</v>
      </c>
      <c r="G37" s="12" t="str">
        <f t="shared" si="4"/>
        <v>ROOM FOR IMPROVEMENT</v>
      </c>
      <c r="H37" s="12" t="str">
        <f t="shared" si="5"/>
        <v>NAH</v>
      </c>
    </row>
    <row r="38" spans="1:8">
      <c r="A38" s="12">
        <v>25</v>
      </c>
      <c r="B38" s="12" t="str">
        <f t="shared" si="0"/>
        <v>Mature</v>
      </c>
      <c r="C38" s="12">
        <v>37</v>
      </c>
      <c r="D38" s="12" t="str">
        <f t="shared" si="1"/>
        <v>FAIL</v>
      </c>
      <c r="E38" s="12" t="b">
        <f t="shared" si="2"/>
        <v>1</v>
      </c>
      <c r="F38" s="12" t="b">
        <f t="shared" si="3"/>
        <v>0</v>
      </c>
      <c r="G38" s="12" t="str">
        <f t="shared" si="4"/>
        <v>ROOM FOR IMPROVEMENT</v>
      </c>
      <c r="H38" s="12" t="str">
        <f t="shared" si="5"/>
        <v>NAH</v>
      </c>
    </row>
    <row r="39" spans="1:8">
      <c r="A39" s="12">
        <v>32</v>
      </c>
      <c r="B39" s="12" t="str">
        <f t="shared" si="0"/>
        <v>Mature</v>
      </c>
      <c r="C39" s="12">
        <v>73</v>
      </c>
      <c r="D39" s="12" t="str">
        <f t="shared" si="1"/>
        <v>VERY GOOD</v>
      </c>
      <c r="E39" s="12" t="b">
        <f t="shared" si="2"/>
        <v>1</v>
      </c>
      <c r="F39" s="12" t="b">
        <f t="shared" si="3"/>
        <v>1</v>
      </c>
      <c r="G39" s="12" t="str">
        <f t="shared" si="4"/>
        <v>BRILLIANT CHILD</v>
      </c>
      <c r="H39" s="12" t="str">
        <f t="shared" si="5"/>
        <v>YEA</v>
      </c>
    </row>
    <row r="40" spans="1:8">
      <c r="A40" s="12">
        <v>36</v>
      </c>
      <c r="B40" s="12" t="str">
        <f t="shared" si="0"/>
        <v>Mature</v>
      </c>
      <c r="C40" s="12">
        <v>36</v>
      </c>
      <c r="D40" s="12" t="str">
        <f t="shared" si="1"/>
        <v>FAIL</v>
      </c>
      <c r="E40" s="12" t="b">
        <f t="shared" si="2"/>
        <v>1</v>
      </c>
      <c r="F40" s="12" t="b">
        <f t="shared" si="3"/>
        <v>0</v>
      </c>
      <c r="G40" s="12" t="str">
        <f t="shared" si="4"/>
        <v>ROOM FOR IMPROVEMENT</v>
      </c>
      <c r="H40" s="12" t="str">
        <f t="shared" si="5"/>
        <v>NAH</v>
      </c>
    </row>
    <row r="41" spans="1:8">
      <c r="A41" s="12">
        <v>33</v>
      </c>
      <c r="B41" s="12" t="str">
        <f t="shared" si="0"/>
        <v>Mature</v>
      </c>
      <c r="C41" s="12">
        <v>51</v>
      </c>
      <c r="D41" s="12" t="str">
        <f t="shared" si="1"/>
        <v>GOOD</v>
      </c>
      <c r="E41" s="12" t="b">
        <f t="shared" si="2"/>
        <v>1</v>
      </c>
      <c r="F41" s="12" t="b">
        <f t="shared" si="3"/>
        <v>1</v>
      </c>
      <c r="G41" s="12" t="str">
        <f t="shared" si="4"/>
        <v>ROOM FOR IMPROVEMENT</v>
      </c>
      <c r="H41" s="12" t="str">
        <f t="shared" si="5"/>
        <v>YEA</v>
      </c>
    </row>
    <row r="42" spans="1:8">
      <c r="A42" s="12">
        <v>26</v>
      </c>
      <c r="B42" s="12" t="str">
        <f t="shared" si="0"/>
        <v>Mature</v>
      </c>
      <c r="C42" s="12">
        <v>92</v>
      </c>
      <c r="D42" s="12" t="str">
        <f t="shared" si="1"/>
        <v>EXCELLENT</v>
      </c>
      <c r="E42" s="12" t="b">
        <f t="shared" si="2"/>
        <v>1</v>
      </c>
      <c r="F42" s="12" t="b">
        <f t="shared" si="3"/>
        <v>1</v>
      </c>
      <c r="G42" s="12" t="str">
        <f t="shared" si="4"/>
        <v>BRILLIANT CHILD</v>
      </c>
      <c r="H42" s="12" t="str">
        <f t="shared" si="5"/>
        <v>YEA</v>
      </c>
    </row>
    <row r="43" spans="1:8">
      <c r="A43" s="12">
        <v>40</v>
      </c>
      <c r="B43" s="12" t="str">
        <f t="shared" si="0"/>
        <v>Mature</v>
      </c>
      <c r="C43" s="12">
        <v>26</v>
      </c>
      <c r="D43" s="12" t="str">
        <f t="shared" si="1"/>
        <v>FAIL</v>
      </c>
      <c r="E43" s="12" t="b">
        <f t="shared" si="2"/>
        <v>1</v>
      </c>
      <c r="F43" s="12" t="b">
        <f t="shared" si="3"/>
        <v>0</v>
      </c>
      <c r="G43" s="12" t="str">
        <f t="shared" si="4"/>
        <v>ROOM FOR IMPROVEMENT</v>
      </c>
      <c r="H43" s="12" t="str">
        <f t="shared" si="5"/>
        <v>NAH</v>
      </c>
    </row>
    <row r="44" spans="1:8">
      <c r="A44" s="12">
        <v>29</v>
      </c>
      <c r="B44" s="12" t="str">
        <f t="shared" si="0"/>
        <v>Mature</v>
      </c>
      <c r="C44" s="12">
        <v>36</v>
      </c>
      <c r="D44" s="12" t="str">
        <f t="shared" si="1"/>
        <v>FAIL</v>
      </c>
      <c r="E44" s="12" t="b">
        <f t="shared" si="2"/>
        <v>1</v>
      </c>
      <c r="F44" s="12" t="b">
        <f t="shared" si="3"/>
        <v>0</v>
      </c>
      <c r="G44" s="12" t="str">
        <f t="shared" si="4"/>
        <v>ROOM FOR IMPROVEMENT</v>
      </c>
      <c r="H44" s="12" t="str">
        <f t="shared" si="5"/>
        <v>NAH</v>
      </c>
    </row>
    <row r="45" spans="1:8">
      <c r="A45" s="12">
        <v>15</v>
      </c>
      <c r="B45" s="12" t="str">
        <f t="shared" si="0"/>
        <v>Tenager</v>
      </c>
      <c r="C45" s="12">
        <v>43</v>
      </c>
      <c r="D45" s="12" t="str">
        <f t="shared" si="1"/>
        <v>PASS</v>
      </c>
      <c r="E45" s="12" t="b">
        <f t="shared" si="2"/>
        <v>0</v>
      </c>
      <c r="F45" s="12" t="b">
        <f t="shared" si="3"/>
        <v>0</v>
      </c>
      <c r="G45" s="12" t="str">
        <f t="shared" si="4"/>
        <v>ROOM FOR IMPROVEMENT</v>
      </c>
      <c r="H45" s="12" t="str">
        <f t="shared" si="5"/>
        <v>NAH</v>
      </c>
    </row>
    <row r="46" spans="1:8">
      <c r="A46" s="12">
        <v>22</v>
      </c>
      <c r="B46" s="12" t="str">
        <f t="shared" si="0"/>
        <v>Mature</v>
      </c>
      <c r="C46" s="12">
        <v>29</v>
      </c>
      <c r="D46" s="12" t="str">
        <f t="shared" si="1"/>
        <v>FAIL</v>
      </c>
      <c r="E46" s="12" t="b">
        <f t="shared" si="2"/>
        <v>1</v>
      </c>
      <c r="F46" s="12" t="b">
        <f t="shared" si="3"/>
        <v>0</v>
      </c>
      <c r="G46" s="12" t="str">
        <f t="shared" si="4"/>
        <v>ROOM FOR IMPROVEMENT</v>
      </c>
      <c r="H46" s="12" t="str">
        <f t="shared" si="5"/>
        <v>NAH</v>
      </c>
    </row>
    <row r="47" spans="1:8">
      <c r="A47" s="12">
        <v>32</v>
      </c>
      <c r="B47" s="12" t="str">
        <f t="shared" si="0"/>
        <v>Mature</v>
      </c>
      <c r="C47" s="12">
        <v>93</v>
      </c>
      <c r="D47" s="12" t="str">
        <f t="shared" si="1"/>
        <v>EXCELLENT</v>
      </c>
      <c r="E47" s="12" t="b">
        <f t="shared" si="2"/>
        <v>1</v>
      </c>
      <c r="F47" s="12" t="b">
        <f t="shared" si="3"/>
        <v>1</v>
      </c>
      <c r="G47" s="12" t="str">
        <f t="shared" si="4"/>
        <v>BRILLIANT CHILD</v>
      </c>
      <c r="H47" s="12" t="str">
        <f t="shared" si="5"/>
        <v>YEA</v>
      </c>
    </row>
    <row r="48" spans="1:8">
      <c r="A48" s="12">
        <v>16</v>
      </c>
      <c r="B48" s="12" t="str">
        <f t="shared" si="0"/>
        <v>Tenager</v>
      </c>
      <c r="C48" s="12">
        <v>28</v>
      </c>
      <c r="D48" s="12" t="str">
        <f t="shared" si="1"/>
        <v>FAIL</v>
      </c>
      <c r="E48" s="12" t="b">
        <f t="shared" si="2"/>
        <v>0</v>
      </c>
      <c r="F48" s="12" t="b">
        <f t="shared" si="3"/>
        <v>0</v>
      </c>
      <c r="G48" s="12" t="str">
        <f t="shared" si="4"/>
        <v>ROOM FOR IMPROVEMENT</v>
      </c>
      <c r="H48" s="12" t="str">
        <f t="shared" si="5"/>
        <v>NAH</v>
      </c>
    </row>
    <row r="49" spans="1:8">
      <c r="A49" s="12">
        <v>30</v>
      </c>
      <c r="B49" s="12" t="str">
        <f t="shared" si="0"/>
        <v>Mature</v>
      </c>
      <c r="C49" s="12">
        <v>16</v>
      </c>
      <c r="D49" s="12" t="str">
        <f t="shared" si="1"/>
        <v>FAIL</v>
      </c>
      <c r="E49" s="12" t="b">
        <f t="shared" si="2"/>
        <v>1</v>
      </c>
      <c r="F49" s="12" t="b">
        <f t="shared" si="3"/>
        <v>0</v>
      </c>
      <c r="G49" s="12" t="str">
        <f t="shared" si="4"/>
        <v>ROOM FOR IMPROVEMENT</v>
      </c>
      <c r="H49" s="12" t="str">
        <f t="shared" si="5"/>
        <v>NAH</v>
      </c>
    </row>
    <row r="50" spans="1:8">
      <c r="A50" s="12">
        <v>40</v>
      </c>
      <c r="B50" s="12" t="str">
        <f t="shared" si="0"/>
        <v>Mature</v>
      </c>
      <c r="C50" s="12">
        <v>40</v>
      </c>
      <c r="D50" s="12" t="str">
        <f t="shared" si="1"/>
        <v>PASS</v>
      </c>
      <c r="E50" s="12" t="b">
        <f t="shared" si="2"/>
        <v>1</v>
      </c>
      <c r="F50" s="12" t="b">
        <f t="shared" si="3"/>
        <v>0</v>
      </c>
      <c r="G50" s="12" t="str">
        <f t="shared" si="4"/>
        <v>ROOM FOR IMPROVEMENT</v>
      </c>
      <c r="H50" s="12" t="str">
        <f t="shared" si="5"/>
        <v>NAH</v>
      </c>
    </row>
    <row r="51" spans="1:8">
      <c r="A51" s="12">
        <v>37</v>
      </c>
      <c r="B51" s="12" t="str">
        <f t="shared" si="0"/>
        <v>Mature</v>
      </c>
      <c r="C51" s="12">
        <v>69</v>
      </c>
      <c r="D51" s="12" t="str">
        <f t="shared" si="1"/>
        <v>VERY GOOD</v>
      </c>
      <c r="E51" s="12" t="b">
        <f t="shared" si="2"/>
        <v>1</v>
      </c>
      <c r="F51" s="12" t="b">
        <f t="shared" si="3"/>
        <v>1</v>
      </c>
      <c r="G51" s="12" t="str">
        <f t="shared" si="4"/>
        <v>BRILLIANT CHILD</v>
      </c>
      <c r="H51" s="12" t="str">
        <f t="shared" si="5"/>
        <v>YEA</v>
      </c>
    </row>
    <row r="52" spans="1:8">
      <c r="A52" s="12">
        <v>10</v>
      </c>
      <c r="B52" s="12" t="str">
        <f t="shared" si="0"/>
        <v>Tenager</v>
      </c>
      <c r="C52" s="12">
        <v>56</v>
      </c>
      <c r="D52" s="12" t="str">
        <f t="shared" si="1"/>
        <v>GOOD</v>
      </c>
      <c r="E52" s="12" t="b">
        <f t="shared" si="2"/>
        <v>1</v>
      </c>
      <c r="F52" s="12" t="b">
        <f t="shared" si="3"/>
        <v>0</v>
      </c>
      <c r="G52" s="12" t="str">
        <f t="shared" si="4"/>
        <v>ROOM FOR IMPROVEMENT</v>
      </c>
      <c r="H52" s="12" t="str">
        <f t="shared" si="5"/>
        <v>NAH</v>
      </c>
    </row>
    <row r="53" spans="1:8">
      <c r="A53" s="12">
        <v>18</v>
      </c>
      <c r="B53" s="12" t="str">
        <f t="shared" si="0"/>
        <v>Mature</v>
      </c>
      <c r="C53" s="12">
        <v>45</v>
      </c>
      <c r="D53" s="12" t="str">
        <f t="shared" si="1"/>
        <v>PASS</v>
      </c>
      <c r="E53" s="12" t="b">
        <f t="shared" si="2"/>
        <v>1</v>
      </c>
      <c r="F53" s="12" t="b">
        <f t="shared" si="3"/>
        <v>0</v>
      </c>
      <c r="G53" s="12" t="str">
        <f t="shared" si="4"/>
        <v>ROOM FOR IMPROVEMENT</v>
      </c>
      <c r="H53" s="12" t="str">
        <f t="shared" si="5"/>
        <v>NAH</v>
      </c>
    </row>
    <row r="54" spans="1:8">
      <c r="A54" s="12">
        <v>40</v>
      </c>
      <c r="B54" s="12" t="str">
        <f t="shared" si="0"/>
        <v>Mature</v>
      </c>
      <c r="C54" s="12">
        <v>97</v>
      </c>
      <c r="D54" s="12" t="str">
        <f t="shared" si="1"/>
        <v>EXCELLENT</v>
      </c>
      <c r="E54" s="12" t="b">
        <f t="shared" si="2"/>
        <v>1</v>
      </c>
      <c r="F54" s="12" t="b">
        <f t="shared" si="3"/>
        <v>1</v>
      </c>
      <c r="G54" s="12" t="str">
        <f t="shared" si="4"/>
        <v>BRILLIANT CHILD</v>
      </c>
      <c r="H54" s="12" t="str">
        <f t="shared" si="5"/>
        <v>YEA</v>
      </c>
    </row>
    <row r="55" spans="1:8">
      <c r="A55" s="12">
        <v>16</v>
      </c>
      <c r="B55" s="12" t="str">
        <f t="shared" si="0"/>
        <v>Tenager</v>
      </c>
      <c r="C55" s="12">
        <v>36</v>
      </c>
      <c r="D55" s="12" t="str">
        <f t="shared" si="1"/>
        <v>FAIL</v>
      </c>
      <c r="E55" s="12" t="b">
        <f t="shared" si="2"/>
        <v>0</v>
      </c>
      <c r="F55" s="12" t="b">
        <f t="shared" si="3"/>
        <v>0</v>
      </c>
      <c r="G55" s="12" t="str">
        <f t="shared" si="4"/>
        <v>ROOM FOR IMPROVEMENT</v>
      </c>
      <c r="H55" s="12" t="str">
        <f t="shared" si="5"/>
        <v>NAH</v>
      </c>
    </row>
    <row r="56" spans="1:8">
      <c r="A56" s="12">
        <v>34</v>
      </c>
      <c r="B56" s="12" t="str">
        <f t="shared" si="0"/>
        <v>Mature</v>
      </c>
      <c r="C56" s="12">
        <v>14</v>
      </c>
      <c r="D56" s="12" t="str">
        <f t="shared" si="1"/>
        <v>FAIL</v>
      </c>
      <c r="E56" s="12" t="b">
        <f t="shared" si="2"/>
        <v>1</v>
      </c>
      <c r="F56" s="12" t="b">
        <f t="shared" si="3"/>
        <v>0</v>
      </c>
      <c r="G56" s="12" t="str">
        <f t="shared" si="4"/>
        <v>ROOM FOR IMPROVEMENT</v>
      </c>
      <c r="H56" s="12" t="str">
        <f t="shared" si="5"/>
        <v>NAH</v>
      </c>
    </row>
    <row r="57" spans="1:8">
      <c r="A57" s="12">
        <v>16</v>
      </c>
      <c r="B57" s="12" t="str">
        <f t="shared" si="0"/>
        <v>Tenager</v>
      </c>
      <c r="C57" s="12">
        <v>68</v>
      </c>
      <c r="D57" s="12" t="str">
        <f t="shared" si="1"/>
        <v>VERY GOOD</v>
      </c>
      <c r="E57" s="12" t="b">
        <f t="shared" si="2"/>
        <v>1</v>
      </c>
      <c r="F57" s="12" t="b">
        <f t="shared" si="3"/>
        <v>0</v>
      </c>
      <c r="G57" s="12" t="str">
        <f t="shared" si="4"/>
        <v>BRILLIANT CHILD</v>
      </c>
      <c r="H57" s="12" t="str">
        <f t="shared" si="5"/>
        <v>NAH</v>
      </c>
    </row>
    <row r="58" spans="1:8">
      <c r="A58" s="12">
        <v>18</v>
      </c>
      <c r="B58" s="12" t="str">
        <f t="shared" si="0"/>
        <v>Mature</v>
      </c>
      <c r="C58" s="12">
        <v>72</v>
      </c>
      <c r="D58" s="12" t="str">
        <f t="shared" si="1"/>
        <v>VERY GOOD</v>
      </c>
      <c r="E58" s="12" t="b">
        <f t="shared" si="2"/>
        <v>1</v>
      </c>
      <c r="F58" s="12" t="b">
        <f t="shared" si="3"/>
        <v>1</v>
      </c>
      <c r="G58" s="12" t="str">
        <f t="shared" si="4"/>
        <v>BRILLIANT CHILD</v>
      </c>
      <c r="H58" s="12" t="str">
        <f t="shared" si="5"/>
        <v>YEA</v>
      </c>
    </row>
    <row r="59" spans="1:8">
      <c r="A59" s="12">
        <v>19</v>
      </c>
      <c r="B59" s="12" t="str">
        <f t="shared" si="0"/>
        <v>Mature</v>
      </c>
      <c r="C59" s="12">
        <v>52</v>
      </c>
      <c r="D59" s="12" t="str">
        <f t="shared" si="1"/>
        <v>GOOD</v>
      </c>
      <c r="E59" s="12" t="b">
        <f t="shared" si="2"/>
        <v>1</v>
      </c>
      <c r="F59" s="12" t="b">
        <f t="shared" si="3"/>
        <v>1</v>
      </c>
      <c r="G59" s="12" t="str">
        <f t="shared" si="4"/>
        <v>ROOM FOR IMPROVEMENT</v>
      </c>
      <c r="H59" s="12" t="str">
        <f t="shared" si="5"/>
        <v>YEA</v>
      </c>
    </row>
    <row r="60" spans="1:8">
      <c r="A60" s="12">
        <v>10</v>
      </c>
      <c r="B60" s="12" t="str">
        <f t="shared" si="0"/>
        <v>Tenager</v>
      </c>
      <c r="C60" s="12">
        <v>90</v>
      </c>
      <c r="D60" s="12" t="str">
        <f t="shared" si="1"/>
        <v>EXCELLENT</v>
      </c>
      <c r="E60" s="12" t="b">
        <f t="shared" si="2"/>
        <v>1</v>
      </c>
      <c r="F60" s="12" t="b">
        <f t="shared" si="3"/>
        <v>0</v>
      </c>
      <c r="G60" s="12" t="str">
        <f t="shared" si="4"/>
        <v>BRILLIANT CHILD</v>
      </c>
      <c r="H60" s="12" t="str">
        <f t="shared" si="5"/>
        <v>NAH</v>
      </c>
    </row>
    <row r="61" spans="1:8">
      <c r="A61" s="12">
        <v>28</v>
      </c>
      <c r="B61" s="12" t="str">
        <f t="shared" si="0"/>
        <v>Mature</v>
      </c>
      <c r="C61" s="12">
        <v>18</v>
      </c>
      <c r="D61" s="12" t="str">
        <f t="shared" si="1"/>
        <v>FAIL</v>
      </c>
      <c r="E61" s="12" t="b">
        <f t="shared" si="2"/>
        <v>1</v>
      </c>
      <c r="F61" s="12" t="b">
        <f t="shared" si="3"/>
        <v>0</v>
      </c>
      <c r="G61" s="12" t="str">
        <f t="shared" si="4"/>
        <v>ROOM FOR IMPROVEMENT</v>
      </c>
      <c r="H61" s="12" t="str">
        <f t="shared" si="5"/>
        <v>NAH</v>
      </c>
    </row>
    <row r="62" spans="1:8">
      <c r="A62" s="12">
        <v>12</v>
      </c>
      <c r="B62" s="12" t="str">
        <f t="shared" si="0"/>
        <v>Tenager</v>
      </c>
      <c r="C62" s="12">
        <v>23</v>
      </c>
      <c r="D62" s="12" t="str">
        <f t="shared" si="1"/>
        <v>FAIL</v>
      </c>
      <c r="E62" s="12" t="b">
        <f t="shared" si="2"/>
        <v>0</v>
      </c>
      <c r="F62" s="12" t="b">
        <f t="shared" si="3"/>
        <v>0</v>
      </c>
      <c r="G62" s="12" t="str">
        <f t="shared" si="4"/>
        <v>ROOM FOR IMPROVEMENT</v>
      </c>
      <c r="H62" s="12" t="str">
        <f t="shared" si="5"/>
        <v>NAH</v>
      </c>
    </row>
    <row r="63" spans="1:8">
      <c r="A63" s="12">
        <v>18</v>
      </c>
      <c r="B63" s="12" t="str">
        <f t="shared" si="0"/>
        <v>Mature</v>
      </c>
      <c r="C63" s="12">
        <v>97</v>
      </c>
      <c r="D63" s="12" t="str">
        <f t="shared" si="1"/>
        <v>EXCELLENT</v>
      </c>
      <c r="E63" s="12" t="b">
        <f t="shared" si="2"/>
        <v>1</v>
      </c>
      <c r="F63" s="12" t="b">
        <f t="shared" si="3"/>
        <v>1</v>
      </c>
      <c r="G63" s="12" t="str">
        <f t="shared" si="4"/>
        <v>BRILLIANT CHILD</v>
      </c>
      <c r="H63" s="12" t="str">
        <f t="shared" si="5"/>
        <v>YEA</v>
      </c>
    </row>
    <row r="64" spans="1:8">
      <c r="A64" s="12">
        <v>29</v>
      </c>
      <c r="B64" s="12" t="str">
        <f t="shared" si="0"/>
        <v>Mature</v>
      </c>
      <c r="C64" s="12">
        <v>61</v>
      </c>
      <c r="D64" s="12" t="str">
        <f t="shared" si="1"/>
        <v>VERY GOOD</v>
      </c>
      <c r="E64" s="12" t="b">
        <f t="shared" si="2"/>
        <v>1</v>
      </c>
      <c r="F64" s="12" t="b">
        <f t="shared" si="3"/>
        <v>1</v>
      </c>
      <c r="G64" s="12" t="str">
        <f t="shared" si="4"/>
        <v>BRILLIANT CHILD</v>
      </c>
      <c r="H64" s="12" t="str">
        <f t="shared" si="5"/>
        <v>YEA</v>
      </c>
    </row>
    <row r="65" spans="1:8">
      <c r="A65" s="12">
        <v>31</v>
      </c>
      <c r="B65" s="12" t="str">
        <f t="shared" si="0"/>
        <v>Mature</v>
      </c>
      <c r="C65" s="12">
        <v>31</v>
      </c>
      <c r="D65" s="12" t="str">
        <f t="shared" si="1"/>
        <v>FAIL</v>
      </c>
      <c r="E65" s="12" t="b">
        <f t="shared" si="2"/>
        <v>1</v>
      </c>
      <c r="F65" s="12" t="b">
        <f t="shared" si="3"/>
        <v>0</v>
      </c>
      <c r="G65" s="12" t="str">
        <f t="shared" si="4"/>
        <v>ROOM FOR IMPROVEMENT</v>
      </c>
      <c r="H65" s="12" t="str">
        <f t="shared" si="5"/>
        <v>NAH</v>
      </c>
    </row>
    <row r="66" spans="1:8">
      <c r="A66" s="12">
        <v>21</v>
      </c>
      <c r="B66" s="12" t="str">
        <f t="shared" si="0"/>
        <v>Mature</v>
      </c>
      <c r="C66" s="12">
        <v>85</v>
      </c>
      <c r="D66" s="12" t="str">
        <f t="shared" si="1"/>
        <v>EXCELLENT</v>
      </c>
      <c r="E66" s="12" t="b">
        <f t="shared" si="2"/>
        <v>1</v>
      </c>
      <c r="F66" s="12" t="b">
        <f t="shared" si="3"/>
        <v>1</v>
      </c>
      <c r="G66" s="12" t="str">
        <f t="shared" si="4"/>
        <v>BRILLIANT CHILD</v>
      </c>
      <c r="H66" s="12" t="str">
        <f t="shared" si="5"/>
        <v>YEA</v>
      </c>
    </row>
    <row r="67" spans="1:8">
      <c r="A67" s="12">
        <v>24</v>
      </c>
      <c r="B67" s="12" t="str">
        <f t="shared" si="0"/>
        <v>Mature</v>
      </c>
      <c r="C67" s="12">
        <v>23</v>
      </c>
      <c r="D67" s="12" t="str">
        <f t="shared" si="1"/>
        <v>FAIL</v>
      </c>
      <c r="E67" s="12" t="b">
        <f t="shared" si="2"/>
        <v>1</v>
      </c>
      <c r="F67" s="12" t="b">
        <f t="shared" si="3"/>
        <v>0</v>
      </c>
      <c r="G67" s="12" t="str">
        <f t="shared" si="4"/>
        <v>ROOM FOR IMPROVEMENT</v>
      </c>
      <c r="H67" s="12" t="str">
        <f t="shared" si="5"/>
        <v>NAH</v>
      </c>
    </row>
    <row r="68" spans="1:8">
      <c r="A68" s="12">
        <v>34</v>
      </c>
      <c r="B68" s="12" t="str">
        <f t="shared" si="0"/>
        <v>Mature</v>
      </c>
      <c r="C68" s="12">
        <v>52</v>
      </c>
      <c r="D68" s="12" t="str">
        <f t="shared" si="1"/>
        <v>GOOD</v>
      </c>
      <c r="E68" s="12" t="b">
        <f t="shared" si="2"/>
        <v>1</v>
      </c>
      <c r="F68" s="12" t="b">
        <f t="shared" si="3"/>
        <v>1</v>
      </c>
      <c r="G68" s="12" t="str">
        <f t="shared" si="4"/>
        <v>ROOM FOR IMPROVEMENT</v>
      </c>
      <c r="H68" s="12" t="str">
        <f t="shared" si="5"/>
        <v>YEA</v>
      </c>
    </row>
    <row r="69" spans="1:8">
      <c r="A69" s="12">
        <v>33</v>
      </c>
      <c r="B69" s="12" t="str">
        <f t="shared" ref="B69:B84" si="6">IF(A69&gt;=18, "Mature","Tenager")</f>
        <v>Mature</v>
      </c>
      <c r="C69" s="12">
        <v>28</v>
      </c>
      <c r="D69" s="12" t="str">
        <f t="shared" ref="D69:D84" si="7">IF(C69&gt;=75,"EXCELLENT",IF(C69&gt;=60, "VERY GOOD", IF(C69&gt;=50, "GOOD", IF(C69&gt;=40, "PASS", "FAIL"))))</f>
        <v>FAIL</v>
      </c>
      <c r="E69" s="12" t="b">
        <f t="shared" ref="E69:E84" si="8">OR(A69&gt;=18,C69&gt;=50)</f>
        <v>1</v>
      </c>
      <c r="F69" s="12" t="b">
        <f t="shared" ref="F69:F84" si="9">AND(A69&gt;=18,C69&gt;=50)</f>
        <v>0</v>
      </c>
      <c r="G69" s="12" t="str">
        <f t="shared" ref="G69:G84" si="10">IF(OR(D69="EXCELLENT", D69="VERY GOOD"),"BRILLIANT CHILD","ROOM FOR IMPROVEMENT")</f>
        <v>ROOM FOR IMPROVEMENT</v>
      </c>
      <c r="H69" s="12" t="str">
        <f t="shared" ref="H69:H84" si="11">IF(AND(A69&gt;=18,C69&gt;=50),"YEA","NAH")</f>
        <v>NAH</v>
      </c>
    </row>
    <row r="70" spans="1:8">
      <c r="A70" s="12">
        <v>35</v>
      </c>
      <c r="B70" s="12" t="str">
        <f t="shared" si="6"/>
        <v>Mature</v>
      </c>
      <c r="C70" s="12">
        <v>56</v>
      </c>
      <c r="D70" s="12" t="str">
        <f t="shared" si="7"/>
        <v>GOOD</v>
      </c>
      <c r="E70" s="12" t="b">
        <f t="shared" si="8"/>
        <v>1</v>
      </c>
      <c r="F70" s="12" t="b">
        <f t="shared" si="9"/>
        <v>1</v>
      </c>
      <c r="G70" s="12" t="str">
        <f t="shared" si="10"/>
        <v>ROOM FOR IMPROVEMENT</v>
      </c>
      <c r="H70" s="12" t="str">
        <f t="shared" si="11"/>
        <v>YEA</v>
      </c>
    </row>
    <row r="71" spans="1:8">
      <c r="A71" s="12">
        <v>13</v>
      </c>
      <c r="B71" s="12" t="str">
        <f t="shared" si="6"/>
        <v>Tenager</v>
      </c>
      <c r="C71" s="12">
        <v>60</v>
      </c>
      <c r="D71" s="12" t="str">
        <f t="shared" si="7"/>
        <v>VERY GOOD</v>
      </c>
      <c r="E71" s="12" t="b">
        <f t="shared" si="8"/>
        <v>1</v>
      </c>
      <c r="F71" s="12" t="b">
        <f t="shared" si="9"/>
        <v>0</v>
      </c>
      <c r="G71" s="12" t="str">
        <f t="shared" si="10"/>
        <v>BRILLIANT CHILD</v>
      </c>
      <c r="H71" s="12" t="str">
        <f t="shared" si="11"/>
        <v>NAH</v>
      </c>
    </row>
    <row r="72" spans="1:8">
      <c r="A72" s="12">
        <v>29</v>
      </c>
      <c r="B72" s="12" t="str">
        <f t="shared" si="6"/>
        <v>Mature</v>
      </c>
      <c r="C72" s="12">
        <v>99</v>
      </c>
      <c r="D72" s="12" t="str">
        <f t="shared" si="7"/>
        <v>EXCELLENT</v>
      </c>
      <c r="E72" s="12" t="b">
        <f t="shared" si="8"/>
        <v>1</v>
      </c>
      <c r="F72" s="12" t="b">
        <f t="shared" si="9"/>
        <v>1</v>
      </c>
      <c r="G72" s="12" t="str">
        <f t="shared" si="10"/>
        <v>BRILLIANT CHILD</v>
      </c>
      <c r="H72" s="12" t="str">
        <f t="shared" si="11"/>
        <v>YEA</v>
      </c>
    </row>
    <row r="73" spans="1:8">
      <c r="A73" s="12">
        <v>34</v>
      </c>
      <c r="B73" s="12" t="str">
        <f t="shared" si="6"/>
        <v>Mature</v>
      </c>
      <c r="C73" s="12">
        <v>92</v>
      </c>
      <c r="D73" s="12" t="str">
        <f t="shared" si="7"/>
        <v>EXCELLENT</v>
      </c>
      <c r="E73" s="12" t="b">
        <f t="shared" si="8"/>
        <v>1</v>
      </c>
      <c r="F73" s="12" t="b">
        <f t="shared" si="9"/>
        <v>1</v>
      </c>
      <c r="G73" s="12" t="str">
        <f t="shared" si="10"/>
        <v>BRILLIANT CHILD</v>
      </c>
      <c r="H73" s="12" t="str">
        <f t="shared" si="11"/>
        <v>YEA</v>
      </c>
    </row>
    <row r="74" spans="1:8">
      <c r="A74" s="12">
        <v>11</v>
      </c>
      <c r="B74" s="12" t="str">
        <f t="shared" si="6"/>
        <v>Tenager</v>
      </c>
      <c r="C74" s="12">
        <v>19</v>
      </c>
      <c r="D74" s="12" t="str">
        <f t="shared" si="7"/>
        <v>FAIL</v>
      </c>
      <c r="E74" s="12" t="b">
        <f t="shared" si="8"/>
        <v>0</v>
      </c>
      <c r="F74" s="12" t="b">
        <f t="shared" si="9"/>
        <v>0</v>
      </c>
      <c r="G74" s="12" t="str">
        <f t="shared" si="10"/>
        <v>ROOM FOR IMPROVEMENT</v>
      </c>
      <c r="H74" s="12" t="str">
        <f t="shared" si="11"/>
        <v>NAH</v>
      </c>
    </row>
    <row r="75" spans="1:8">
      <c r="A75" s="12">
        <v>28</v>
      </c>
      <c r="B75" s="12" t="str">
        <f t="shared" si="6"/>
        <v>Mature</v>
      </c>
      <c r="C75" s="12">
        <v>73</v>
      </c>
      <c r="D75" s="12" t="str">
        <f t="shared" si="7"/>
        <v>VERY GOOD</v>
      </c>
      <c r="E75" s="12" t="b">
        <f t="shared" si="8"/>
        <v>1</v>
      </c>
      <c r="F75" s="12" t="b">
        <f t="shared" si="9"/>
        <v>1</v>
      </c>
      <c r="G75" s="12" t="str">
        <f t="shared" si="10"/>
        <v>BRILLIANT CHILD</v>
      </c>
      <c r="H75" s="12" t="str">
        <f t="shared" si="11"/>
        <v>YEA</v>
      </c>
    </row>
    <row r="76" spans="1:8">
      <c r="A76" s="12">
        <v>10</v>
      </c>
      <c r="B76" s="12" t="str">
        <f t="shared" si="6"/>
        <v>Tenager</v>
      </c>
      <c r="C76" s="12">
        <v>31</v>
      </c>
      <c r="D76" s="12" t="str">
        <f t="shared" si="7"/>
        <v>FAIL</v>
      </c>
      <c r="E76" s="12" t="b">
        <f t="shared" si="8"/>
        <v>0</v>
      </c>
      <c r="F76" s="12" t="b">
        <f t="shared" si="9"/>
        <v>0</v>
      </c>
      <c r="G76" s="12" t="str">
        <f t="shared" si="10"/>
        <v>ROOM FOR IMPROVEMENT</v>
      </c>
      <c r="H76" s="12" t="str">
        <f t="shared" si="11"/>
        <v>NAH</v>
      </c>
    </row>
    <row r="77" spans="1:8">
      <c r="A77" s="12">
        <v>28</v>
      </c>
      <c r="B77" s="12" t="str">
        <f t="shared" si="6"/>
        <v>Mature</v>
      </c>
      <c r="C77" s="12">
        <v>89</v>
      </c>
      <c r="D77" s="12" t="str">
        <f t="shared" si="7"/>
        <v>EXCELLENT</v>
      </c>
      <c r="E77" s="12" t="b">
        <f t="shared" si="8"/>
        <v>1</v>
      </c>
      <c r="F77" s="12" t="b">
        <f t="shared" si="9"/>
        <v>1</v>
      </c>
      <c r="G77" s="12" t="str">
        <f t="shared" si="10"/>
        <v>BRILLIANT CHILD</v>
      </c>
      <c r="H77" s="12" t="str">
        <f t="shared" si="11"/>
        <v>YEA</v>
      </c>
    </row>
    <row r="78" spans="1:8">
      <c r="A78" s="12">
        <v>18</v>
      </c>
      <c r="B78" s="12" t="str">
        <f t="shared" si="6"/>
        <v>Mature</v>
      </c>
      <c r="C78" s="12">
        <v>69</v>
      </c>
      <c r="D78" s="12" t="str">
        <f t="shared" si="7"/>
        <v>VERY GOOD</v>
      </c>
      <c r="E78" s="12" t="b">
        <f t="shared" si="8"/>
        <v>1</v>
      </c>
      <c r="F78" s="12" t="b">
        <f t="shared" si="9"/>
        <v>1</v>
      </c>
      <c r="G78" s="12" t="str">
        <f t="shared" si="10"/>
        <v>BRILLIANT CHILD</v>
      </c>
      <c r="H78" s="12" t="str">
        <f t="shared" si="11"/>
        <v>YEA</v>
      </c>
    </row>
    <row r="79" spans="1:8">
      <c r="A79" s="12">
        <v>14</v>
      </c>
      <c r="B79" s="12" t="str">
        <f t="shared" si="6"/>
        <v>Tenager</v>
      </c>
      <c r="C79" s="12">
        <v>40</v>
      </c>
      <c r="D79" s="12" t="str">
        <f t="shared" si="7"/>
        <v>PASS</v>
      </c>
      <c r="E79" s="12" t="b">
        <f t="shared" si="8"/>
        <v>0</v>
      </c>
      <c r="F79" s="12" t="b">
        <f t="shared" si="9"/>
        <v>0</v>
      </c>
      <c r="G79" s="12" t="str">
        <f t="shared" si="10"/>
        <v>ROOM FOR IMPROVEMENT</v>
      </c>
      <c r="H79" s="12" t="str">
        <f t="shared" si="11"/>
        <v>NAH</v>
      </c>
    </row>
    <row r="80" spans="1:8">
      <c r="A80" s="12">
        <v>17</v>
      </c>
      <c r="B80" s="12" t="str">
        <f t="shared" si="6"/>
        <v>Tenager</v>
      </c>
      <c r="C80" s="12">
        <v>67</v>
      </c>
      <c r="D80" s="12" t="str">
        <f t="shared" si="7"/>
        <v>VERY GOOD</v>
      </c>
      <c r="E80" s="12" t="b">
        <f t="shared" si="8"/>
        <v>1</v>
      </c>
      <c r="F80" s="12" t="b">
        <f t="shared" si="9"/>
        <v>0</v>
      </c>
      <c r="G80" s="12" t="str">
        <f t="shared" si="10"/>
        <v>BRILLIANT CHILD</v>
      </c>
      <c r="H80" s="12" t="str">
        <f t="shared" si="11"/>
        <v>NAH</v>
      </c>
    </row>
    <row r="81" spans="1:8">
      <c r="A81" s="12">
        <v>34</v>
      </c>
      <c r="B81" s="12" t="str">
        <f t="shared" si="6"/>
        <v>Mature</v>
      </c>
      <c r="C81" s="12">
        <v>22</v>
      </c>
      <c r="D81" s="12" t="str">
        <f t="shared" si="7"/>
        <v>FAIL</v>
      </c>
      <c r="E81" s="12" t="b">
        <f t="shared" si="8"/>
        <v>1</v>
      </c>
      <c r="F81" s="12" t="b">
        <f t="shared" si="9"/>
        <v>0</v>
      </c>
      <c r="G81" s="12" t="str">
        <f t="shared" si="10"/>
        <v>ROOM FOR IMPROVEMENT</v>
      </c>
      <c r="H81" s="12" t="str">
        <f t="shared" si="11"/>
        <v>NAH</v>
      </c>
    </row>
    <row r="82" spans="1:8">
      <c r="A82" s="12">
        <v>40</v>
      </c>
      <c r="B82" s="12" t="str">
        <f t="shared" si="6"/>
        <v>Mature</v>
      </c>
      <c r="C82" s="12">
        <v>16</v>
      </c>
      <c r="D82" s="12" t="str">
        <f t="shared" si="7"/>
        <v>FAIL</v>
      </c>
      <c r="E82" s="12" t="b">
        <f t="shared" si="8"/>
        <v>1</v>
      </c>
      <c r="F82" s="12" t="b">
        <f t="shared" si="9"/>
        <v>0</v>
      </c>
      <c r="G82" s="12" t="str">
        <f t="shared" si="10"/>
        <v>ROOM FOR IMPROVEMENT</v>
      </c>
      <c r="H82" s="12" t="str">
        <f t="shared" si="11"/>
        <v>NAH</v>
      </c>
    </row>
    <row r="83" spans="1:8">
      <c r="A83" s="12">
        <v>25</v>
      </c>
      <c r="B83" s="12" t="str">
        <f t="shared" si="6"/>
        <v>Mature</v>
      </c>
      <c r="C83" s="12">
        <v>74</v>
      </c>
      <c r="D83" s="12" t="str">
        <f t="shared" si="7"/>
        <v>VERY GOOD</v>
      </c>
      <c r="E83" s="12" t="b">
        <f t="shared" si="8"/>
        <v>1</v>
      </c>
      <c r="F83" s="12" t="b">
        <f t="shared" si="9"/>
        <v>1</v>
      </c>
      <c r="G83" s="12" t="str">
        <f t="shared" si="10"/>
        <v>BRILLIANT CHILD</v>
      </c>
      <c r="H83" s="12" t="str">
        <f t="shared" si="11"/>
        <v>YEA</v>
      </c>
    </row>
    <row r="84" spans="1:8">
      <c r="A84" s="12">
        <v>18</v>
      </c>
      <c r="B84" s="12" t="str">
        <f t="shared" si="6"/>
        <v>Mature</v>
      </c>
      <c r="C84" s="12">
        <v>23</v>
      </c>
      <c r="D84" s="12" t="str">
        <f t="shared" si="7"/>
        <v>FAIL</v>
      </c>
      <c r="E84" s="12" t="b">
        <f t="shared" si="8"/>
        <v>1</v>
      </c>
      <c r="F84" s="12" t="b">
        <f t="shared" si="9"/>
        <v>0</v>
      </c>
      <c r="G84" s="12" t="str">
        <f t="shared" si="10"/>
        <v>ROOM FOR IMPROVEMENT</v>
      </c>
      <c r="H84" s="12" t="str">
        <f t="shared" si="11"/>
        <v>NAH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EB95-4AD4-4EA9-9AE4-CBC25A90256D}">
  <sheetPr>
    <tabColor rgb="FF002060"/>
  </sheetPr>
  <dimension ref="A3:O42"/>
  <sheetViews>
    <sheetView workbookViewId="0">
      <selection activeCell="B33" sqref="B33"/>
    </sheetView>
  </sheetViews>
  <sheetFormatPr defaultRowHeight="18"/>
  <sheetData>
    <row r="3" spans="1:15">
      <c r="A3" s="58" t="s">
        <v>624</v>
      </c>
      <c r="B3" s="58"/>
      <c r="C3" s="58"/>
      <c r="D3" s="58"/>
      <c r="E3" s="58"/>
      <c r="F3" s="58"/>
      <c r="G3" s="58"/>
      <c r="H3" s="58"/>
      <c r="I3" s="58"/>
    </row>
    <row r="4" spans="1:15" ht="18.75" thickBot="1">
      <c r="A4" s="59"/>
      <c r="B4" s="59"/>
      <c r="C4" s="59"/>
      <c r="D4" s="59"/>
      <c r="E4" s="59"/>
      <c r="F4" s="59"/>
      <c r="G4" s="59"/>
      <c r="H4" s="59"/>
      <c r="I4" s="59"/>
      <c r="K4" s="59" t="s">
        <v>735</v>
      </c>
      <c r="L4" s="59"/>
      <c r="M4" s="59"/>
      <c r="N4" s="59"/>
      <c r="O4" s="59"/>
    </row>
    <row r="5" spans="1:15" ht="19.5" thickTop="1" thickBot="1">
      <c r="A5" s="17" t="s">
        <v>625</v>
      </c>
      <c r="B5" s="17" t="s">
        <v>26</v>
      </c>
      <c r="C5" s="17" t="s">
        <v>25</v>
      </c>
      <c r="D5" s="17" t="s">
        <v>626</v>
      </c>
      <c r="E5" s="17" t="s">
        <v>627</v>
      </c>
      <c r="F5" s="17" t="s">
        <v>628</v>
      </c>
      <c r="G5" s="17" t="s">
        <v>629</v>
      </c>
      <c r="H5" s="17" t="s">
        <v>630</v>
      </c>
      <c r="I5" s="17" t="s">
        <v>631</v>
      </c>
      <c r="K5" s="59"/>
      <c r="L5" s="59"/>
      <c r="M5" s="59"/>
      <c r="N5" s="59"/>
      <c r="O5" s="59"/>
    </row>
    <row r="6" spans="1:15" ht="18.75" thickTop="1">
      <c r="A6" s="18">
        <v>1054</v>
      </c>
      <c r="B6" s="18" t="s">
        <v>142</v>
      </c>
      <c r="C6" s="18" t="s">
        <v>333</v>
      </c>
      <c r="D6" s="18" t="s">
        <v>632</v>
      </c>
      <c r="E6" s="18" t="s">
        <v>633</v>
      </c>
      <c r="F6" s="18">
        <v>148</v>
      </c>
      <c r="G6" s="18" t="s">
        <v>634</v>
      </c>
      <c r="H6" s="19">
        <v>38092.25</v>
      </c>
      <c r="I6" s="20">
        <v>11.25</v>
      </c>
      <c r="K6" s="17" t="s">
        <v>625</v>
      </c>
      <c r="L6" s="17" t="s">
        <v>26</v>
      </c>
      <c r="M6" s="17" t="s">
        <v>25</v>
      </c>
      <c r="N6" s="17" t="s">
        <v>626</v>
      </c>
      <c r="O6" s="17" t="s">
        <v>631</v>
      </c>
    </row>
    <row r="7" spans="1:15">
      <c r="A7" s="18">
        <v>1056</v>
      </c>
      <c r="B7" s="18" t="s">
        <v>635</v>
      </c>
      <c r="C7" s="18" t="s">
        <v>636</v>
      </c>
      <c r="D7" s="18" t="s">
        <v>632</v>
      </c>
      <c r="E7" s="18" t="s">
        <v>637</v>
      </c>
      <c r="F7" s="18">
        <v>121</v>
      </c>
      <c r="G7" s="18" t="s">
        <v>634</v>
      </c>
      <c r="H7" s="19">
        <v>33901.25</v>
      </c>
      <c r="I7" s="20">
        <v>12.25</v>
      </c>
      <c r="K7" s="21">
        <v>1054</v>
      </c>
      <c r="L7" s="22"/>
      <c r="M7" s="22"/>
      <c r="N7" s="22"/>
      <c r="O7" s="22"/>
    </row>
    <row r="8" spans="1:15">
      <c r="A8" s="18">
        <v>1067</v>
      </c>
      <c r="B8" s="18" t="s">
        <v>638</v>
      </c>
      <c r="C8" s="18" t="s">
        <v>639</v>
      </c>
      <c r="D8" s="18" t="s">
        <v>632</v>
      </c>
      <c r="E8" s="18" t="s">
        <v>640</v>
      </c>
      <c r="F8" s="18">
        <v>123</v>
      </c>
      <c r="G8" s="18" t="s">
        <v>634</v>
      </c>
      <c r="H8" s="19">
        <v>36788.25</v>
      </c>
      <c r="I8" s="20">
        <v>14.55</v>
      </c>
    </row>
    <row r="9" spans="1:15">
      <c r="A9" s="18">
        <v>1075</v>
      </c>
      <c r="B9" s="18" t="s">
        <v>641</v>
      </c>
      <c r="C9" s="18" t="s">
        <v>642</v>
      </c>
      <c r="D9" s="18" t="s">
        <v>643</v>
      </c>
      <c r="E9" s="18" t="s">
        <v>644</v>
      </c>
      <c r="F9" s="18">
        <v>126</v>
      </c>
      <c r="G9" s="18" t="s">
        <v>645</v>
      </c>
      <c r="H9" s="19">
        <v>38571.25</v>
      </c>
      <c r="I9" s="20">
        <v>11.25</v>
      </c>
    </row>
    <row r="10" spans="1:15">
      <c r="A10" s="18">
        <v>1078</v>
      </c>
      <c r="B10" s="18" t="s">
        <v>646</v>
      </c>
      <c r="C10" s="18" t="s">
        <v>647</v>
      </c>
      <c r="D10" s="18" t="s">
        <v>648</v>
      </c>
      <c r="E10" s="18" t="s">
        <v>649</v>
      </c>
      <c r="F10" s="18">
        <v>101</v>
      </c>
      <c r="G10" s="18" t="s">
        <v>645</v>
      </c>
      <c r="H10" s="19">
        <v>36251.25</v>
      </c>
      <c r="I10" s="20">
        <v>10.199999999999999</v>
      </c>
    </row>
    <row r="11" spans="1:15">
      <c r="A11" s="18">
        <v>1152</v>
      </c>
      <c r="B11" s="18" t="s">
        <v>650</v>
      </c>
      <c r="C11" s="18" t="s">
        <v>651</v>
      </c>
      <c r="D11" s="18" t="s">
        <v>643</v>
      </c>
      <c r="E11" s="18" t="s">
        <v>652</v>
      </c>
      <c r="F11" s="18">
        <v>118</v>
      </c>
      <c r="G11" s="18" t="s">
        <v>645</v>
      </c>
      <c r="H11" s="19">
        <v>37642.25</v>
      </c>
      <c r="I11" s="20">
        <v>12.25</v>
      </c>
    </row>
    <row r="12" spans="1:15">
      <c r="A12" s="18">
        <v>1196</v>
      </c>
      <c r="B12" s="18" t="s">
        <v>653</v>
      </c>
      <c r="C12" s="18" t="s">
        <v>383</v>
      </c>
      <c r="D12" s="18" t="s">
        <v>654</v>
      </c>
      <c r="E12" s="18" t="s">
        <v>655</v>
      </c>
      <c r="F12" s="18">
        <v>289</v>
      </c>
      <c r="G12" s="18" t="s">
        <v>656</v>
      </c>
      <c r="H12" s="19">
        <v>40634.25</v>
      </c>
      <c r="I12" s="20">
        <v>9.9499999999999993</v>
      </c>
    </row>
    <row r="13" spans="1:15">
      <c r="A13" s="18">
        <v>1284</v>
      </c>
      <c r="B13" s="18" t="s">
        <v>657</v>
      </c>
      <c r="C13" s="18" t="s">
        <v>63</v>
      </c>
      <c r="D13" s="18" t="s">
        <v>658</v>
      </c>
      <c r="E13" s="18" t="s">
        <v>659</v>
      </c>
      <c r="F13" s="18">
        <v>124</v>
      </c>
      <c r="G13" s="18" t="s">
        <v>634</v>
      </c>
      <c r="H13" s="19">
        <v>35799.25</v>
      </c>
      <c r="I13" s="20">
        <v>12.3</v>
      </c>
    </row>
    <row r="14" spans="1:15">
      <c r="A14" s="18">
        <v>1290</v>
      </c>
      <c r="B14" s="18" t="s">
        <v>660</v>
      </c>
      <c r="C14" s="18" t="s">
        <v>661</v>
      </c>
      <c r="D14" s="18" t="s">
        <v>643</v>
      </c>
      <c r="E14" s="18" t="s">
        <v>662</v>
      </c>
      <c r="F14" s="18">
        <v>113</v>
      </c>
      <c r="G14" s="18" t="s">
        <v>645</v>
      </c>
      <c r="H14" s="19">
        <v>35798.25</v>
      </c>
      <c r="I14" s="20">
        <v>13.25</v>
      </c>
    </row>
    <row r="15" spans="1:15">
      <c r="A15" s="18">
        <v>1293</v>
      </c>
      <c r="B15" s="18" t="s">
        <v>663</v>
      </c>
      <c r="C15" s="18" t="s">
        <v>664</v>
      </c>
      <c r="D15" s="18" t="s">
        <v>654</v>
      </c>
      <c r="E15" s="18" t="s">
        <v>665</v>
      </c>
      <c r="F15" s="18">
        <v>205</v>
      </c>
      <c r="G15" s="18" t="s">
        <v>656</v>
      </c>
      <c r="H15" s="19">
        <v>35687.25</v>
      </c>
      <c r="I15" s="20">
        <v>10.199999999999999</v>
      </c>
    </row>
    <row r="16" spans="1:15">
      <c r="A16" s="18">
        <v>1299</v>
      </c>
      <c r="B16" s="18" t="s">
        <v>225</v>
      </c>
      <c r="C16" s="18" t="s">
        <v>666</v>
      </c>
      <c r="D16" s="18" t="s">
        <v>667</v>
      </c>
      <c r="E16" s="18" t="s">
        <v>668</v>
      </c>
      <c r="F16" s="18">
        <v>127</v>
      </c>
      <c r="G16" s="18" t="s">
        <v>634</v>
      </c>
      <c r="H16" s="19">
        <v>37611.25</v>
      </c>
      <c r="I16" s="20">
        <v>12.2</v>
      </c>
    </row>
    <row r="17" spans="1:9">
      <c r="A17" s="18">
        <v>1302</v>
      </c>
      <c r="B17" s="18" t="s">
        <v>142</v>
      </c>
      <c r="C17" s="18" t="s">
        <v>669</v>
      </c>
      <c r="D17" s="18" t="s">
        <v>658</v>
      </c>
      <c r="E17" s="18" t="s">
        <v>670</v>
      </c>
      <c r="F17" s="18">
        <v>139</v>
      </c>
      <c r="G17" s="18" t="s">
        <v>634</v>
      </c>
      <c r="H17" s="19">
        <v>35648.25</v>
      </c>
      <c r="I17" s="20">
        <v>14.25</v>
      </c>
    </row>
    <row r="18" spans="1:9">
      <c r="A18" s="18">
        <v>1310</v>
      </c>
      <c r="B18" s="18" t="s">
        <v>142</v>
      </c>
      <c r="C18" s="18" t="s">
        <v>671</v>
      </c>
      <c r="D18" s="18" t="s">
        <v>667</v>
      </c>
      <c r="E18" s="18" t="s">
        <v>672</v>
      </c>
      <c r="F18" s="18">
        <v>137</v>
      </c>
      <c r="G18" s="18" t="s">
        <v>634</v>
      </c>
      <c r="H18" s="19">
        <v>36437.25</v>
      </c>
      <c r="I18" s="20">
        <v>11.5</v>
      </c>
    </row>
    <row r="19" spans="1:9">
      <c r="A19" s="18">
        <v>1329</v>
      </c>
      <c r="B19" s="18" t="s">
        <v>673</v>
      </c>
      <c r="C19" s="18" t="s">
        <v>674</v>
      </c>
      <c r="D19" s="18" t="s">
        <v>648</v>
      </c>
      <c r="E19" s="18" t="s">
        <v>675</v>
      </c>
      <c r="F19" s="18">
        <v>151</v>
      </c>
      <c r="G19" s="18" t="s">
        <v>645</v>
      </c>
      <c r="H19" s="19">
        <v>37309.25</v>
      </c>
      <c r="I19" s="20">
        <v>10.35</v>
      </c>
    </row>
    <row r="20" spans="1:9">
      <c r="A20" s="18">
        <v>1333</v>
      </c>
      <c r="B20" s="18" t="s">
        <v>676</v>
      </c>
      <c r="C20" s="18" t="s">
        <v>677</v>
      </c>
      <c r="D20" s="18" t="s">
        <v>654</v>
      </c>
      <c r="E20" s="18" t="s">
        <v>678</v>
      </c>
      <c r="F20" s="18">
        <v>122</v>
      </c>
      <c r="G20" s="18" t="s">
        <v>656</v>
      </c>
      <c r="H20" s="19">
        <v>37727.25</v>
      </c>
      <c r="I20" s="20">
        <v>10.15</v>
      </c>
    </row>
    <row r="21" spans="1:9">
      <c r="A21" s="18">
        <v>1368</v>
      </c>
      <c r="B21" s="18" t="s">
        <v>679</v>
      </c>
      <c r="C21" s="18" t="s">
        <v>680</v>
      </c>
      <c r="D21" s="18" t="s">
        <v>643</v>
      </c>
      <c r="E21" s="18" t="s">
        <v>681</v>
      </c>
      <c r="F21" s="18">
        <v>132</v>
      </c>
      <c r="G21" s="18" t="s">
        <v>645</v>
      </c>
      <c r="H21" s="19">
        <v>35134.25</v>
      </c>
      <c r="I21" s="20">
        <v>12.25</v>
      </c>
    </row>
    <row r="22" spans="1:9">
      <c r="A22" s="18">
        <v>1509</v>
      </c>
      <c r="B22" s="18" t="s">
        <v>350</v>
      </c>
      <c r="C22" s="18" t="s">
        <v>682</v>
      </c>
      <c r="D22" s="18" t="s">
        <v>632</v>
      </c>
      <c r="E22" s="18" t="s">
        <v>683</v>
      </c>
      <c r="F22" s="18">
        <v>135</v>
      </c>
      <c r="G22" s="18" t="s">
        <v>634</v>
      </c>
      <c r="H22" s="19">
        <v>35965.25</v>
      </c>
      <c r="I22" s="20">
        <v>13.25</v>
      </c>
    </row>
    <row r="23" spans="1:9">
      <c r="A23" s="18">
        <v>1516</v>
      </c>
      <c r="B23" s="18" t="s">
        <v>142</v>
      </c>
      <c r="C23" s="18" t="s">
        <v>684</v>
      </c>
      <c r="D23" s="18" t="s">
        <v>648</v>
      </c>
      <c r="E23" s="18" t="s">
        <v>685</v>
      </c>
      <c r="F23" s="18">
        <v>105</v>
      </c>
      <c r="G23" s="18" t="s">
        <v>645</v>
      </c>
      <c r="H23" s="19">
        <v>35860.25</v>
      </c>
      <c r="I23" s="20">
        <v>9.5</v>
      </c>
    </row>
    <row r="24" spans="1:9">
      <c r="A24" s="18">
        <v>1529</v>
      </c>
      <c r="B24" s="18" t="s">
        <v>686</v>
      </c>
      <c r="C24" s="18" t="s">
        <v>687</v>
      </c>
      <c r="D24" s="18" t="s">
        <v>658</v>
      </c>
      <c r="E24" s="18" t="s">
        <v>688</v>
      </c>
      <c r="F24" s="18">
        <v>129</v>
      </c>
      <c r="G24" s="18" t="s">
        <v>634</v>
      </c>
      <c r="H24" s="19">
        <v>36553.25</v>
      </c>
      <c r="I24" s="20">
        <v>11.3</v>
      </c>
    </row>
    <row r="25" spans="1:9">
      <c r="A25" s="18">
        <v>1656</v>
      </c>
      <c r="B25" s="18" t="s">
        <v>689</v>
      </c>
      <c r="C25" s="18" t="s">
        <v>690</v>
      </c>
      <c r="D25" s="18" t="s">
        <v>667</v>
      </c>
      <c r="E25" s="18" t="s">
        <v>691</v>
      </c>
      <c r="F25" s="18">
        <v>149</v>
      </c>
      <c r="G25" s="18" t="s">
        <v>634</v>
      </c>
      <c r="H25" s="19">
        <v>36873.25</v>
      </c>
      <c r="I25" s="20">
        <v>12.35</v>
      </c>
    </row>
    <row r="26" spans="1:9">
      <c r="A26" s="18">
        <v>1672</v>
      </c>
      <c r="B26" s="18" t="s">
        <v>692</v>
      </c>
      <c r="C26" s="18" t="s">
        <v>693</v>
      </c>
      <c r="D26" s="18" t="s">
        <v>667</v>
      </c>
      <c r="E26" s="18" t="s">
        <v>694</v>
      </c>
      <c r="F26" s="18">
        <v>114</v>
      </c>
      <c r="G26" s="18" t="s">
        <v>634</v>
      </c>
      <c r="H26" s="19">
        <v>37727.25</v>
      </c>
      <c r="I26" s="20">
        <v>11.9</v>
      </c>
    </row>
    <row r="27" spans="1:9">
      <c r="A27" s="18">
        <v>1673</v>
      </c>
      <c r="B27" s="18" t="s">
        <v>695</v>
      </c>
      <c r="C27" s="18" t="s">
        <v>63</v>
      </c>
      <c r="D27" s="18" t="s">
        <v>643</v>
      </c>
      <c r="E27" s="18" t="s">
        <v>696</v>
      </c>
      <c r="F27" s="18">
        <v>112</v>
      </c>
      <c r="G27" s="18" t="s">
        <v>645</v>
      </c>
      <c r="H27" s="19">
        <v>38436.25</v>
      </c>
      <c r="I27" s="20">
        <v>11.85</v>
      </c>
    </row>
    <row r="28" spans="1:9">
      <c r="A28" s="18">
        <v>1676</v>
      </c>
      <c r="B28" s="18" t="s">
        <v>350</v>
      </c>
      <c r="C28" s="18" t="s">
        <v>697</v>
      </c>
      <c r="D28" s="18" t="s">
        <v>658</v>
      </c>
      <c r="E28" s="18" t="s">
        <v>698</v>
      </c>
      <c r="F28" s="18">
        <v>115</v>
      </c>
      <c r="G28" s="18" t="s">
        <v>634</v>
      </c>
      <c r="H28" s="19">
        <v>34633.25</v>
      </c>
      <c r="I28" s="20">
        <v>10.75</v>
      </c>
    </row>
    <row r="29" spans="1:9">
      <c r="A29" s="18">
        <v>1721</v>
      </c>
      <c r="B29" s="18" t="s">
        <v>699</v>
      </c>
      <c r="C29" s="18" t="s">
        <v>700</v>
      </c>
      <c r="D29" s="18" t="s">
        <v>654</v>
      </c>
      <c r="E29" s="18" t="s">
        <v>701</v>
      </c>
      <c r="F29" s="18">
        <v>102</v>
      </c>
      <c r="G29" s="18" t="s">
        <v>656</v>
      </c>
      <c r="H29" s="19">
        <v>37839.25</v>
      </c>
      <c r="I29" s="20">
        <v>9.75</v>
      </c>
    </row>
    <row r="30" spans="1:9">
      <c r="A30" s="18">
        <v>1723</v>
      </c>
      <c r="B30" s="18" t="s">
        <v>702</v>
      </c>
      <c r="C30" s="18" t="s">
        <v>651</v>
      </c>
      <c r="D30" s="18" t="s">
        <v>658</v>
      </c>
      <c r="E30" s="18" t="s">
        <v>703</v>
      </c>
      <c r="F30" s="18">
        <v>145</v>
      </c>
      <c r="G30" s="18" t="s">
        <v>634</v>
      </c>
      <c r="H30" s="19">
        <v>33279.25</v>
      </c>
      <c r="I30" s="20">
        <v>13.95</v>
      </c>
    </row>
    <row r="31" spans="1:9">
      <c r="A31" s="18">
        <v>1758</v>
      </c>
      <c r="B31" s="18" t="s">
        <v>704</v>
      </c>
      <c r="C31" s="18" t="s">
        <v>705</v>
      </c>
      <c r="D31" s="18" t="s">
        <v>648</v>
      </c>
      <c r="E31" s="18" t="s">
        <v>706</v>
      </c>
      <c r="F31" s="18">
        <v>107</v>
      </c>
      <c r="G31" s="18" t="s">
        <v>645</v>
      </c>
      <c r="H31" s="19">
        <v>34776.25</v>
      </c>
      <c r="I31" s="20">
        <v>11.2</v>
      </c>
    </row>
    <row r="32" spans="1:9">
      <c r="A32" s="18">
        <v>1792</v>
      </c>
      <c r="B32" s="18" t="s">
        <v>707</v>
      </c>
      <c r="C32" s="18" t="s">
        <v>708</v>
      </c>
      <c r="D32" s="18" t="s">
        <v>632</v>
      </c>
      <c r="E32" s="18" t="s">
        <v>709</v>
      </c>
      <c r="F32" s="18">
        <v>111</v>
      </c>
      <c r="G32" s="18" t="s">
        <v>634</v>
      </c>
      <c r="H32" s="19">
        <v>37979.25</v>
      </c>
      <c r="I32" s="20">
        <v>10.3</v>
      </c>
    </row>
    <row r="33" spans="1:9">
      <c r="A33" s="18">
        <v>1814</v>
      </c>
      <c r="B33" s="18" t="s">
        <v>710</v>
      </c>
      <c r="C33" s="18" t="s">
        <v>711</v>
      </c>
      <c r="D33" s="18" t="s">
        <v>654</v>
      </c>
      <c r="E33" s="18" t="s">
        <v>712</v>
      </c>
      <c r="F33" s="18">
        <v>103</v>
      </c>
      <c r="G33" s="18" t="s">
        <v>656</v>
      </c>
      <c r="H33" s="19">
        <v>37319.25</v>
      </c>
      <c r="I33" s="20">
        <v>12.25</v>
      </c>
    </row>
    <row r="34" spans="1:9">
      <c r="A34" s="18">
        <v>1908</v>
      </c>
      <c r="B34" s="18" t="s">
        <v>713</v>
      </c>
      <c r="C34" s="18" t="s">
        <v>714</v>
      </c>
      <c r="D34" s="18" t="s">
        <v>632</v>
      </c>
      <c r="E34" s="18" t="s">
        <v>715</v>
      </c>
      <c r="F34" s="18">
        <v>152</v>
      </c>
      <c r="G34" s="18" t="s">
        <v>634</v>
      </c>
      <c r="H34" s="19">
        <v>35565.25</v>
      </c>
      <c r="I34" s="20">
        <v>10.25</v>
      </c>
    </row>
    <row r="35" spans="1:9">
      <c r="A35" s="18">
        <v>1931</v>
      </c>
      <c r="B35" s="18" t="s">
        <v>350</v>
      </c>
      <c r="C35" s="18" t="s">
        <v>716</v>
      </c>
      <c r="D35" s="18" t="s">
        <v>648</v>
      </c>
      <c r="E35" s="18" t="s">
        <v>717</v>
      </c>
      <c r="F35" s="18">
        <v>110</v>
      </c>
      <c r="G35" s="18" t="s">
        <v>645</v>
      </c>
      <c r="H35" s="19">
        <v>37427.25</v>
      </c>
      <c r="I35" s="20">
        <v>9.85</v>
      </c>
    </row>
    <row r="36" spans="1:9">
      <c r="A36" s="18">
        <v>1960</v>
      </c>
      <c r="B36" s="18" t="s">
        <v>718</v>
      </c>
      <c r="C36" s="18" t="s">
        <v>719</v>
      </c>
      <c r="D36" s="18" t="s">
        <v>667</v>
      </c>
      <c r="E36" s="18" t="s">
        <v>720</v>
      </c>
      <c r="F36" s="18">
        <v>150</v>
      </c>
      <c r="G36" s="18" t="s">
        <v>634</v>
      </c>
      <c r="H36" s="19">
        <v>36477.25</v>
      </c>
      <c r="I36" s="20">
        <v>11.65</v>
      </c>
    </row>
    <row r="37" spans="1:9">
      <c r="A37" s="18">
        <v>1964</v>
      </c>
      <c r="B37" s="18" t="s">
        <v>721</v>
      </c>
      <c r="C37" s="18" t="s">
        <v>722</v>
      </c>
      <c r="D37" s="18" t="s">
        <v>648</v>
      </c>
      <c r="E37" s="18" t="s">
        <v>723</v>
      </c>
      <c r="F37" s="18">
        <v>108</v>
      </c>
      <c r="G37" s="18" t="s">
        <v>645</v>
      </c>
      <c r="H37" s="19">
        <v>38307.25</v>
      </c>
      <c r="I37" s="20">
        <v>9.25</v>
      </c>
    </row>
    <row r="38" spans="1:9">
      <c r="A38" s="18">
        <v>1975</v>
      </c>
      <c r="B38" s="18" t="s">
        <v>142</v>
      </c>
      <c r="C38" s="18" t="s">
        <v>724</v>
      </c>
      <c r="D38" s="18" t="s">
        <v>648</v>
      </c>
      <c r="E38" s="18" t="s">
        <v>725</v>
      </c>
      <c r="F38" s="18">
        <v>125</v>
      </c>
      <c r="G38" s="18" t="s">
        <v>645</v>
      </c>
      <c r="H38" s="19">
        <v>39873.25</v>
      </c>
      <c r="I38" s="20">
        <v>9.25</v>
      </c>
    </row>
    <row r="39" spans="1:9">
      <c r="A39" s="18">
        <v>1983</v>
      </c>
      <c r="B39" s="18" t="s">
        <v>721</v>
      </c>
      <c r="C39" s="18" t="s">
        <v>726</v>
      </c>
      <c r="D39" s="18" t="s">
        <v>632</v>
      </c>
      <c r="E39" s="18" t="s">
        <v>727</v>
      </c>
      <c r="F39" s="18">
        <v>154</v>
      </c>
      <c r="G39" s="18" t="s">
        <v>634</v>
      </c>
      <c r="H39" s="19">
        <v>40357.25</v>
      </c>
      <c r="I39" s="20">
        <v>11</v>
      </c>
    </row>
    <row r="40" spans="1:9">
      <c r="A40" s="18">
        <v>1990</v>
      </c>
      <c r="B40" s="18" t="s">
        <v>728</v>
      </c>
      <c r="C40" s="18" t="s">
        <v>729</v>
      </c>
      <c r="D40" s="18" t="s">
        <v>667</v>
      </c>
      <c r="E40" s="18" t="s">
        <v>730</v>
      </c>
      <c r="F40" s="18">
        <v>198</v>
      </c>
      <c r="G40" s="18" t="s">
        <v>634</v>
      </c>
      <c r="H40" s="19">
        <v>40588.25</v>
      </c>
      <c r="I40" s="20">
        <v>10.95</v>
      </c>
    </row>
    <row r="41" spans="1:9">
      <c r="A41" s="18">
        <v>1995</v>
      </c>
      <c r="B41" s="18" t="s">
        <v>350</v>
      </c>
      <c r="C41" s="18" t="s">
        <v>322</v>
      </c>
      <c r="D41" s="18" t="s">
        <v>632</v>
      </c>
      <c r="E41" s="18" t="s">
        <v>731</v>
      </c>
      <c r="F41" s="18">
        <v>198</v>
      </c>
      <c r="G41" s="18" t="s">
        <v>634</v>
      </c>
      <c r="H41" s="19">
        <v>40603.25</v>
      </c>
      <c r="I41" s="20">
        <v>11.75</v>
      </c>
    </row>
    <row r="42" spans="1:9">
      <c r="A42" s="18">
        <v>2006</v>
      </c>
      <c r="B42" s="18" t="s">
        <v>732</v>
      </c>
      <c r="C42" s="18" t="s">
        <v>733</v>
      </c>
      <c r="D42" s="18" t="s">
        <v>654</v>
      </c>
      <c r="E42" s="18" t="s">
        <v>734</v>
      </c>
      <c r="F42" s="18">
        <v>428</v>
      </c>
      <c r="G42" s="18" t="s">
        <v>656</v>
      </c>
      <c r="H42" s="19">
        <v>40729.25</v>
      </c>
      <c r="I42" s="20">
        <v>10.15</v>
      </c>
    </row>
  </sheetData>
  <mergeCells count="2">
    <mergeCell ref="A3:I4"/>
    <mergeCell ref="K4:O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FACC-58FE-4EDC-B60C-1F74532D62CA}">
  <sheetPr>
    <tabColor rgb="FFFFFF00"/>
  </sheetPr>
  <dimension ref="B3:F19"/>
  <sheetViews>
    <sheetView topLeftCell="A10" workbookViewId="0">
      <selection activeCell="C19" sqref="C19"/>
    </sheetView>
  </sheetViews>
  <sheetFormatPr defaultRowHeight="18"/>
  <cols>
    <col min="2" max="2" width="16.81640625" customWidth="1"/>
  </cols>
  <sheetData>
    <row r="3" spans="2:6" ht="18.75" thickBot="1">
      <c r="B3" s="59" t="s">
        <v>735</v>
      </c>
      <c r="C3" s="59"/>
      <c r="D3" s="59"/>
      <c r="E3" s="59"/>
      <c r="F3" s="59"/>
    </row>
    <row r="4" spans="2:6" ht="19.5" thickTop="1" thickBot="1">
      <c r="B4" s="59"/>
      <c r="C4" s="59"/>
      <c r="D4" s="59"/>
      <c r="E4" s="59"/>
      <c r="F4" s="59"/>
    </row>
    <row r="5" spans="2:6" ht="18.75" thickTop="1">
      <c r="B5" s="17" t="s">
        <v>625</v>
      </c>
      <c r="C5" s="17" t="s">
        <v>26</v>
      </c>
      <c r="D5" s="17" t="s">
        <v>25</v>
      </c>
      <c r="E5" s="17" t="s">
        <v>626</v>
      </c>
      <c r="F5" s="17" t="s">
        <v>631</v>
      </c>
    </row>
    <row r="6" spans="2:6">
      <c r="B6" s="21">
        <v>1054</v>
      </c>
      <c r="C6" s="22" t="str">
        <f>VLOOKUP(B$6,'DATA 6'!A6:I42,2,FALSE)</f>
        <v>Smith</v>
      </c>
      <c r="D6" s="22" t="str">
        <f>VLOOKUP(C$6,'DATA 6'!B6:J42,2,FALSE)</f>
        <v>Howard</v>
      </c>
      <c r="E6" s="22" t="str">
        <f>VLOOKUP(D$6,'DATA 6'!C6:K42,2,FALSE)</f>
        <v>AT</v>
      </c>
      <c r="F6" s="22" t="str">
        <f>VLOOKUP(E$6,'DATA 6'!D6:L42,2,FALSE)</f>
        <v>howards</v>
      </c>
    </row>
    <row r="9" spans="2:6" ht="18.75" thickBot="1">
      <c r="B9" s="59" t="s">
        <v>736</v>
      </c>
      <c r="C9" s="59"/>
      <c r="D9" s="59"/>
      <c r="E9" s="59"/>
      <c r="F9" s="59"/>
    </row>
    <row r="10" spans="2:6" ht="19.5" thickTop="1" thickBot="1">
      <c r="B10" s="59"/>
      <c r="C10" s="58"/>
      <c r="D10" s="58"/>
      <c r="E10" s="58"/>
      <c r="F10" s="58"/>
    </row>
    <row r="11" spans="2:6" ht="18.75" thickTop="1">
      <c r="B11" s="23" t="s">
        <v>26</v>
      </c>
      <c r="C11" s="17" t="s">
        <v>631</v>
      </c>
      <c r="D11" s="17"/>
      <c r="E11" s="17"/>
      <c r="F11" s="17"/>
    </row>
    <row r="12" spans="2:6">
      <c r="B12" s="24" t="s">
        <v>673</v>
      </c>
      <c r="C12" s="2">
        <f>INDEX('DATA 6'!I6:I42,MATCH("vuanuo",'DATA 6'!B6:B42,0))</f>
        <v>10.35</v>
      </c>
      <c r="D12" s="2"/>
      <c r="E12" s="2"/>
      <c r="F12" s="2"/>
    </row>
    <row r="16" spans="2:6" ht="18.75" thickBot="1">
      <c r="B16" s="59" t="s">
        <v>737</v>
      </c>
      <c r="C16" s="59"/>
      <c r="D16" s="59"/>
      <c r="E16" s="59"/>
      <c r="F16" s="59"/>
    </row>
    <row r="17" spans="2:6" ht="19.5" thickTop="1" thickBot="1">
      <c r="B17" s="59"/>
      <c r="C17" s="58"/>
      <c r="D17" s="58"/>
      <c r="E17" s="58"/>
      <c r="F17" s="58"/>
    </row>
    <row r="18" spans="2:6" ht="18.75" thickTop="1">
      <c r="B18" s="23" t="s">
        <v>26</v>
      </c>
      <c r="C18" s="17"/>
      <c r="D18" s="17"/>
      <c r="E18" s="17"/>
      <c r="F18" s="17"/>
    </row>
    <row r="19" spans="2:6">
      <c r="B19" s="24" t="s">
        <v>350</v>
      </c>
      <c r="C19" s="2">
        <f>MATCH("Miller",'DATA 6'!B6:B42,0)</f>
        <v>17</v>
      </c>
      <c r="D19" s="2"/>
      <c r="E19" s="2"/>
      <c r="F19" s="2"/>
    </row>
  </sheetData>
  <mergeCells count="3">
    <mergeCell ref="B3:F4"/>
    <mergeCell ref="B9:F10"/>
    <mergeCell ref="B16:F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30BF-2B0C-4363-A2E3-8BE4097E5BEC}">
  <sheetPr>
    <tabColor rgb="FF002060"/>
  </sheetPr>
  <dimension ref="A2:I237"/>
  <sheetViews>
    <sheetView workbookViewId="0">
      <selection activeCell="K12" sqref="K12"/>
    </sheetView>
  </sheetViews>
  <sheetFormatPr defaultRowHeight="18"/>
  <cols>
    <col min="5" max="5" width="6.1796875" bestFit="1" customWidth="1"/>
    <col min="6" max="6" width="9.7265625" bestFit="1" customWidth="1"/>
    <col min="7" max="7" width="8.453125" bestFit="1" customWidth="1"/>
    <col min="8" max="8" width="9.7265625" bestFit="1" customWidth="1"/>
    <col min="12" max="12" width="14.7265625" bestFit="1" customWidth="1"/>
  </cols>
  <sheetData>
    <row r="2" spans="1:9" ht="39">
      <c r="A2" s="25" t="s">
        <v>739</v>
      </c>
      <c r="B2" s="31" t="s">
        <v>744</v>
      </c>
      <c r="C2" s="31" t="s">
        <v>428</v>
      </c>
      <c r="D2" s="31" t="s">
        <v>745</v>
      </c>
      <c r="E2" s="31" t="s">
        <v>746</v>
      </c>
      <c r="F2" s="28" t="s">
        <v>740</v>
      </c>
      <c r="G2" s="28" t="s">
        <v>741</v>
      </c>
      <c r="H2" s="28" t="s">
        <v>742</v>
      </c>
      <c r="I2" s="28" t="s">
        <v>743</v>
      </c>
    </row>
    <row r="3" spans="1:9">
      <c r="A3" s="26">
        <v>44211</v>
      </c>
      <c r="B3" s="32"/>
      <c r="C3" s="32"/>
      <c r="D3" s="32"/>
      <c r="E3" s="32"/>
      <c r="F3" s="29">
        <v>39556</v>
      </c>
      <c r="G3" s="30"/>
      <c r="H3" s="29">
        <v>42552</v>
      </c>
      <c r="I3" s="29"/>
    </row>
    <row r="4" spans="1:9">
      <c r="A4" s="26">
        <v>44211</v>
      </c>
      <c r="B4" s="32"/>
      <c r="C4" s="32"/>
      <c r="D4" s="32"/>
      <c r="E4" s="32"/>
      <c r="F4" s="29">
        <v>38104</v>
      </c>
      <c r="G4" s="30"/>
      <c r="H4" s="29">
        <v>42825</v>
      </c>
      <c r="I4" s="29"/>
    </row>
    <row r="5" spans="1:9">
      <c r="A5" s="26">
        <v>44211</v>
      </c>
      <c r="B5" s="32"/>
      <c r="C5" s="32"/>
      <c r="D5" s="32"/>
      <c r="E5" s="32"/>
      <c r="F5" s="29">
        <v>41961</v>
      </c>
      <c r="G5" s="30"/>
      <c r="H5" s="29">
        <v>42656</v>
      </c>
      <c r="I5" s="29"/>
    </row>
    <row r="6" spans="1:9">
      <c r="A6" s="26">
        <v>44200</v>
      </c>
      <c r="B6" s="32"/>
      <c r="C6" s="32"/>
      <c r="D6" s="32"/>
      <c r="E6" s="32"/>
      <c r="F6" s="29">
        <v>42234</v>
      </c>
      <c r="G6" s="30"/>
      <c r="H6" s="29">
        <v>42804</v>
      </c>
      <c r="I6" s="29"/>
    </row>
    <row r="7" spans="1:9">
      <c r="A7" s="26">
        <v>44211</v>
      </c>
      <c r="B7" s="32"/>
      <c r="C7" s="32"/>
      <c r="D7" s="32"/>
      <c r="E7" s="32"/>
      <c r="F7" s="29">
        <v>42389</v>
      </c>
      <c r="G7" s="30"/>
      <c r="H7" s="29">
        <v>42566</v>
      </c>
      <c r="I7" s="29"/>
    </row>
    <row r="8" spans="1:9">
      <c r="A8" s="26">
        <v>44202</v>
      </c>
      <c r="B8" s="32"/>
      <c r="C8" s="32"/>
      <c r="D8" s="32"/>
      <c r="E8" s="32"/>
      <c r="F8" s="29">
        <v>41898</v>
      </c>
      <c r="G8" s="30"/>
      <c r="H8" s="29">
        <v>42551</v>
      </c>
      <c r="I8" s="29"/>
    </row>
    <row r="9" spans="1:9">
      <c r="A9" s="26">
        <v>44202</v>
      </c>
      <c r="B9" s="32"/>
      <c r="C9" s="32"/>
      <c r="D9" s="32"/>
      <c r="E9" s="32"/>
      <c r="F9" s="29">
        <v>41908</v>
      </c>
      <c r="G9" s="30"/>
      <c r="H9" s="29">
        <v>42619</v>
      </c>
      <c r="I9" s="29"/>
    </row>
    <row r="10" spans="1:9">
      <c r="A10" s="26">
        <v>44226</v>
      </c>
      <c r="B10" s="32"/>
      <c r="C10" s="32"/>
      <c r="D10" s="32"/>
      <c r="E10" s="32"/>
      <c r="F10" s="29">
        <v>38803</v>
      </c>
      <c r="G10" s="30"/>
      <c r="H10" s="29">
        <v>42761</v>
      </c>
      <c r="I10" s="29"/>
    </row>
    <row r="11" spans="1:9">
      <c r="A11" s="26">
        <v>44200</v>
      </c>
      <c r="B11" s="32"/>
      <c r="C11" s="32"/>
      <c r="D11" s="32"/>
      <c r="E11" s="32"/>
      <c r="F11" s="29">
        <v>36928</v>
      </c>
      <c r="G11" s="30"/>
      <c r="H11" s="29">
        <v>42596</v>
      </c>
      <c r="I11" s="29"/>
    </row>
    <row r="12" spans="1:9">
      <c r="A12" s="26">
        <v>44201</v>
      </c>
      <c r="B12" s="32"/>
      <c r="C12" s="32"/>
      <c r="D12" s="32"/>
      <c r="E12" s="32"/>
      <c r="F12" s="29">
        <v>41792</v>
      </c>
      <c r="G12" s="30"/>
      <c r="H12" s="29">
        <v>42544</v>
      </c>
      <c r="I12" s="29"/>
    </row>
    <row r="13" spans="1:9">
      <c r="A13" s="26">
        <v>44203</v>
      </c>
      <c r="B13" s="32"/>
      <c r="C13" s="32"/>
      <c r="D13" s="32"/>
      <c r="E13" s="32"/>
      <c r="F13" s="29">
        <v>40595</v>
      </c>
      <c r="G13" s="30"/>
      <c r="H13" s="29">
        <v>42629</v>
      </c>
      <c r="I13" s="29"/>
    </row>
    <row r="14" spans="1:9">
      <c r="A14" s="26">
        <v>44204</v>
      </c>
      <c r="B14" s="32"/>
      <c r="C14" s="32"/>
      <c r="D14" s="32"/>
      <c r="E14" s="32"/>
      <c r="F14" s="29">
        <v>40994</v>
      </c>
      <c r="G14" s="30"/>
      <c r="H14" s="29">
        <v>42848</v>
      </c>
      <c r="I14" s="29"/>
    </row>
    <row r="15" spans="1:9">
      <c r="A15" s="26">
        <v>44206</v>
      </c>
      <c r="B15" s="32"/>
      <c r="C15" s="32"/>
      <c r="D15" s="32"/>
      <c r="E15" s="32"/>
      <c r="F15" s="29">
        <v>40225</v>
      </c>
      <c r="G15" s="30"/>
      <c r="H15" s="29">
        <v>42860</v>
      </c>
      <c r="I15" s="29"/>
    </row>
    <row r="16" spans="1:9">
      <c r="A16" s="26">
        <v>44207</v>
      </c>
      <c r="B16" s="32"/>
      <c r="C16" s="32"/>
      <c r="D16" s="32"/>
      <c r="E16" s="32"/>
      <c r="F16" s="29">
        <v>36955</v>
      </c>
      <c r="G16" s="30"/>
      <c r="H16" s="29">
        <v>42540</v>
      </c>
      <c r="I16" s="29"/>
    </row>
    <row r="17" spans="1:9">
      <c r="A17" s="26">
        <v>44211</v>
      </c>
      <c r="B17" s="32"/>
      <c r="C17" s="32"/>
      <c r="D17" s="32"/>
      <c r="E17" s="32"/>
      <c r="F17" s="29">
        <v>42912</v>
      </c>
      <c r="G17" s="30"/>
      <c r="H17" s="29">
        <v>42828</v>
      </c>
      <c r="I17" s="29"/>
    </row>
    <row r="18" spans="1:9">
      <c r="A18" s="26">
        <v>44216</v>
      </c>
      <c r="B18" s="32"/>
      <c r="C18" s="32"/>
      <c r="D18" s="32"/>
      <c r="E18" s="32"/>
      <c r="F18" s="29">
        <v>41995</v>
      </c>
      <c r="G18" s="30"/>
      <c r="H18" s="29">
        <v>42731</v>
      </c>
      <c r="I18" s="29"/>
    </row>
    <row r="19" spans="1:9">
      <c r="A19" s="26">
        <v>44217</v>
      </c>
      <c r="B19" s="32"/>
      <c r="C19" s="32"/>
      <c r="D19" s="32"/>
      <c r="E19" s="32"/>
      <c r="F19" s="29">
        <v>41407</v>
      </c>
      <c r="G19" s="30"/>
      <c r="H19" s="29">
        <v>42720</v>
      </c>
      <c r="I19" s="29"/>
    </row>
    <row r="20" spans="1:9">
      <c r="A20" s="26">
        <v>44224</v>
      </c>
      <c r="B20" s="32"/>
      <c r="C20" s="32"/>
      <c r="D20" s="32"/>
      <c r="E20" s="32"/>
      <c r="F20" s="29">
        <v>39692</v>
      </c>
      <c r="G20" s="30"/>
      <c r="H20" s="29">
        <v>42598</v>
      </c>
      <c r="I20" s="29"/>
    </row>
    <row r="21" spans="1:9">
      <c r="A21" s="26">
        <v>44226</v>
      </c>
      <c r="B21" s="32"/>
      <c r="C21" s="32"/>
      <c r="D21" s="32"/>
      <c r="E21" s="32"/>
      <c r="F21" s="29">
        <v>41214</v>
      </c>
      <c r="G21" s="30"/>
      <c r="H21" s="29">
        <v>42566</v>
      </c>
      <c r="I21" s="29"/>
    </row>
    <row r="22" spans="1:9">
      <c r="A22" s="26">
        <v>44226</v>
      </c>
      <c r="B22" s="32"/>
      <c r="C22" s="32"/>
      <c r="D22" s="32"/>
      <c r="E22" s="32"/>
      <c r="F22" s="29">
        <v>41176</v>
      </c>
      <c r="G22" s="30"/>
      <c r="H22" s="29">
        <v>42835</v>
      </c>
      <c r="I22" s="29"/>
    </row>
    <row r="23" spans="1:9">
      <c r="A23" s="26">
        <v>44226</v>
      </c>
      <c r="B23" s="32"/>
      <c r="C23" s="32"/>
      <c r="D23" s="32"/>
      <c r="E23" s="32"/>
      <c r="F23" s="29">
        <v>42233</v>
      </c>
      <c r="G23" s="30"/>
      <c r="H23" s="29">
        <v>42658</v>
      </c>
      <c r="I23" s="29"/>
    </row>
    <row r="24" spans="1:9">
      <c r="A24" s="26">
        <v>44242</v>
      </c>
      <c r="B24" s="32"/>
      <c r="C24" s="32"/>
      <c r="D24" s="32"/>
      <c r="E24" s="32"/>
      <c r="F24" s="29">
        <v>42376</v>
      </c>
      <c r="G24" s="30"/>
      <c r="H24" s="29">
        <v>42614</v>
      </c>
      <c r="I24" s="29"/>
    </row>
    <row r="25" spans="1:9">
      <c r="A25" s="26">
        <v>44242</v>
      </c>
      <c r="B25" s="32"/>
      <c r="C25" s="32"/>
      <c r="D25" s="32"/>
      <c r="E25" s="32"/>
      <c r="F25" s="29">
        <v>39028</v>
      </c>
      <c r="G25" s="30"/>
      <c r="H25" s="29">
        <v>42817</v>
      </c>
      <c r="I25" s="29"/>
    </row>
    <row r="26" spans="1:9">
      <c r="A26" s="26">
        <v>44242</v>
      </c>
      <c r="B26" s="32"/>
      <c r="C26" s="32"/>
      <c r="D26" s="32"/>
      <c r="E26" s="32"/>
      <c r="F26" s="29">
        <v>38553</v>
      </c>
      <c r="G26" s="30"/>
      <c r="H26" s="29">
        <v>42845</v>
      </c>
      <c r="I26" s="29"/>
    </row>
    <row r="27" spans="1:9">
      <c r="A27" s="26">
        <v>44230</v>
      </c>
      <c r="B27" s="32"/>
      <c r="C27" s="32"/>
      <c r="D27" s="32"/>
      <c r="E27" s="32"/>
      <c r="F27" s="29">
        <v>38749</v>
      </c>
      <c r="G27" s="30"/>
      <c r="H27" s="29">
        <v>42776</v>
      </c>
      <c r="I27" s="29"/>
    </row>
    <row r="28" spans="1:9">
      <c r="A28" s="26">
        <v>44242</v>
      </c>
      <c r="B28" s="32"/>
      <c r="C28" s="32"/>
      <c r="D28" s="32"/>
      <c r="E28" s="32"/>
      <c r="F28" s="29">
        <v>37515</v>
      </c>
      <c r="G28" s="30"/>
      <c r="H28" s="29">
        <v>42586</v>
      </c>
      <c r="I28" s="29"/>
    </row>
    <row r="29" spans="1:9">
      <c r="A29" s="26">
        <v>44231</v>
      </c>
      <c r="B29" s="32"/>
      <c r="C29" s="32"/>
      <c r="D29" s="32"/>
      <c r="E29" s="32"/>
      <c r="F29" s="29">
        <v>42125</v>
      </c>
      <c r="G29" s="30"/>
      <c r="H29" s="29">
        <v>42710</v>
      </c>
      <c r="I29" s="29"/>
    </row>
    <row r="30" spans="1:9">
      <c r="A30" s="26">
        <v>44233</v>
      </c>
      <c r="B30" s="32"/>
      <c r="C30" s="32"/>
      <c r="D30" s="32"/>
      <c r="E30" s="32"/>
      <c r="F30" s="29">
        <v>42726</v>
      </c>
      <c r="G30" s="30"/>
      <c r="H30" s="29">
        <v>42539</v>
      </c>
      <c r="I30" s="29"/>
    </row>
    <row r="31" spans="1:9">
      <c r="A31" s="26">
        <v>44232</v>
      </c>
      <c r="B31" s="32"/>
      <c r="C31" s="32"/>
      <c r="D31" s="32"/>
      <c r="E31" s="32"/>
      <c r="F31" s="29">
        <v>40162</v>
      </c>
      <c r="G31" s="30"/>
      <c r="H31" s="29">
        <v>42563</v>
      </c>
      <c r="I31" s="29"/>
    </row>
    <row r="32" spans="1:9">
      <c r="A32" s="26">
        <v>44233</v>
      </c>
      <c r="B32" s="32"/>
      <c r="C32" s="32"/>
      <c r="D32" s="32"/>
      <c r="E32" s="32"/>
      <c r="F32" s="29">
        <v>42892</v>
      </c>
      <c r="G32" s="30"/>
      <c r="H32" s="29">
        <v>42731</v>
      </c>
      <c r="I32" s="29"/>
    </row>
    <row r="33" spans="1:9">
      <c r="A33" s="26">
        <v>44237</v>
      </c>
      <c r="B33" s="32"/>
      <c r="C33" s="32"/>
      <c r="D33" s="32"/>
      <c r="E33" s="32"/>
      <c r="F33" s="29">
        <v>42325</v>
      </c>
      <c r="G33" s="30"/>
      <c r="H33" s="29">
        <v>42590</v>
      </c>
      <c r="I33" s="29"/>
    </row>
    <row r="34" spans="1:9">
      <c r="A34" s="26">
        <v>44255</v>
      </c>
      <c r="B34" s="32"/>
      <c r="C34" s="32"/>
      <c r="D34" s="32"/>
      <c r="E34" s="32"/>
      <c r="F34" s="29">
        <v>40714</v>
      </c>
      <c r="G34" s="30"/>
      <c r="H34" s="29">
        <v>42507</v>
      </c>
      <c r="I34" s="29"/>
    </row>
    <row r="35" spans="1:9">
      <c r="A35" s="26">
        <v>44238</v>
      </c>
      <c r="B35" s="32"/>
      <c r="C35" s="32"/>
      <c r="D35" s="32"/>
      <c r="E35" s="32"/>
      <c r="F35" s="29">
        <v>42326</v>
      </c>
      <c r="G35" s="30"/>
      <c r="H35" s="29">
        <v>42801</v>
      </c>
      <c r="I35" s="29"/>
    </row>
    <row r="36" spans="1:9">
      <c r="A36" s="26">
        <v>44242</v>
      </c>
      <c r="B36" s="32"/>
      <c r="C36" s="32"/>
      <c r="D36" s="32"/>
      <c r="E36" s="32"/>
      <c r="F36" s="29">
        <v>40189</v>
      </c>
      <c r="G36" s="30"/>
      <c r="H36" s="29">
        <v>42839</v>
      </c>
      <c r="I36" s="29"/>
    </row>
    <row r="37" spans="1:9">
      <c r="A37" s="26">
        <v>44246</v>
      </c>
      <c r="B37" s="32"/>
      <c r="C37" s="32"/>
      <c r="D37" s="32"/>
      <c r="E37" s="32"/>
      <c r="F37" s="29">
        <v>42009</v>
      </c>
      <c r="G37" s="30"/>
      <c r="H37" s="29">
        <v>42652</v>
      </c>
      <c r="I37" s="29"/>
    </row>
    <row r="38" spans="1:9">
      <c r="A38" s="26">
        <v>44247</v>
      </c>
      <c r="B38" s="32"/>
      <c r="C38" s="32"/>
      <c r="D38" s="32"/>
      <c r="E38" s="32"/>
      <c r="F38" s="29">
        <v>39556</v>
      </c>
      <c r="G38" s="30"/>
      <c r="H38" s="29">
        <v>42552</v>
      </c>
      <c r="I38" s="29"/>
    </row>
    <row r="39" spans="1:9">
      <c r="A39" s="26">
        <v>44255</v>
      </c>
      <c r="B39" s="32"/>
      <c r="C39" s="32"/>
      <c r="D39" s="32"/>
      <c r="E39" s="32"/>
      <c r="F39" s="29">
        <v>38104</v>
      </c>
      <c r="G39" s="30"/>
      <c r="H39" s="29">
        <v>42825</v>
      </c>
      <c r="I39" s="29"/>
    </row>
    <row r="40" spans="1:9">
      <c r="A40" s="26">
        <v>44248</v>
      </c>
      <c r="B40" s="32"/>
      <c r="C40" s="32"/>
      <c r="D40" s="32"/>
      <c r="E40" s="32"/>
      <c r="F40" s="29">
        <v>41961</v>
      </c>
      <c r="G40" s="30"/>
      <c r="H40" s="29">
        <v>42656</v>
      </c>
      <c r="I40" s="29"/>
    </row>
    <row r="41" spans="1:9">
      <c r="A41" s="26">
        <v>44255</v>
      </c>
      <c r="B41" s="32"/>
      <c r="C41" s="32"/>
      <c r="D41" s="32"/>
      <c r="E41" s="32"/>
      <c r="F41" s="29">
        <v>42234</v>
      </c>
      <c r="G41" s="30"/>
      <c r="H41" s="29">
        <v>42804</v>
      </c>
      <c r="I41" s="29"/>
    </row>
    <row r="42" spans="1:9">
      <c r="A42" s="26">
        <v>44255</v>
      </c>
      <c r="B42" s="32"/>
      <c r="C42" s="32"/>
      <c r="D42" s="32"/>
      <c r="E42" s="32"/>
      <c r="F42" s="29">
        <v>42389</v>
      </c>
      <c r="G42" s="30"/>
      <c r="H42" s="29">
        <v>42566</v>
      </c>
      <c r="I42" s="29"/>
    </row>
    <row r="43" spans="1:9">
      <c r="A43" s="26">
        <v>44254</v>
      </c>
      <c r="B43" s="32"/>
      <c r="C43" s="32"/>
      <c r="D43" s="32"/>
      <c r="E43" s="32"/>
      <c r="F43" s="29">
        <v>41898</v>
      </c>
      <c r="G43" s="30"/>
      <c r="H43" s="29">
        <v>42551</v>
      </c>
      <c r="I43" s="29"/>
    </row>
    <row r="44" spans="1:9">
      <c r="A44" s="26">
        <v>44270</v>
      </c>
      <c r="B44" s="32"/>
      <c r="C44" s="32"/>
      <c r="D44" s="32"/>
      <c r="E44" s="32"/>
      <c r="F44" s="29">
        <v>41908</v>
      </c>
      <c r="G44" s="30"/>
      <c r="H44" s="29">
        <v>42619</v>
      </c>
      <c r="I44" s="29"/>
    </row>
    <row r="45" spans="1:9">
      <c r="A45" s="26">
        <v>44257</v>
      </c>
      <c r="B45" s="32"/>
      <c r="C45" s="32"/>
      <c r="D45" s="32"/>
      <c r="E45" s="32"/>
      <c r="F45" s="29">
        <v>38803</v>
      </c>
      <c r="G45" s="30"/>
      <c r="H45" s="29">
        <v>42761</v>
      </c>
      <c r="I45" s="29"/>
    </row>
    <row r="46" spans="1:9">
      <c r="A46" s="26">
        <v>44270</v>
      </c>
      <c r="B46" s="32"/>
      <c r="C46" s="32"/>
      <c r="D46" s="32"/>
      <c r="E46" s="32"/>
      <c r="F46" s="29">
        <v>36928</v>
      </c>
      <c r="G46" s="30"/>
      <c r="H46" s="29">
        <v>42596</v>
      </c>
      <c r="I46" s="29"/>
    </row>
    <row r="47" spans="1:9">
      <c r="A47" s="26">
        <v>44270</v>
      </c>
      <c r="B47" s="32"/>
      <c r="C47" s="32"/>
      <c r="D47" s="32"/>
      <c r="E47" s="32"/>
      <c r="F47" s="29">
        <v>41792</v>
      </c>
      <c r="G47" s="30"/>
      <c r="H47" s="29">
        <v>42544</v>
      </c>
      <c r="I47" s="29"/>
    </row>
    <row r="48" spans="1:9">
      <c r="A48" s="26">
        <v>44259</v>
      </c>
      <c r="B48" s="32"/>
      <c r="C48" s="32"/>
      <c r="D48" s="32"/>
      <c r="E48" s="32"/>
      <c r="F48" s="29">
        <v>40595</v>
      </c>
      <c r="G48" s="30"/>
      <c r="H48" s="29">
        <v>42629</v>
      </c>
      <c r="I48" s="29"/>
    </row>
    <row r="49" spans="1:9">
      <c r="A49" s="26">
        <v>44270</v>
      </c>
      <c r="B49" s="32"/>
      <c r="C49" s="32"/>
      <c r="D49" s="32"/>
      <c r="E49" s="32"/>
      <c r="F49" s="29">
        <v>40994</v>
      </c>
      <c r="G49" s="30"/>
      <c r="H49" s="29">
        <v>42848</v>
      </c>
      <c r="I49" s="29"/>
    </row>
    <row r="50" spans="1:9">
      <c r="A50" s="26">
        <v>44260</v>
      </c>
      <c r="B50" s="32"/>
      <c r="C50" s="32"/>
      <c r="D50" s="32"/>
      <c r="E50" s="32"/>
      <c r="F50" s="29">
        <v>40225</v>
      </c>
      <c r="G50" s="30"/>
      <c r="H50" s="29">
        <v>42860</v>
      </c>
      <c r="I50" s="29"/>
    </row>
    <row r="51" spans="1:9">
      <c r="A51" s="26">
        <v>44260</v>
      </c>
      <c r="B51" s="32"/>
      <c r="C51" s="32"/>
      <c r="D51" s="32"/>
      <c r="E51" s="32"/>
      <c r="F51" s="29">
        <v>36955</v>
      </c>
      <c r="G51" s="30"/>
      <c r="H51" s="29">
        <v>42540</v>
      </c>
      <c r="I51" s="29"/>
    </row>
    <row r="52" spans="1:9">
      <c r="A52" s="26">
        <v>44261</v>
      </c>
      <c r="B52" s="32"/>
      <c r="C52" s="32"/>
      <c r="D52" s="32"/>
      <c r="E52" s="32"/>
      <c r="F52" s="29">
        <v>42912</v>
      </c>
      <c r="G52" s="30"/>
      <c r="H52" s="29">
        <v>42828</v>
      </c>
      <c r="I52" s="29"/>
    </row>
    <row r="53" spans="1:9">
      <c r="A53" s="26">
        <v>44261</v>
      </c>
      <c r="B53" s="32"/>
      <c r="C53" s="32"/>
      <c r="D53" s="32"/>
      <c r="E53" s="32"/>
      <c r="F53" s="29">
        <v>41995</v>
      </c>
      <c r="G53" s="30"/>
      <c r="H53" s="29">
        <v>42731</v>
      </c>
      <c r="I53" s="29"/>
    </row>
    <row r="54" spans="1:9">
      <c r="A54" s="26">
        <v>44263</v>
      </c>
      <c r="B54" s="32"/>
      <c r="C54" s="32"/>
      <c r="D54" s="32"/>
      <c r="E54" s="32"/>
      <c r="F54" s="29">
        <v>41407</v>
      </c>
      <c r="G54" s="30"/>
      <c r="H54" s="29">
        <v>42720</v>
      </c>
      <c r="I54" s="29"/>
    </row>
    <row r="55" spans="1:9">
      <c r="A55" s="26">
        <v>44285</v>
      </c>
      <c r="B55" s="32"/>
      <c r="C55" s="32"/>
      <c r="D55" s="32"/>
      <c r="E55" s="32"/>
      <c r="F55" s="29">
        <v>39692</v>
      </c>
      <c r="G55" s="30"/>
      <c r="H55" s="29">
        <v>42598</v>
      </c>
      <c r="I55" s="29"/>
    </row>
    <row r="56" spans="1:9">
      <c r="A56" s="26">
        <v>44266</v>
      </c>
      <c r="B56" s="32"/>
      <c r="C56" s="32"/>
      <c r="D56" s="32"/>
      <c r="E56" s="32"/>
      <c r="F56" s="29">
        <v>41214</v>
      </c>
      <c r="G56" s="30"/>
      <c r="H56" s="29">
        <v>42566</v>
      </c>
      <c r="I56" s="29"/>
    </row>
    <row r="57" spans="1:9">
      <c r="A57" s="26">
        <v>44270</v>
      </c>
      <c r="B57" s="32"/>
      <c r="C57" s="32"/>
      <c r="D57" s="32"/>
      <c r="E57" s="32"/>
      <c r="F57" s="29">
        <v>41176</v>
      </c>
      <c r="G57" s="30"/>
      <c r="H57" s="29">
        <v>42835</v>
      </c>
      <c r="I57" s="29"/>
    </row>
    <row r="58" spans="1:9">
      <c r="A58" s="26">
        <v>44275</v>
      </c>
      <c r="B58" s="32"/>
      <c r="C58" s="32"/>
      <c r="D58" s="32"/>
      <c r="E58" s="32"/>
      <c r="F58" s="29">
        <v>42233</v>
      </c>
      <c r="G58" s="30"/>
      <c r="H58" s="29">
        <v>42658</v>
      </c>
      <c r="I58" s="29"/>
    </row>
    <row r="59" spans="1:9">
      <c r="A59" s="26">
        <v>44278</v>
      </c>
      <c r="B59" s="32"/>
      <c r="C59" s="32"/>
      <c r="D59" s="32"/>
      <c r="E59" s="32"/>
      <c r="F59" s="29">
        <v>42376</v>
      </c>
      <c r="G59" s="30"/>
      <c r="H59" s="29">
        <v>42614</v>
      </c>
      <c r="I59" s="29"/>
    </row>
    <row r="60" spans="1:9">
      <c r="A60" s="26">
        <v>44279</v>
      </c>
      <c r="B60" s="32"/>
      <c r="C60" s="32"/>
      <c r="D60" s="32"/>
      <c r="E60" s="32"/>
      <c r="F60" s="29">
        <v>39028</v>
      </c>
      <c r="G60" s="30"/>
      <c r="H60" s="29">
        <v>42817</v>
      </c>
      <c r="I60" s="29"/>
    </row>
    <row r="61" spans="1:9">
      <c r="A61" s="26">
        <v>44285</v>
      </c>
      <c r="B61" s="32"/>
      <c r="C61" s="32"/>
      <c r="D61" s="32"/>
      <c r="E61" s="32"/>
      <c r="F61" s="29">
        <v>38553</v>
      </c>
      <c r="G61" s="30"/>
      <c r="H61" s="29">
        <v>42845</v>
      </c>
      <c r="I61" s="29"/>
    </row>
    <row r="62" spans="1:9">
      <c r="A62" s="26">
        <v>44285</v>
      </c>
      <c r="B62" s="32"/>
      <c r="C62" s="32"/>
      <c r="D62" s="32"/>
      <c r="E62" s="32"/>
      <c r="F62" s="29">
        <v>38749</v>
      </c>
      <c r="G62" s="30"/>
      <c r="H62" s="29">
        <v>42776</v>
      </c>
      <c r="I62" s="29"/>
    </row>
    <row r="63" spans="1:9">
      <c r="A63" s="26">
        <v>44285</v>
      </c>
      <c r="B63" s="32"/>
      <c r="C63" s="32"/>
      <c r="D63" s="32"/>
      <c r="E63" s="32"/>
      <c r="F63" s="29">
        <v>37515</v>
      </c>
      <c r="G63" s="30"/>
      <c r="H63" s="29">
        <v>42586</v>
      </c>
      <c r="I63" s="29"/>
    </row>
    <row r="64" spans="1:9">
      <c r="A64" s="26">
        <v>44301</v>
      </c>
      <c r="B64" s="32"/>
      <c r="C64" s="32"/>
      <c r="D64" s="32"/>
      <c r="E64" s="32"/>
      <c r="F64" s="29">
        <v>42125</v>
      </c>
      <c r="G64" s="30"/>
      <c r="H64" s="29">
        <v>42710</v>
      </c>
      <c r="I64" s="29"/>
    </row>
    <row r="65" spans="1:9">
      <c r="A65" s="26">
        <v>44301</v>
      </c>
      <c r="B65" s="32"/>
      <c r="C65" s="32"/>
      <c r="D65" s="32"/>
      <c r="E65" s="32"/>
      <c r="F65" s="29">
        <v>42726</v>
      </c>
      <c r="G65" s="30"/>
      <c r="H65" s="29">
        <v>42539</v>
      </c>
      <c r="I65" s="29"/>
    </row>
    <row r="66" spans="1:9">
      <c r="A66" s="26">
        <v>44301</v>
      </c>
      <c r="B66" s="32"/>
      <c r="C66" s="32"/>
      <c r="D66" s="32"/>
      <c r="E66" s="32"/>
      <c r="F66" s="29">
        <v>40162</v>
      </c>
      <c r="G66" s="30"/>
      <c r="H66" s="29">
        <v>42563</v>
      </c>
      <c r="I66" s="29"/>
    </row>
    <row r="67" spans="1:9">
      <c r="A67" s="26">
        <v>44289</v>
      </c>
      <c r="B67" s="32"/>
      <c r="C67" s="32"/>
      <c r="D67" s="32"/>
      <c r="E67" s="32"/>
      <c r="F67" s="29">
        <v>42892</v>
      </c>
      <c r="G67" s="30"/>
      <c r="H67" s="29">
        <v>42731</v>
      </c>
      <c r="I67" s="29"/>
    </row>
    <row r="68" spans="1:9">
      <c r="A68" s="26">
        <v>44301</v>
      </c>
      <c r="B68" s="32"/>
      <c r="C68" s="32"/>
      <c r="D68" s="32"/>
      <c r="E68" s="32"/>
      <c r="F68" s="29">
        <v>42325</v>
      </c>
      <c r="G68" s="30"/>
      <c r="H68" s="29">
        <v>42590</v>
      </c>
      <c r="I68" s="29"/>
    </row>
    <row r="69" spans="1:9">
      <c r="A69" s="26">
        <v>44288</v>
      </c>
      <c r="B69" s="32"/>
      <c r="C69" s="32"/>
      <c r="D69" s="32"/>
      <c r="E69" s="32"/>
      <c r="F69" s="29">
        <v>40714</v>
      </c>
      <c r="G69" s="30"/>
      <c r="H69" s="29">
        <v>42507</v>
      </c>
      <c r="I69" s="29"/>
    </row>
    <row r="70" spans="1:9">
      <c r="A70" s="26">
        <v>44289</v>
      </c>
      <c r="B70" s="32"/>
      <c r="C70" s="32"/>
      <c r="D70" s="32"/>
      <c r="E70" s="32"/>
      <c r="F70" s="29">
        <v>42326</v>
      </c>
      <c r="G70" s="30"/>
      <c r="H70" s="29">
        <v>42801</v>
      </c>
      <c r="I70" s="29"/>
    </row>
    <row r="71" spans="1:9">
      <c r="A71" s="26">
        <v>44302</v>
      </c>
      <c r="B71" s="32"/>
      <c r="C71" s="32"/>
      <c r="D71" s="32"/>
      <c r="E71" s="32"/>
      <c r="F71" s="29">
        <v>40189</v>
      </c>
      <c r="G71" s="30"/>
      <c r="H71" s="29">
        <v>42839</v>
      </c>
      <c r="I71" s="29"/>
    </row>
    <row r="72" spans="1:9">
      <c r="A72" s="26">
        <v>44302</v>
      </c>
      <c r="B72" s="32"/>
      <c r="C72" s="32"/>
      <c r="D72" s="32"/>
      <c r="E72" s="32"/>
      <c r="F72" s="29">
        <v>42009</v>
      </c>
      <c r="G72" s="30"/>
      <c r="H72" s="29">
        <v>42652</v>
      </c>
      <c r="I72" s="29"/>
    </row>
    <row r="73" spans="1:9">
      <c r="A73" s="26">
        <v>44303</v>
      </c>
      <c r="B73" s="32"/>
      <c r="C73" s="32"/>
      <c r="D73" s="32"/>
      <c r="E73" s="32"/>
      <c r="F73" s="29">
        <v>39556</v>
      </c>
      <c r="G73" s="30"/>
      <c r="H73" s="29">
        <v>42552</v>
      </c>
      <c r="I73" s="29"/>
    </row>
    <row r="74" spans="1:9">
      <c r="A74" s="26">
        <v>44297</v>
      </c>
      <c r="B74" s="32"/>
      <c r="C74" s="32"/>
      <c r="D74" s="32"/>
      <c r="E74" s="32"/>
      <c r="F74" s="29">
        <v>38104</v>
      </c>
      <c r="G74" s="30"/>
      <c r="H74" s="29">
        <v>42825</v>
      </c>
      <c r="I74" s="29"/>
    </row>
    <row r="75" spans="1:9">
      <c r="A75" s="26">
        <v>44291</v>
      </c>
      <c r="B75" s="32"/>
      <c r="C75" s="32"/>
      <c r="D75" s="32"/>
      <c r="E75" s="32"/>
      <c r="F75" s="29">
        <v>41961</v>
      </c>
      <c r="G75" s="30"/>
      <c r="H75" s="29">
        <v>42656</v>
      </c>
      <c r="I75" s="29"/>
    </row>
    <row r="76" spans="1:9">
      <c r="A76" s="26">
        <v>44306</v>
      </c>
      <c r="B76" s="32"/>
      <c r="C76" s="32"/>
      <c r="D76" s="32"/>
      <c r="E76" s="32"/>
      <c r="F76" s="29">
        <v>42234</v>
      </c>
      <c r="G76" s="30"/>
      <c r="H76" s="29">
        <v>42804</v>
      </c>
      <c r="I76" s="29"/>
    </row>
    <row r="77" spans="1:9">
      <c r="A77" s="26">
        <v>44309</v>
      </c>
      <c r="B77" s="32"/>
      <c r="C77" s="32"/>
      <c r="D77" s="32"/>
      <c r="E77" s="32"/>
      <c r="F77" s="29">
        <v>42389</v>
      </c>
      <c r="G77" s="30"/>
      <c r="H77" s="29">
        <v>42566</v>
      </c>
      <c r="I77" s="29"/>
    </row>
    <row r="78" spans="1:9">
      <c r="A78" s="26">
        <v>44314</v>
      </c>
      <c r="B78" s="32"/>
      <c r="C78" s="32"/>
      <c r="D78" s="32"/>
      <c r="E78" s="32"/>
      <c r="F78" s="29">
        <v>41898</v>
      </c>
      <c r="G78" s="30"/>
      <c r="H78" s="29">
        <v>42551</v>
      </c>
      <c r="I78" s="29"/>
    </row>
    <row r="79" spans="1:9">
      <c r="A79" s="26">
        <v>44316</v>
      </c>
      <c r="B79" s="32"/>
      <c r="C79" s="32"/>
      <c r="D79" s="32"/>
      <c r="E79" s="32"/>
      <c r="F79" s="29">
        <v>41908</v>
      </c>
      <c r="G79" s="30"/>
      <c r="H79" s="29">
        <v>42619</v>
      </c>
      <c r="I79" s="29"/>
    </row>
    <row r="80" spans="1:9">
      <c r="A80" s="26">
        <v>44316</v>
      </c>
      <c r="B80" s="32"/>
      <c r="C80" s="32"/>
      <c r="D80" s="32"/>
      <c r="E80" s="32"/>
      <c r="F80" s="29">
        <v>38803</v>
      </c>
      <c r="G80" s="30"/>
      <c r="H80" s="29">
        <v>42761</v>
      </c>
      <c r="I80" s="29"/>
    </row>
    <row r="81" spans="1:9">
      <c r="A81" s="26">
        <v>44316</v>
      </c>
      <c r="B81" s="32"/>
      <c r="C81" s="32"/>
      <c r="D81" s="32"/>
      <c r="E81" s="32"/>
      <c r="F81" s="29">
        <v>36928</v>
      </c>
      <c r="G81" s="30"/>
      <c r="H81" s="29">
        <v>42596</v>
      </c>
      <c r="I81" s="29"/>
    </row>
    <row r="82" spans="1:9">
      <c r="A82" s="26">
        <v>44316</v>
      </c>
      <c r="B82" s="32"/>
      <c r="C82" s="32"/>
      <c r="D82" s="32"/>
      <c r="E82" s="32"/>
      <c r="F82" s="29">
        <v>41792</v>
      </c>
      <c r="G82" s="30"/>
      <c r="H82" s="29">
        <v>42544</v>
      </c>
      <c r="I82" s="29"/>
    </row>
    <row r="83" spans="1:9">
      <c r="A83" s="26">
        <v>44331</v>
      </c>
      <c r="B83" s="32"/>
      <c r="C83" s="32"/>
      <c r="D83" s="32"/>
      <c r="E83" s="32"/>
      <c r="F83" s="29">
        <v>40595</v>
      </c>
      <c r="G83" s="30"/>
      <c r="H83" s="29">
        <v>42629</v>
      </c>
      <c r="I83" s="29"/>
    </row>
    <row r="84" spans="1:9">
      <c r="A84" s="26">
        <v>44331</v>
      </c>
      <c r="B84" s="32"/>
      <c r="C84" s="32"/>
      <c r="D84" s="32"/>
      <c r="E84" s="32"/>
      <c r="F84" s="29">
        <v>40994</v>
      </c>
      <c r="G84" s="30"/>
      <c r="H84" s="29">
        <v>42848</v>
      </c>
      <c r="I84" s="29"/>
    </row>
    <row r="85" spans="1:9">
      <c r="A85" s="26">
        <v>44331</v>
      </c>
      <c r="B85" s="32"/>
      <c r="C85" s="32"/>
      <c r="D85" s="32"/>
      <c r="E85" s="32"/>
      <c r="F85" s="29">
        <v>40225</v>
      </c>
      <c r="G85" s="30"/>
      <c r="H85" s="29">
        <v>42860</v>
      </c>
      <c r="I85" s="29"/>
    </row>
    <row r="86" spans="1:9">
      <c r="A86" s="26">
        <v>44320</v>
      </c>
      <c r="B86" s="32"/>
      <c r="C86" s="32"/>
      <c r="D86" s="32"/>
      <c r="E86" s="32"/>
      <c r="F86" s="29">
        <v>36955</v>
      </c>
      <c r="G86" s="30"/>
      <c r="H86" s="29">
        <v>42540</v>
      </c>
      <c r="I86" s="29"/>
    </row>
    <row r="87" spans="1:9">
      <c r="A87" s="26">
        <v>44331</v>
      </c>
      <c r="B87" s="32"/>
      <c r="C87" s="32"/>
      <c r="D87" s="32"/>
      <c r="E87" s="32"/>
      <c r="F87" s="29">
        <v>42912</v>
      </c>
      <c r="G87" s="30"/>
      <c r="H87" s="29">
        <v>42828</v>
      </c>
      <c r="I87" s="29"/>
    </row>
    <row r="88" spans="1:9">
      <c r="A88" s="26">
        <v>44318</v>
      </c>
      <c r="B88" s="32"/>
      <c r="C88" s="32"/>
      <c r="D88" s="32"/>
      <c r="E88" s="32"/>
      <c r="F88" s="29">
        <v>41995</v>
      </c>
      <c r="G88" s="30"/>
      <c r="H88" s="29">
        <v>42731</v>
      </c>
      <c r="I88" s="29"/>
    </row>
    <row r="89" spans="1:9">
      <c r="A89" s="26">
        <v>44320</v>
      </c>
      <c r="B89" s="32"/>
      <c r="C89" s="32"/>
      <c r="D89" s="32"/>
      <c r="E89" s="32"/>
      <c r="F89" s="29">
        <v>41407</v>
      </c>
      <c r="G89" s="30"/>
      <c r="H89" s="29">
        <v>42720</v>
      </c>
      <c r="I89" s="29"/>
    </row>
    <row r="90" spans="1:9">
      <c r="A90" s="26">
        <v>44333</v>
      </c>
      <c r="B90" s="32"/>
      <c r="C90" s="32"/>
      <c r="D90" s="32"/>
      <c r="E90" s="32"/>
      <c r="F90" s="29">
        <v>39692</v>
      </c>
      <c r="G90" s="30"/>
      <c r="H90" s="29">
        <v>42598</v>
      </c>
      <c r="I90" s="29"/>
    </row>
    <row r="91" spans="1:9">
      <c r="A91" s="26">
        <v>44331</v>
      </c>
      <c r="B91" s="32"/>
      <c r="C91" s="32"/>
      <c r="D91" s="32"/>
      <c r="E91" s="32"/>
      <c r="F91" s="29">
        <v>41214</v>
      </c>
      <c r="G91" s="30"/>
      <c r="H91" s="29">
        <v>42566</v>
      </c>
      <c r="I91" s="29"/>
    </row>
    <row r="92" spans="1:9">
      <c r="A92" s="26">
        <v>44318</v>
      </c>
      <c r="B92" s="32"/>
      <c r="C92" s="32"/>
      <c r="D92" s="32"/>
      <c r="E92" s="32"/>
      <c r="F92" s="29">
        <v>41176</v>
      </c>
      <c r="G92" s="30"/>
      <c r="H92" s="29">
        <v>42835</v>
      </c>
      <c r="I92" s="29"/>
    </row>
    <row r="93" spans="1:9">
      <c r="A93" s="26">
        <v>44322</v>
      </c>
      <c r="B93" s="32"/>
      <c r="C93" s="32"/>
      <c r="D93" s="32"/>
      <c r="E93" s="32"/>
      <c r="F93" s="29">
        <v>42233</v>
      </c>
      <c r="G93" s="30"/>
      <c r="H93" s="29">
        <v>42658</v>
      </c>
      <c r="I93" s="29"/>
    </row>
    <row r="94" spans="1:9">
      <c r="A94" s="26">
        <v>44327</v>
      </c>
      <c r="B94" s="32"/>
      <c r="C94" s="32"/>
      <c r="D94" s="32"/>
      <c r="E94" s="32"/>
      <c r="F94" s="29">
        <v>42376</v>
      </c>
      <c r="G94" s="30"/>
      <c r="H94" s="29">
        <v>42614</v>
      </c>
      <c r="I94" s="29"/>
    </row>
    <row r="95" spans="1:9">
      <c r="A95" s="26">
        <v>44331</v>
      </c>
      <c r="B95" s="32"/>
      <c r="C95" s="32"/>
      <c r="D95" s="32"/>
      <c r="E95" s="32"/>
      <c r="F95" s="29">
        <v>39028</v>
      </c>
      <c r="G95" s="30"/>
      <c r="H95" s="29">
        <v>42817</v>
      </c>
      <c r="I95" s="29"/>
    </row>
    <row r="96" spans="1:9">
      <c r="A96" s="26">
        <v>44336</v>
      </c>
      <c r="B96" s="32"/>
      <c r="C96" s="32"/>
      <c r="D96" s="32"/>
      <c r="E96" s="32"/>
      <c r="F96" s="29">
        <v>38553</v>
      </c>
      <c r="G96" s="30"/>
      <c r="H96" s="29">
        <v>42845</v>
      </c>
      <c r="I96" s="29"/>
    </row>
    <row r="97" spans="1:9">
      <c r="A97" s="26">
        <v>44337</v>
      </c>
      <c r="B97" s="32"/>
      <c r="C97" s="32"/>
      <c r="D97" s="32"/>
      <c r="E97" s="32"/>
      <c r="F97" s="29">
        <v>38749</v>
      </c>
      <c r="G97" s="30"/>
      <c r="H97" s="29">
        <v>42776</v>
      </c>
      <c r="I97" s="29"/>
    </row>
    <row r="98" spans="1:9">
      <c r="A98" s="26">
        <v>44322</v>
      </c>
      <c r="B98" s="32"/>
      <c r="C98" s="32"/>
      <c r="D98" s="32"/>
      <c r="E98" s="32"/>
      <c r="F98" s="29">
        <v>37515</v>
      </c>
      <c r="G98" s="30"/>
      <c r="H98" s="29">
        <v>42586</v>
      </c>
      <c r="I98" s="29"/>
    </row>
    <row r="99" spans="1:9">
      <c r="A99" s="26">
        <v>44346</v>
      </c>
      <c r="B99" s="32"/>
      <c r="C99" s="32"/>
      <c r="D99" s="32"/>
      <c r="E99" s="32"/>
      <c r="F99" s="29">
        <v>42125</v>
      </c>
      <c r="G99" s="30"/>
      <c r="H99" s="29">
        <v>42710</v>
      </c>
      <c r="I99" s="29"/>
    </row>
    <row r="100" spans="1:9">
      <c r="A100" s="26">
        <v>44346</v>
      </c>
      <c r="B100" s="32"/>
      <c r="C100" s="32"/>
      <c r="D100" s="32"/>
      <c r="E100" s="32"/>
      <c r="F100" s="29">
        <v>42726</v>
      </c>
      <c r="G100" s="30"/>
      <c r="H100" s="29">
        <v>42539</v>
      </c>
      <c r="I100" s="29"/>
    </row>
    <row r="101" spans="1:9">
      <c r="A101" s="26">
        <v>44346</v>
      </c>
      <c r="B101" s="32"/>
      <c r="C101" s="32"/>
      <c r="D101" s="32"/>
      <c r="E101" s="32"/>
      <c r="F101" s="29">
        <v>40162</v>
      </c>
      <c r="G101" s="30"/>
      <c r="H101" s="29">
        <v>42563</v>
      </c>
      <c r="I101" s="29"/>
    </row>
    <row r="102" spans="1:9">
      <c r="A102" s="26">
        <v>44346</v>
      </c>
      <c r="B102" s="32"/>
      <c r="C102" s="32"/>
      <c r="D102" s="32"/>
      <c r="E102" s="32"/>
      <c r="F102" s="29">
        <v>42892</v>
      </c>
      <c r="G102" s="30"/>
      <c r="H102" s="29">
        <v>42731</v>
      </c>
      <c r="I102" s="29"/>
    </row>
    <row r="103" spans="1:9">
      <c r="A103" s="26">
        <v>44362</v>
      </c>
      <c r="B103" s="32"/>
      <c r="C103" s="32"/>
      <c r="D103" s="32"/>
      <c r="E103" s="32"/>
      <c r="F103" s="29">
        <v>42325</v>
      </c>
      <c r="G103" s="30"/>
      <c r="H103" s="29">
        <v>42590</v>
      </c>
      <c r="I103" s="29"/>
    </row>
    <row r="104" spans="1:9">
      <c r="A104" s="26">
        <v>44362</v>
      </c>
      <c r="B104" s="32"/>
      <c r="C104" s="32"/>
      <c r="D104" s="32"/>
      <c r="E104" s="32"/>
      <c r="F104" s="29">
        <v>40714</v>
      </c>
      <c r="G104" s="30"/>
      <c r="H104" s="29">
        <v>42507</v>
      </c>
      <c r="I104" s="29"/>
    </row>
    <row r="105" spans="1:9">
      <c r="A105" s="26">
        <v>44362</v>
      </c>
      <c r="B105" s="32"/>
      <c r="C105" s="32"/>
      <c r="D105" s="32"/>
      <c r="E105" s="32"/>
      <c r="F105" s="29">
        <v>42326</v>
      </c>
      <c r="G105" s="30"/>
      <c r="H105" s="29">
        <v>42801</v>
      </c>
      <c r="I105" s="29"/>
    </row>
    <row r="106" spans="1:9">
      <c r="A106" s="26">
        <v>44351</v>
      </c>
      <c r="B106" s="32"/>
      <c r="C106" s="32"/>
      <c r="D106" s="32"/>
      <c r="E106" s="32"/>
      <c r="F106" s="29">
        <v>40189</v>
      </c>
      <c r="G106" s="30"/>
      <c r="H106" s="29">
        <v>42839</v>
      </c>
      <c r="I106" s="29"/>
    </row>
    <row r="107" spans="1:9">
      <c r="A107" s="26">
        <v>44362</v>
      </c>
      <c r="B107" s="32"/>
      <c r="C107" s="32"/>
      <c r="D107" s="32"/>
      <c r="E107" s="32"/>
      <c r="F107" s="29">
        <v>42009</v>
      </c>
      <c r="G107" s="30"/>
      <c r="H107" s="29">
        <v>42652</v>
      </c>
      <c r="I107" s="29"/>
    </row>
    <row r="108" spans="1:9">
      <c r="A108" s="26">
        <v>44349</v>
      </c>
      <c r="B108" s="32"/>
      <c r="C108" s="32"/>
      <c r="D108" s="32"/>
      <c r="E108" s="32"/>
      <c r="F108" s="29">
        <v>39556</v>
      </c>
      <c r="G108" s="30"/>
      <c r="H108" s="29">
        <v>42552</v>
      </c>
      <c r="I108" s="29"/>
    </row>
    <row r="109" spans="1:9">
      <c r="A109" s="26">
        <v>44350</v>
      </c>
      <c r="B109" s="32"/>
      <c r="C109" s="32"/>
      <c r="D109" s="32"/>
      <c r="E109" s="32"/>
      <c r="F109" s="29">
        <v>38104</v>
      </c>
      <c r="G109" s="30"/>
      <c r="H109" s="29">
        <v>42825</v>
      </c>
      <c r="I109" s="29"/>
    </row>
    <row r="110" spans="1:9">
      <c r="A110" s="26">
        <v>44377</v>
      </c>
      <c r="B110" s="32"/>
      <c r="C110" s="32"/>
      <c r="D110" s="32"/>
      <c r="E110" s="32"/>
      <c r="F110" s="29">
        <v>41961</v>
      </c>
      <c r="G110" s="30"/>
      <c r="H110" s="29">
        <v>42656</v>
      </c>
      <c r="I110" s="29"/>
    </row>
    <row r="111" spans="1:9">
      <c r="A111" s="26">
        <v>44363</v>
      </c>
      <c r="B111" s="32"/>
      <c r="C111" s="32"/>
      <c r="D111" s="32"/>
      <c r="E111" s="32"/>
      <c r="F111" s="29">
        <v>42234</v>
      </c>
      <c r="G111" s="30"/>
      <c r="H111" s="29">
        <v>42804</v>
      </c>
      <c r="I111" s="29"/>
    </row>
    <row r="112" spans="1:9">
      <c r="A112" s="26">
        <v>44377</v>
      </c>
      <c r="B112" s="32"/>
      <c r="C112" s="32"/>
      <c r="D112" s="32"/>
      <c r="E112" s="32"/>
      <c r="F112" s="29">
        <v>42389</v>
      </c>
      <c r="G112" s="30"/>
      <c r="H112" s="29">
        <v>42566</v>
      </c>
      <c r="I112" s="29"/>
    </row>
    <row r="113" spans="1:9">
      <c r="A113" s="26">
        <v>44377</v>
      </c>
      <c r="B113" s="32"/>
      <c r="C113" s="32"/>
      <c r="D113" s="32"/>
      <c r="E113" s="32"/>
      <c r="F113" s="29">
        <v>41898</v>
      </c>
      <c r="G113" s="30"/>
      <c r="H113" s="29">
        <v>42551</v>
      </c>
      <c r="I113" s="29"/>
    </row>
    <row r="114" spans="1:9">
      <c r="A114" s="26">
        <v>44377</v>
      </c>
      <c r="B114" s="32"/>
      <c r="C114" s="32"/>
      <c r="D114" s="32"/>
      <c r="E114" s="32"/>
      <c r="F114" s="29">
        <v>41908</v>
      </c>
      <c r="G114" s="30"/>
      <c r="H114" s="29">
        <v>42619</v>
      </c>
      <c r="I114" s="29"/>
    </row>
    <row r="115" spans="1:9">
      <c r="A115" s="26">
        <v>44357</v>
      </c>
      <c r="B115" s="32"/>
      <c r="C115" s="32"/>
      <c r="D115" s="32"/>
      <c r="E115" s="32"/>
      <c r="F115" s="29">
        <v>38803</v>
      </c>
      <c r="G115" s="30"/>
      <c r="H115" s="29">
        <v>42761</v>
      </c>
      <c r="I115" s="29"/>
    </row>
    <row r="116" spans="1:9">
      <c r="A116" s="26">
        <v>44358</v>
      </c>
      <c r="B116" s="32"/>
      <c r="C116" s="32"/>
      <c r="D116" s="32"/>
      <c r="E116" s="32"/>
      <c r="F116" s="29">
        <v>36928</v>
      </c>
      <c r="G116" s="30"/>
      <c r="H116" s="29">
        <v>42596</v>
      </c>
      <c r="I116" s="29"/>
    </row>
    <row r="117" spans="1:9">
      <c r="A117" s="26">
        <v>44362</v>
      </c>
      <c r="B117" s="32"/>
      <c r="C117" s="32"/>
      <c r="D117" s="32"/>
      <c r="E117" s="32"/>
      <c r="F117" s="29">
        <v>41792</v>
      </c>
      <c r="G117" s="30"/>
      <c r="H117" s="29">
        <v>42544</v>
      </c>
      <c r="I117" s="29"/>
    </row>
    <row r="118" spans="1:9">
      <c r="A118" s="26">
        <v>44367</v>
      </c>
      <c r="B118" s="32"/>
      <c r="C118" s="32"/>
      <c r="D118" s="32"/>
      <c r="E118" s="32"/>
      <c r="F118" s="29">
        <v>40595</v>
      </c>
      <c r="G118" s="30"/>
      <c r="H118" s="29">
        <v>42629</v>
      </c>
      <c r="I118" s="29"/>
    </row>
    <row r="119" spans="1:9">
      <c r="A119" s="26">
        <v>44368</v>
      </c>
      <c r="B119" s="32"/>
      <c r="C119" s="32"/>
      <c r="D119" s="32"/>
      <c r="E119" s="32"/>
      <c r="F119" s="29">
        <v>40994</v>
      </c>
      <c r="G119" s="30"/>
      <c r="H119" s="29">
        <v>42848</v>
      </c>
      <c r="I119" s="29"/>
    </row>
    <row r="120" spans="1:9">
      <c r="A120" s="26">
        <v>44377</v>
      </c>
      <c r="B120" s="32"/>
      <c r="C120" s="32"/>
      <c r="D120" s="32"/>
      <c r="E120" s="32"/>
      <c r="F120" s="29">
        <v>40225</v>
      </c>
      <c r="G120" s="30"/>
      <c r="H120" s="29">
        <v>42860</v>
      </c>
      <c r="I120" s="29"/>
    </row>
    <row r="121" spans="1:9">
      <c r="A121" s="26">
        <v>44377</v>
      </c>
      <c r="B121" s="32"/>
      <c r="C121" s="32"/>
      <c r="D121" s="32"/>
      <c r="E121" s="32"/>
      <c r="F121" s="29">
        <v>36955</v>
      </c>
      <c r="G121" s="30"/>
      <c r="H121" s="29">
        <v>42540</v>
      </c>
      <c r="I121" s="29"/>
    </row>
    <row r="122" spans="1:9">
      <c r="A122" s="26">
        <v>44392</v>
      </c>
      <c r="B122" s="32"/>
      <c r="C122" s="32"/>
      <c r="D122" s="32"/>
      <c r="E122" s="32"/>
      <c r="F122" s="29">
        <v>42912</v>
      </c>
      <c r="G122" s="30"/>
      <c r="H122" s="29">
        <v>42828</v>
      </c>
      <c r="I122" s="29"/>
    </row>
    <row r="123" spans="1:9">
      <c r="A123" s="26">
        <v>44392</v>
      </c>
      <c r="B123" s="32"/>
      <c r="C123" s="32"/>
      <c r="D123" s="32"/>
      <c r="E123" s="32"/>
      <c r="F123" s="29">
        <v>41995</v>
      </c>
      <c r="G123" s="30"/>
      <c r="H123" s="29">
        <v>42731</v>
      </c>
      <c r="I123" s="29"/>
    </row>
    <row r="124" spans="1:9">
      <c r="A124" s="26">
        <v>44392</v>
      </c>
      <c r="B124" s="32"/>
      <c r="C124" s="32"/>
      <c r="D124" s="32"/>
      <c r="E124" s="32"/>
      <c r="F124" s="29">
        <v>41407</v>
      </c>
      <c r="G124" s="30"/>
      <c r="H124" s="29">
        <v>42720</v>
      </c>
      <c r="I124" s="29"/>
    </row>
    <row r="125" spans="1:9">
      <c r="A125" s="26">
        <v>44381</v>
      </c>
      <c r="B125" s="32"/>
      <c r="C125" s="32"/>
      <c r="D125" s="32"/>
      <c r="E125" s="32"/>
      <c r="F125" s="29">
        <v>39692</v>
      </c>
      <c r="G125" s="30"/>
      <c r="H125" s="29">
        <v>42598</v>
      </c>
      <c r="I125" s="29"/>
    </row>
    <row r="126" spans="1:9">
      <c r="A126" s="26">
        <v>44392</v>
      </c>
      <c r="B126" s="32"/>
      <c r="C126" s="32"/>
      <c r="D126" s="32"/>
      <c r="E126" s="32"/>
      <c r="F126" s="29">
        <v>41214</v>
      </c>
      <c r="G126" s="30"/>
      <c r="H126" s="29">
        <v>42566</v>
      </c>
      <c r="I126" s="29"/>
    </row>
    <row r="127" spans="1:9">
      <c r="A127" s="26">
        <v>44379</v>
      </c>
      <c r="B127" s="32"/>
      <c r="C127" s="32"/>
      <c r="D127" s="32"/>
      <c r="E127" s="32"/>
      <c r="F127" s="29">
        <v>41176</v>
      </c>
      <c r="G127" s="30"/>
      <c r="H127" s="29">
        <v>42835</v>
      </c>
      <c r="I127" s="29"/>
    </row>
    <row r="128" spans="1:9">
      <c r="A128" s="26">
        <v>44379</v>
      </c>
      <c r="B128" s="32"/>
      <c r="C128" s="32"/>
      <c r="D128" s="32"/>
      <c r="E128" s="32"/>
      <c r="F128" s="29">
        <v>42233</v>
      </c>
      <c r="G128" s="30"/>
      <c r="H128" s="29">
        <v>42658</v>
      </c>
      <c r="I128" s="29"/>
    </row>
    <row r="129" spans="1:9">
      <c r="A129" s="26">
        <v>44407</v>
      </c>
      <c r="B129" s="32"/>
      <c r="C129" s="32"/>
      <c r="D129" s="32"/>
      <c r="E129" s="32"/>
      <c r="F129" s="29">
        <v>42376</v>
      </c>
      <c r="G129" s="30"/>
      <c r="H129" s="29">
        <v>42614</v>
      </c>
      <c r="I129" s="29"/>
    </row>
    <row r="130" spans="1:9">
      <c r="A130" s="26">
        <v>44393</v>
      </c>
      <c r="B130" s="32"/>
      <c r="C130" s="32"/>
      <c r="D130" s="32"/>
      <c r="E130" s="32"/>
      <c r="F130" s="29">
        <v>39028</v>
      </c>
      <c r="G130" s="30"/>
      <c r="H130" s="29">
        <v>42817</v>
      </c>
      <c r="I130" s="29"/>
    </row>
    <row r="131" spans="1:9">
      <c r="A131" s="26">
        <v>44407</v>
      </c>
      <c r="B131" s="32"/>
      <c r="C131" s="32"/>
      <c r="D131" s="32"/>
      <c r="E131" s="32"/>
      <c r="F131" s="29">
        <v>38553</v>
      </c>
      <c r="G131" s="30"/>
      <c r="H131" s="29">
        <v>42845</v>
      </c>
      <c r="I131" s="29"/>
    </row>
    <row r="132" spans="1:9">
      <c r="A132" s="26">
        <v>44407</v>
      </c>
      <c r="B132" s="32"/>
      <c r="C132" s="32"/>
      <c r="D132" s="32"/>
      <c r="E132" s="32"/>
      <c r="F132" s="29">
        <v>38749</v>
      </c>
      <c r="G132" s="30"/>
      <c r="H132" s="29">
        <v>42776</v>
      </c>
      <c r="I132" s="29"/>
    </row>
    <row r="133" spans="1:9">
      <c r="A133" s="26">
        <v>44390</v>
      </c>
      <c r="B133" s="32"/>
      <c r="C133" s="32"/>
      <c r="D133" s="32"/>
      <c r="E133" s="32"/>
      <c r="F133" s="29">
        <v>37515</v>
      </c>
      <c r="G133" s="30"/>
      <c r="H133" s="29">
        <v>42586</v>
      </c>
      <c r="I133" s="29"/>
    </row>
    <row r="134" spans="1:9">
      <c r="A134" s="26">
        <v>44393</v>
      </c>
      <c r="B134" s="32"/>
      <c r="C134" s="32"/>
      <c r="D134" s="32"/>
      <c r="E134" s="32"/>
      <c r="F134" s="29">
        <v>42125</v>
      </c>
      <c r="G134" s="30"/>
      <c r="H134" s="29">
        <v>42710</v>
      </c>
      <c r="I134" s="29"/>
    </row>
    <row r="135" spans="1:9">
      <c r="A135" s="26">
        <v>44385</v>
      </c>
      <c r="B135" s="32"/>
      <c r="C135" s="32"/>
      <c r="D135" s="32"/>
      <c r="E135" s="32"/>
      <c r="F135" s="29">
        <v>42726</v>
      </c>
      <c r="G135" s="30"/>
      <c r="H135" s="29">
        <v>42539</v>
      </c>
      <c r="I135" s="29"/>
    </row>
    <row r="136" spans="1:9">
      <c r="A136" s="26">
        <v>44388</v>
      </c>
      <c r="B136" s="32"/>
      <c r="C136" s="32"/>
      <c r="D136" s="32"/>
      <c r="E136" s="32"/>
      <c r="F136" s="29">
        <v>40162</v>
      </c>
      <c r="G136" s="30"/>
      <c r="H136" s="29">
        <v>42563</v>
      </c>
      <c r="I136" s="29"/>
    </row>
    <row r="137" spans="1:9">
      <c r="A137" s="26">
        <v>44392</v>
      </c>
      <c r="B137" s="32"/>
      <c r="C137" s="32"/>
      <c r="D137" s="32"/>
      <c r="E137" s="32"/>
      <c r="F137" s="29">
        <v>42892</v>
      </c>
      <c r="G137" s="30"/>
      <c r="H137" s="29">
        <v>42731</v>
      </c>
      <c r="I137" s="29"/>
    </row>
    <row r="138" spans="1:9">
      <c r="A138" s="26">
        <v>44397</v>
      </c>
      <c r="B138" s="32"/>
      <c r="C138" s="32"/>
      <c r="D138" s="32"/>
      <c r="E138" s="32"/>
      <c r="F138" s="29">
        <v>42325</v>
      </c>
      <c r="G138" s="30"/>
      <c r="H138" s="29">
        <v>42590</v>
      </c>
      <c r="I138" s="29"/>
    </row>
    <row r="139" spans="1:9">
      <c r="A139" s="26">
        <v>44403</v>
      </c>
      <c r="B139" s="32"/>
      <c r="C139" s="32"/>
      <c r="D139" s="32"/>
      <c r="E139" s="32"/>
      <c r="F139" s="29">
        <v>40714</v>
      </c>
      <c r="G139" s="30"/>
      <c r="H139" s="29">
        <v>42507</v>
      </c>
      <c r="I139" s="29"/>
    </row>
    <row r="140" spans="1:9">
      <c r="A140" s="26">
        <v>44407</v>
      </c>
      <c r="B140" s="32"/>
      <c r="C140" s="32"/>
      <c r="D140" s="32"/>
      <c r="E140" s="32"/>
      <c r="F140" s="29">
        <v>42326</v>
      </c>
      <c r="G140" s="30"/>
      <c r="H140" s="29">
        <v>42801</v>
      </c>
      <c r="I140" s="29"/>
    </row>
    <row r="141" spans="1:9">
      <c r="A141" s="26">
        <v>44407</v>
      </c>
      <c r="B141" s="32"/>
      <c r="C141" s="32"/>
      <c r="D141" s="32"/>
      <c r="E141" s="32"/>
      <c r="F141" s="29">
        <v>40189</v>
      </c>
      <c r="G141" s="30"/>
      <c r="H141" s="29">
        <v>42839</v>
      </c>
      <c r="I141" s="29"/>
    </row>
    <row r="142" spans="1:9">
      <c r="A142" s="26">
        <v>44423</v>
      </c>
      <c r="B142" s="32"/>
      <c r="C142" s="32"/>
      <c r="D142" s="32"/>
      <c r="E142" s="32"/>
      <c r="F142" s="29">
        <v>42009</v>
      </c>
      <c r="G142" s="30"/>
      <c r="H142" s="29">
        <v>42652</v>
      </c>
      <c r="I142" s="29"/>
    </row>
    <row r="143" spans="1:9">
      <c r="A143" s="26">
        <v>44423</v>
      </c>
      <c r="B143" s="32"/>
      <c r="C143" s="32"/>
      <c r="D143" s="32"/>
      <c r="E143" s="32"/>
      <c r="F143" s="29">
        <v>39556</v>
      </c>
      <c r="G143" s="30"/>
      <c r="H143" s="29">
        <v>42552</v>
      </c>
      <c r="I143" s="29"/>
    </row>
    <row r="144" spans="1:9">
      <c r="A144" s="26">
        <v>44423</v>
      </c>
      <c r="B144" s="32"/>
      <c r="C144" s="32"/>
      <c r="D144" s="32"/>
      <c r="E144" s="32"/>
      <c r="F144" s="29">
        <v>38104</v>
      </c>
      <c r="G144" s="30"/>
      <c r="H144" s="29">
        <v>42825</v>
      </c>
      <c r="I144" s="29"/>
    </row>
    <row r="145" spans="1:9">
      <c r="A145" s="26">
        <v>44412</v>
      </c>
      <c r="B145" s="32"/>
      <c r="C145" s="32"/>
      <c r="D145" s="32"/>
      <c r="E145" s="32"/>
      <c r="F145" s="29">
        <v>41961</v>
      </c>
      <c r="G145" s="30"/>
      <c r="H145" s="29">
        <v>42656</v>
      </c>
      <c r="I145" s="29"/>
    </row>
    <row r="146" spans="1:9">
      <c r="A146" s="26">
        <v>44423</v>
      </c>
      <c r="B146" s="32"/>
      <c r="C146" s="32"/>
      <c r="D146" s="32"/>
      <c r="E146" s="32"/>
      <c r="F146" s="29">
        <v>42234</v>
      </c>
      <c r="G146" s="30"/>
      <c r="H146" s="29">
        <v>42804</v>
      </c>
      <c r="I146" s="29"/>
    </row>
    <row r="147" spans="1:9">
      <c r="A147" s="26">
        <v>44428</v>
      </c>
      <c r="B147" s="32"/>
      <c r="C147" s="32"/>
      <c r="D147" s="32"/>
      <c r="E147" s="32"/>
      <c r="F147" s="29">
        <v>42389</v>
      </c>
      <c r="G147" s="30"/>
      <c r="H147" s="29">
        <v>42566</v>
      </c>
      <c r="I147" s="29"/>
    </row>
    <row r="148" spans="1:9">
      <c r="A148" s="26">
        <v>44410</v>
      </c>
      <c r="B148" s="32"/>
      <c r="C148" s="32"/>
      <c r="D148" s="32"/>
      <c r="E148" s="32"/>
      <c r="F148" s="29">
        <v>41898</v>
      </c>
      <c r="G148" s="30"/>
      <c r="H148" s="29">
        <v>42551</v>
      </c>
      <c r="I148" s="29"/>
    </row>
    <row r="149" spans="1:9">
      <c r="A149" s="26">
        <v>44438</v>
      </c>
      <c r="B149" s="32"/>
      <c r="C149" s="32"/>
      <c r="D149" s="32"/>
      <c r="E149" s="32"/>
      <c r="F149" s="29">
        <v>41908</v>
      </c>
      <c r="G149" s="30"/>
      <c r="H149" s="29">
        <v>42619</v>
      </c>
      <c r="I149" s="29"/>
    </row>
    <row r="150" spans="1:9">
      <c r="A150" s="26">
        <v>44424</v>
      </c>
      <c r="B150" s="32"/>
      <c r="C150" s="32"/>
      <c r="D150" s="32"/>
      <c r="E150" s="32"/>
      <c r="F150" s="29">
        <v>38803</v>
      </c>
      <c r="G150" s="30"/>
      <c r="H150" s="29">
        <v>42761</v>
      </c>
      <c r="I150" s="29"/>
    </row>
    <row r="151" spans="1:9">
      <c r="A151" s="26">
        <v>44438</v>
      </c>
      <c r="B151" s="32"/>
      <c r="C151" s="32"/>
      <c r="D151" s="32"/>
      <c r="E151" s="32"/>
      <c r="F151" s="29">
        <v>36928</v>
      </c>
      <c r="G151" s="30"/>
      <c r="H151" s="29">
        <v>42596</v>
      </c>
      <c r="I151" s="29"/>
    </row>
    <row r="152" spans="1:9">
      <c r="A152" s="26">
        <v>44438</v>
      </c>
      <c r="B152" s="32"/>
      <c r="C152" s="32"/>
      <c r="D152" s="32"/>
      <c r="E152" s="32"/>
      <c r="F152" s="29">
        <v>41792</v>
      </c>
      <c r="G152" s="30"/>
      <c r="H152" s="29">
        <v>42544</v>
      </c>
      <c r="I152" s="29"/>
    </row>
    <row r="153" spans="1:9">
      <c r="A153" s="26">
        <v>44424</v>
      </c>
      <c r="B153" s="32"/>
      <c r="C153" s="32"/>
      <c r="D153" s="32"/>
      <c r="E153" s="32"/>
      <c r="F153" s="29">
        <v>40595</v>
      </c>
      <c r="G153" s="30"/>
      <c r="H153" s="29">
        <v>42629</v>
      </c>
      <c r="I153" s="29"/>
    </row>
    <row r="154" spans="1:9">
      <c r="A154" s="26">
        <v>44413</v>
      </c>
      <c r="B154" s="32"/>
      <c r="C154" s="32"/>
      <c r="D154" s="32"/>
      <c r="E154" s="32"/>
      <c r="F154" s="29">
        <v>40994</v>
      </c>
      <c r="G154" s="30"/>
      <c r="H154" s="29">
        <v>42848</v>
      </c>
      <c r="I154" s="29"/>
    </row>
    <row r="155" spans="1:9">
      <c r="A155" s="26">
        <v>44419</v>
      </c>
      <c r="B155" s="32"/>
      <c r="C155" s="32"/>
      <c r="D155" s="32"/>
      <c r="E155" s="32"/>
      <c r="F155" s="29">
        <v>40225</v>
      </c>
      <c r="G155" s="30"/>
      <c r="H155" s="29">
        <v>42860</v>
      </c>
      <c r="I155" s="29"/>
    </row>
    <row r="156" spans="1:9">
      <c r="A156" s="26">
        <v>44423</v>
      </c>
      <c r="B156" s="32"/>
      <c r="C156" s="32"/>
      <c r="D156" s="32"/>
      <c r="E156" s="32"/>
      <c r="F156" s="29">
        <v>36955</v>
      </c>
      <c r="G156" s="30"/>
      <c r="H156" s="29">
        <v>42540</v>
      </c>
      <c r="I156" s="29"/>
    </row>
    <row r="157" spans="1:9">
      <c r="A157" s="26">
        <v>44428</v>
      </c>
      <c r="B157" s="32"/>
      <c r="C157" s="32"/>
      <c r="D157" s="32"/>
      <c r="E157" s="32"/>
      <c r="F157" s="29">
        <v>42912</v>
      </c>
      <c r="G157" s="30"/>
      <c r="H157" s="29">
        <v>42828</v>
      </c>
      <c r="I157" s="29"/>
    </row>
    <row r="158" spans="1:9">
      <c r="A158" s="26">
        <v>44428</v>
      </c>
      <c r="B158" s="32"/>
      <c r="C158" s="32"/>
      <c r="D158" s="32"/>
      <c r="E158" s="32"/>
      <c r="F158" s="29">
        <v>41995</v>
      </c>
      <c r="G158" s="30"/>
      <c r="H158" s="29">
        <v>42731</v>
      </c>
      <c r="I158" s="29"/>
    </row>
    <row r="159" spans="1:9">
      <c r="A159" s="26">
        <v>44431</v>
      </c>
      <c r="B159" s="32"/>
      <c r="C159" s="32"/>
      <c r="D159" s="32"/>
      <c r="E159" s="32"/>
      <c r="F159" s="29">
        <v>41407</v>
      </c>
      <c r="G159" s="30"/>
      <c r="H159" s="29">
        <v>42720</v>
      </c>
      <c r="I159" s="29"/>
    </row>
    <row r="160" spans="1:9">
      <c r="A160" s="26">
        <v>44438</v>
      </c>
      <c r="B160" s="32"/>
      <c r="C160" s="32"/>
      <c r="D160" s="32"/>
      <c r="E160" s="32"/>
      <c r="F160" s="29">
        <v>39692</v>
      </c>
      <c r="G160" s="30"/>
      <c r="H160" s="29">
        <v>42598</v>
      </c>
      <c r="I160" s="29"/>
    </row>
    <row r="161" spans="1:9">
      <c r="A161" s="26">
        <v>44438</v>
      </c>
      <c r="B161" s="32"/>
      <c r="C161" s="32"/>
      <c r="D161" s="32"/>
      <c r="E161" s="32"/>
      <c r="F161" s="29">
        <v>41214</v>
      </c>
      <c r="G161" s="30"/>
      <c r="H161" s="29">
        <v>42566</v>
      </c>
      <c r="I161" s="29"/>
    </row>
    <row r="162" spans="1:9">
      <c r="A162" s="26">
        <v>44454</v>
      </c>
      <c r="B162" s="32"/>
      <c r="C162" s="32"/>
      <c r="D162" s="32"/>
      <c r="E162" s="32"/>
      <c r="F162" s="29">
        <v>41176</v>
      </c>
      <c r="G162" s="30"/>
      <c r="H162" s="29">
        <v>42835</v>
      </c>
      <c r="I162" s="29"/>
    </row>
    <row r="163" spans="1:9">
      <c r="A163" s="26">
        <v>44454</v>
      </c>
      <c r="B163" s="32"/>
      <c r="C163" s="32"/>
      <c r="D163" s="32"/>
      <c r="E163" s="32"/>
      <c r="F163" s="29">
        <v>42233</v>
      </c>
      <c r="G163" s="30"/>
      <c r="H163" s="29">
        <v>42658</v>
      </c>
      <c r="I163" s="29"/>
    </row>
    <row r="164" spans="1:9">
      <c r="A164" s="26">
        <v>44454</v>
      </c>
      <c r="B164" s="32"/>
      <c r="C164" s="32"/>
      <c r="D164" s="32"/>
      <c r="E164" s="32"/>
      <c r="F164" s="29">
        <v>42376</v>
      </c>
      <c r="G164" s="30"/>
      <c r="H164" s="29">
        <v>42614</v>
      </c>
      <c r="I164" s="29"/>
    </row>
    <row r="165" spans="1:9">
      <c r="A165" s="26">
        <v>44443</v>
      </c>
      <c r="B165" s="32"/>
      <c r="C165" s="32"/>
      <c r="D165" s="32"/>
      <c r="E165" s="32"/>
      <c r="F165" s="29">
        <v>39028</v>
      </c>
      <c r="G165" s="30"/>
      <c r="H165" s="29">
        <v>42817</v>
      </c>
      <c r="I165" s="29"/>
    </row>
    <row r="166" spans="1:9">
      <c r="A166" s="26">
        <v>44454</v>
      </c>
      <c r="B166" s="32"/>
      <c r="C166" s="32"/>
      <c r="D166" s="32"/>
      <c r="E166" s="32"/>
      <c r="F166" s="29">
        <v>38553</v>
      </c>
      <c r="G166" s="30"/>
      <c r="H166" s="29">
        <v>42845</v>
      </c>
      <c r="I166" s="29"/>
    </row>
    <row r="167" spans="1:9">
      <c r="A167" s="26">
        <v>44441</v>
      </c>
      <c r="B167" s="32"/>
      <c r="C167" s="32"/>
      <c r="D167" s="32"/>
      <c r="E167" s="32"/>
      <c r="F167" s="29">
        <v>38749</v>
      </c>
      <c r="G167" s="30"/>
      <c r="H167" s="29">
        <v>42776</v>
      </c>
      <c r="I167" s="29"/>
    </row>
    <row r="168" spans="1:9">
      <c r="A168" s="26">
        <v>44441</v>
      </c>
      <c r="B168" s="32"/>
      <c r="C168" s="32"/>
      <c r="D168" s="32"/>
      <c r="E168" s="32"/>
      <c r="F168" s="29">
        <v>37515</v>
      </c>
      <c r="G168" s="30"/>
      <c r="H168" s="29">
        <v>42586</v>
      </c>
      <c r="I168" s="29"/>
    </row>
    <row r="169" spans="1:9">
      <c r="A169" s="26">
        <v>44469</v>
      </c>
      <c r="B169" s="32"/>
      <c r="C169" s="32"/>
      <c r="D169" s="32"/>
      <c r="E169" s="32"/>
      <c r="F169" s="29">
        <v>42125</v>
      </c>
      <c r="G169" s="30"/>
      <c r="H169" s="29">
        <v>42710</v>
      </c>
      <c r="I169" s="29"/>
    </row>
    <row r="170" spans="1:9">
      <c r="A170" s="26">
        <v>44449</v>
      </c>
      <c r="B170" s="32"/>
      <c r="C170" s="32"/>
      <c r="D170" s="32"/>
      <c r="E170" s="32"/>
      <c r="F170" s="29">
        <v>42726</v>
      </c>
      <c r="G170" s="30"/>
      <c r="H170" s="29">
        <v>42539</v>
      </c>
      <c r="I170" s="29"/>
    </row>
    <row r="171" spans="1:9">
      <c r="A171" s="26">
        <v>44469</v>
      </c>
      <c r="B171" s="32"/>
      <c r="C171" s="32"/>
      <c r="D171" s="32"/>
      <c r="E171" s="32"/>
      <c r="F171" s="29">
        <v>40162</v>
      </c>
      <c r="G171" s="30"/>
      <c r="H171" s="29">
        <v>42563</v>
      </c>
      <c r="I171" s="29"/>
    </row>
    <row r="172" spans="1:9">
      <c r="A172" s="26">
        <v>44461</v>
      </c>
      <c r="B172" s="32"/>
      <c r="C172" s="32"/>
      <c r="D172" s="32"/>
      <c r="E172" s="32"/>
      <c r="F172" s="29">
        <v>42892</v>
      </c>
      <c r="G172" s="30"/>
      <c r="H172" s="29">
        <v>42731</v>
      </c>
      <c r="I172" s="29"/>
    </row>
    <row r="173" spans="1:9">
      <c r="A173" s="26">
        <v>44456</v>
      </c>
      <c r="B173" s="32"/>
      <c r="C173" s="32"/>
      <c r="D173" s="32"/>
      <c r="E173" s="32"/>
      <c r="F173" s="29">
        <v>42325</v>
      </c>
      <c r="G173" s="30"/>
      <c r="H173" s="29">
        <v>42590</v>
      </c>
      <c r="I173" s="29"/>
    </row>
    <row r="174" spans="1:9">
      <c r="A174" s="26">
        <v>44444</v>
      </c>
      <c r="B174" s="32"/>
      <c r="C174" s="32"/>
      <c r="D174" s="32"/>
      <c r="E174" s="32"/>
      <c r="F174" s="29">
        <v>40714</v>
      </c>
      <c r="G174" s="30"/>
      <c r="H174" s="29">
        <v>42507</v>
      </c>
      <c r="I174" s="29"/>
    </row>
    <row r="175" spans="1:9">
      <c r="A175" s="26">
        <v>44450</v>
      </c>
      <c r="B175" s="32"/>
      <c r="C175" s="32"/>
      <c r="D175" s="32"/>
      <c r="E175" s="32"/>
      <c r="F175" s="29">
        <v>42326</v>
      </c>
      <c r="G175" s="30"/>
      <c r="H175" s="29">
        <v>42801</v>
      </c>
      <c r="I175" s="29"/>
    </row>
    <row r="176" spans="1:9">
      <c r="A176" s="26">
        <v>44454</v>
      </c>
      <c r="B176" s="32"/>
      <c r="C176" s="32"/>
      <c r="D176" s="32"/>
      <c r="E176" s="32"/>
      <c r="F176" s="29">
        <v>40189</v>
      </c>
      <c r="G176" s="30"/>
      <c r="H176" s="29">
        <v>42839</v>
      </c>
      <c r="I176" s="29"/>
    </row>
    <row r="177" spans="1:9">
      <c r="A177" s="26">
        <v>44459</v>
      </c>
      <c r="B177" s="32"/>
      <c r="C177" s="32"/>
      <c r="D177" s="32"/>
      <c r="E177" s="32"/>
      <c r="F177" s="29">
        <v>42009</v>
      </c>
      <c r="G177" s="30"/>
      <c r="H177" s="29">
        <v>42652</v>
      </c>
      <c r="I177" s="29"/>
    </row>
    <row r="178" spans="1:9">
      <c r="A178" s="26">
        <v>44462</v>
      </c>
      <c r="B178" s="32"/>
      <c r="C178" s="32"/>
      <c r="D178" s="32"/>
      <c r="E178" s="32"/>
      <c r="F178" s="29">
        <v>39556</v>
      </c>
      <c r="G178" s="30"/>
      <c r="H178" s="29">
        <v>42552</v>
      </c>
      <c r="I178" s="29"/>
    </row>
    <row r="179" spans="1:9">
      <c r="A179" s="26">
        <v>44469</v>
      </c>
      <c r="B179" s="32"/>
      <c r="C179" s="32"/>
      <c r="D179" s="32"/>
      <c r="E179" s="32"/>
      <c r="F179" s="29">
        <v>38104</v>
      </c>
      <c r="G179" s="30"/>
      <c r="H179" s="29">
        <v>42825</v>
      </c>
      <c r="I179" s="29"/>
    </row>
    <row r="180" spans="1:9">
      <c r="A180" s="26">
        <v>44469</v>
      </c>
      <c r="B180" s="32"/>
      <c r="C180" s="32"/>
      <c r="D180" s="32"/>
      <c r="E180" s="32"/>
      <c r="F180" s="29">
        <v>41961</v>
      </c>
      <c r="G180" s="30"/>
      <c r="H180" s="29">
        <v>42656</v>
      </c>
      <c r="I180" s="29"/>
    </row>
    <row r="181" spans="1:9">
      <c r="A181" s="26">
        <v>44484</v>
      </c>
      <c r="B181" s="32"/>
      <c r="C181" s="32"/>
      <c r="D181" s="32"/>
      <c r="E181" s="32"/>
      <c r="F181" s="29">
        <v>42234</v>
      </c>
      <c r="G181" s="30"/>
      <c r="H181" s="29">
        <v>42804</v>
      </c>
      <c r="I181" s="29"/>
    </row>
    <row r="182" spans="1:9">
      <c r="A182" s="26">
        <v>44484</v>
      </c>
      <c r="B182" s="32"/>
      <c r="C182" s="32"/>
      <c r="D182" s="32"/>
      <c r="E182" s="32"/>
      <c r="F182" s="29">
        <v>42389</v>
      </c>
      <c r="G182" s="30"/>
      <c r="H182" s="29">
        <v>42566</v>
      </c>
      <c r="I182" s="29"/>
    </row>
    <row r="183" spans="1:9">
      <c r="A183" s="26">
        <v>44484</v>
      </c>
      <c r="B183" s="32"/>
      <c r="C183" s="32"/>
      <c r="D183" s="32"/>
      <c r="E183" s="32"/>
      <c r="F183" s="29">
        <v>41898</v>
      </c>
      <c r="G183" s="30"/>
      <c r="H183" s="29">
        <v>42551</v>
      </c>
      <c r="I183" s="29"/>
    </row>
    <row r="184" spans="1:9">
      <c r="A184" s="26">
        <v>44473</v>
      </c>
      <c r="B184" s="32"/>
      <c r="C184" s="32"/>
      <c r="D184" s="32"/>
      <c r="E184" s="32"/>
      <c r="F184" s="29">
        <v>41908</v>
      </c>
      <c r="G184" s="30"/>
      <c r="H184" s="29">
        <v>42619</v>
      </c>
      <c r="I184" s="29"/>
    </row>
    <row r="185" spans="1:9">
      <c r="A185" s="26">
        <v>44484</v>
      </c>
      <c r="B185" s="32"/>
      <c r="C185" s="32"/>
      <c r="D185" s="32"/>
      <c r="E185" s="32"/>
      <c r="F185" s="29">
        <v>38803</v>
      </c>
      <c r="G185" s="30"/>
      <c r="H185" s="29">
        <v>42761</v>
      </c>
      <c r="I185" s="29"/>
    </row>
    <row r="186" spans="1:9">
      <c r="A186" s="26">
        <v>44471</v>
      </c>
      <c r="B186" s="32"/>
      <c r="C186" s="32"/>
      <c r="D186" s="32"/>
      <c r="E186" s="32"/>
      <c r="F186" s="29">
        <v>36928</v>
      </c>
      <c r="G186" s="30"/>
      <c r="H186" s="29">
        <v>42596</v>
      </c>
      <c r="I186" s="29"/>
    </row>
    <row r="187" spans="1:9">
      <c r="A187" s="26">
        <v>44471</v>
      </c>
      <c r="B187" s="32"/>
      <c r="C187" s="32"/>
      <c r="D187" s="32"/>
      <c r="E187" s="32"/>
      <c r="F187" s="29">
        <v>41792</v>
      </c>
      <c r="G187" s="30"/>
      <c r="H187" s="29">
        <v>42544</v>
      </c>
      <c r="I187" s="29"/>
    </row>
    <row r="188" spans="1:9">
      <c r="A188" s="26">
        <v>44499</v>
      </c>
      <c r="B188" s="32"/>
      <c r="C188" s="32"/>
      <c r="D188" s="32"/>
      <c r="E188" s="32"/>
      <c r="F188" s="29">
        <v>40595</v>
      </c>
      <c r="G188" s="30"/>
      <c r="H188" s="29">
        <v>42629</v>
      </c>
      <c r="I188" s="29"/>
    </row>
    <row r="189" spans="1:9">
      <c r="A189" s="26">
        <v>44479</v>
      </c>
      <c r="B189" s="32"/>
      <c r="C189" s="32"/>
      <c r="D189" s="32"/>
      <c r="E189" s="32"/>
      <c r="F189" s="29">
        <v>40994</v>
      </c>
      <c r="G189" s="30"/>
      <c r="H189" s="29">
        <v>42848</v>
      </c>
      <c r="I189" s="29"/>
    </row>
    <row r="190" spans="1:9">
      <c r="A190" s="26">
        <v>44499</v>
      </c>
      <c r="B190" s="32"/>
      <c r="C190" s="32"/>
      <c r="D190" s="32"/>
      <c r="E190" s="32"/>
      <c r="F190" s="29">
        <v>40225</v>
      </c>
      <c r="G190" s="30"/>
      <c r="H190" s="29">
        <v>42860</v>
      </c>
      <c r="I190" s="29"/>
    </row>
    <row r="191" spans="1:9">
      <c r="A191" s="26">
        <v>44491</v>
      </c>
      <c r="B191" s="32"/>
      <c r="C191" s="32"/>
      <c r="D191" s="32"/>
      <c r="E191" s="32"/>
      <c r="F191" s="29">
        <v>36955</v>
      </c>
      <c r="G191" s="30"/>
      <c r="H191" s="29">
        <v>42540</v>
      </c>
      <c r="I191" s="29"/>
    </row>
    <row r="192" spans="1:9">
      <c r="A192" s="26">
        <v>44485</v>
      </c>
      <c r="B192" s="32"/>
      <c r="C192" s="32"/>
      <c r="D192" s="32"/>
      <c r="E192" s="32"/>
      <c r="F192" s="29">
        <v>42912</v>
      </c>
      <c r="G192" s="30"/>
      <c r="H192" s="29">
        <v>42828</v>
      </c>
      <c r="I192" s="29"/>
    </row>
    <row r="193" spans="1:9">
      <c r="A193" s="26">
        <v>44474</v>
      </c>
      <c r="B193" s="32"/>
      <c r="C193" s="32"/>
      <c r="D193" s="32"/>
      <c r="E193" s="32"/>
      <c r="F193" s="29">
        <v>41995</v>
      </c>
      <c r="G193" s="30"/>
      <c r="H193" s="29">
        <v>42731</v>
      </c>
      <c r="I193" s="29"/>
    </row>
    <row r="194" spans="1:9">
      <c r="A194" s="26">
        <v>44480</v>
      </c>
      <c r="B194" s="32"/>
      <c r="C194" s="32"/>
      <c r="D194" s="32"/>
      <c r="E194" s="32"/>
      <c r="F194" s="29">
        <v>41407</v>
      </c>
      <c r="G194" s="30"/>
      <c r="H194" s="29">
        <v>42720</v>
      </c>
      <c r="I194" s="29"/>
    </row>
    <row r="195" spans="1:9">
      <c r="A195" s="26">
        <v>44484</v>
      </c>
      <c r="B195" s="32"/>
      <c r="C195" s="32"/>
      <c r="D195" s="32"/>
      <c r="E195" s="32"/>
      <c r="F195" s="29">
        <v>39692</v>
      </c>
      <c r="G195" s="30"/>
      <c r="H195" s="29">
        <v>42598</v>
      </c>
      <c r="I195" s="29"/>
    </row>
    <row r="196" spans="1:9">
      <c r="A196" s="26">
        <v>44489</v>
      </c>
      <c r="B196" s="32"/>
      <c r="C196" s="32"/>
      <c r="D196" s="32"/>
      <c r="E196" s="32"/>
      <c r="F196" s="29">
        <v>41214</v>
      </c>
      <c r="G196" s="30"/>
      <c r="H196" s="29">
        <v>42566</v>
      </c>
      <c r="I196" s="29"/>
    </row>
    <row r="197" spans="1:9">
      <c r="A197" s="26">
        <v>44490</v>
      </c>
      <c r="B197" s="32"/>
      <c r="C197" s="32"/>
      <c r="D197" s="32"/>
      <c r="E197" s="32"/>
      <c r="F197" s="29">
        <v>41176</v>
      </c>
      <c r="G197" s="30"/>
      <c r="H197" s="29">
        <v>42835</v>
      </c>
      <c r="I197" s="29"/>
    </row>
    <row r="198" spans="1:9">
      <c r="A198" s="26">
        <v>44499</v>
      </c>
      <c r="B198" s="32"/>
      <c r="C198" s="32"/>
      <c r="D198" s="32"/>
      <c r="E198" s="32"/>
      <c r="F198" s="29">
        <v>42233</v>
      </c>
      <c r="G198" s="30"/>
      <c r="H198" s="29">
        <v>42658</v>
      </c>
      <c r="I198" s="29"/>
    </row>
    <row r="199" spans="1:9">
      <c r="A199" s="26">
        <v>44499</v>
      </c>
      <c r="B199" s="32"/>
      <c r="C199" s="32"/>
      <c r="D199" s="32"/>
      <c r="E199" s="32"/>
      <c r="F199" s="29">
        <v>42376</v>
      </c>
      <c r="G199" s="30"/>
      <c r="H199" s="29">
        <v>42614</v>
      </c>
      <c r="I199" s="29"/>
    </row>
    <row r="200" spans="1:9">
      <c r="A200" s="26">
        <v>44515</v>
      </c>
      <c r="B200" s="32"/>
      <c r="C200" s="32"/>
      <c r="D200" s="32"/>
      <c r="E200" s="32"/>
      <c r="F200" s="29">
        <v>39028</v>
      </c>
      <c r="G200" s="30"/>
      <c r="H200" s="29">
        <v>42817</v>
      </c>
      <c r="I200" s="29"/>
    </row>
    <row r="201" spans="1:9">
      <c r="A201" s="26">
        <v>44515</v>
      </c>
      <c r="B201" s="32"/>
      <c r="C201" s="32"/>
      <c r="D201" s="32"/>
      <c r="E201" s="32"/>
      <c r="F201" s="29">
        <v>38553</v>
      </c>
      <c r="G201" s="30"/>
      <c r="H201" s="29">
        <v>42845</v>
      </c>
      <c r="I201" s="29"/>
    </row>
    <row r="202" spans="1:9">
      <c r="A202" s="26">
        <v>44515</v>
      </c>
      <c r="B202" s="32"/>
      <c r="C202" s="32"/>
      <c r="D202" s="32"/>
      <c r="E202" s="32"/>
      <c r="F202" s="29">
        <v>38749</v>
      </c>
      <c r="G202" s="30"/>
      <c r="H202" s="29">
        <v>42776</v>
      </c>
      <c r="I202" s="29"/>
    </row>
    <row r="203" spans="1:9">
      <c r="A203" s="26">
        <v>44504</v>
      </c>
      <c r="B203" s="32"/>
      <c r="C203" s="32"/>
      <c r="D203" s="32"/>
      <c r="E203" s="32"/>
      <c r="F203" s="29">
        <v>37515</v>
      </c>
      <c r="G203" s="30"/>
      <c r="H203" s="29">
        <v>42586</v>
      </c>
      <c r="I203" s="29"/>
    </row>
    <row r="204" spans="1:9">
      <c r="A204" s="26">
        <v>44515</v>
      </c>
      <c r="B204" s="32"/>
      <c r="C204" s="32"/>
      <c r="D204" s="32"/>
      <c r="E204" s="32"/>
      <c r="F204" s="29">
        <v>42125</v>
      </c>
      <c r="G204" s="30"/>
      <c r="H204" s="29">
        <v>42710</v>
      </c>
      <c r="I204" s="29"/>
    </row>
    <row r="205" spans="1:9">
      <c r="A205" s="26">
        <v>44502</v>
      </c>
      <c r="B205" s="32"/>
      <c r="C205" s="32"/>
      <c r="D205" s="32"/>
      <c r="E205" s="32"/>
      <c r="F205" s="29">
        <v>42726</v>
      </c>
      <c r="G205" s="30"/>
      <c r="H205" s="29">
        <v>42539</v>
      </c>
      <c r="I205" s="29"/>
    </row>
    <row r="206" spans="1:9">
      <c r="A206" s="26">
        <v>44502</v>
      </c>
      <c r="B206" s="32"/>
      <c r="C206" s="32"/>
      <c r="D206" s="32"/>
      <c r="E206" s="32"/>
      <c r="F206" s="29">
        <v>40162</v>
      </c>
      <c r="G206" s="30"/>
      <c r="H206" s="29">
        <v>42563</v>
      </c>
      <c r="I206" s="29"/>
    </row>
    <row r="207" spans="1:9">
      <c r="A207" s="26">
        <v>44530</v>
      </c>
      <c r="B207" s="32"/>
      <c r="C207" s="32"/>
      <c r="D207" s="32"/>
      <c r="E207" s="32"/>
      <c r="F207" s="29">
        <v>42892</v>
      </c>
      <c r="G207" s="30"/>
      <c r="H207" s="29">
        <v>42731</v>
      </c>
      <c r="I207" s="29"/>
    </row>
    <row r="208" spans="1:9">
      <c r="A208" s="26">
        <v>44510</v>
      </c>
      <c r="B208" s="32"/>
      <c r="C208" s="32"/>
      <c r="D208" s="32"/>
      <c r="E208" s="32"/>
      <c r="F208" s="29">
        <v>42325</v>
      </c>
      <c r="G208" s="30"/>
      <c r="H208" s="29">
        <v>42590</v>
      </c>
      <c r="I208" s="29"/>
    </row>
    <row r="209" spans="1:9">
      <c r="A209" s="26">
        <v>44530</v>
      </c>
      <c r="B209" s="32"/>
      <c r="C209" s="32"/>
      <c r="D209" s="32"/>
      <c r="E209" s="32"/>
      <c r="F209" s="29">
        <v>40714</v>
      </c>
      <c r="G209" s="30"/>
      <c r="H209" s="29">
        <v>42507</v>
      </c>
      <c r="I209" s="29"/>
    </row>
    <row r="210" spans="1:9">
      <c r="A210" s="26">
        <v>44522</v>
      </c>
      <c r="B210" s="32"/>
      <c r="C210" s="32"/>
      <c r="D210" s="32"/>
      <c r="E210" s="32"/>
      <c r="F210" s="29">
        <v>42326</v>
      </c>
      <c r="G210" s="30"/>
      <c r="H210" s="29">
        <v>42801</v>
      </c>
      <c r="I210" s="29"/>
    </row>
    <row r="211" spans="1:9">
      <c r="A211" s="26">
        <v>44517</v>
      </c>
      <c r="B211" s="32"/>
      <c r="C211" s="32"/>
      <c r="D211" s="32"/>
      <c r="E211" s="32"/>
      <c r="F211" s="29">
        <v>40189</v>
      </c>
      <c r="G211" s="30"/>
      <c r="H211" s="29">
        <v>42839</v>
      </c>
      <c r="I211" s="29"/>
    </row>
    <row r="212" spans="1:9">
      <c r="A212" s="26">
        <v>44507</v>
      </c>
      <c r="B212" s="32"/>
      <c r="C212" s="32"/>
      <c r="D212" s="32"/>
      <c r="E212" s="32"/>
      <c r="F212" s="29">
        <v>42009</v>
      </c>
      <c r="G212" s="30"/>
      <c r="H212" s="29">
        <v>42652</v>
      </c>
      <c r="I212" s="29"/>
    </row>
    <row r="213" spans="1:9">
      <c r="A213" s="26">
        <v>44511</v>
      </c>
      <c r="B213" s="32"/>
      <c r="C213" s="32"/>
      <c r="D213" s="32"/>
      <c r="E213" s="32"/>
      <c r="F213" s="29">
        <v>39556</v>
      </c>
      <c r="G213" s="30"/>
      <c r="H213" s="29">
        <v>42552</v>
      </c>
      <c r="I213" s="29"/>
    </row>
    <row r="214" spans="1:9">
      <c r="A214" s="26">
        <v>44515</v>
      </c>
      <c r="B214" s="32"/>
      <c r="C214" s="32"/>
      <c r="D214" s="32"/>
      <c r="E214" s="32"/>
      <c r="F214" s="29">
        <v>38104</v>
      </c>
      <c r="G214" s="30"/>
      <c r="H214" s="29">
        <v>42825</v>
      </c>
      <c r="I214" s="29"/>
    </row>
    <row r="215" spans="1:9">
      <c r="A215" s="26">
        <v>44520</v>
      </c>
      <c r="B215" s="32"/>
      <c r="C215" s="32"/>
      <c r="D215" s="32"/>
      <c r="E215" s="32"/>
      <c r="F215" s="29">
        <v>41961</v>
      </c>
      <c r="G215" s="30"/>
      <c r="H215" s="29">
        <v>42656</v>
      </c>
      <c r="I215" s="29"/>
    </row>
    <row r="216" spans="1:9">
      <c r="A216" s="26">
        <v>44518</v>
      </c>
      <c r="B216" s="32"/>
      <c r="C216" s="32"/>
      <c r="D216" s="32"/>
      <c r="E216" s="32"/>
      <c r="F216" s="29">
        <v>42234</v>
      </c>
      <c r="G216" s="30"/>
      <c r="H216" s="29">
        <v>42804</v>
      </c>
      <c r="I216" s="29"/>
    </row>
    <row r="217" spans="1:9">
      <c r="A217" s="26">
        <v>44530</v>
      </c>
      <c r="B217" s="32"/>
      <c r="C217" s="32"/>
      <c r="D217" s="32"/>
      <c r="E217" s="32"/>
      <c r="F217" s="29">
        <v>42389</v>
      </c>
      <c r="G217" s="30"/>
      <c r="H217" s="29">
        <v>42566</v>
      </c>
      <c r="I217" s="29"/>
    </row>
    <row r="218" spans="1:9">
      <c r="A218" s="26">
        <v>44530</v>
      </c>
      <c r="B218" s="32"/>
      <c r="C218" s="32"/>
      <c r="D218" s="32"/>
      <c r="E218" s="32"/>
      <c r="F218" s="29">
        <v>41898</v>
      </c>
      <c r="G218" s="30"/>
      <c r="H218" s="29">
        <v>42551</v>
      </c>
      <c r="I218" s="29"/>
    </row>
    <row r="219" spans="1:9">
      <c r="A219" s="26">
        <v>44545</v>
      </c>
      <c r="B219" s="32"/>
      <c r="C219" s="32"/>
      <c r="D219" s="32"/>
      <c r="E219" s="32"/>
      <c r="F219" s="29">
        <v>41908</v>
      </c>
      <c r="G219" s="30"/>
      <c r="H219" s="29">
        <v>42619</v>
      </c>
      <c r="I219" s="29"/>
    </row>
    <row r="220" spans="1:9">
      <c r="A220" s="26">
        <v>44545</v>
      </c>
      <c r="B220" s="32"/>
      <c r="C220" s="32"/>
      <c r="D220" s="32"/>
      <c r="E220" s="32"/>
      <c r="F220" s="29">
        <v>38803</v>
      </c>
      <c r="G220" s="30"/>
      <c r="H220" s="29">
        <v>42761</v>
      </c>
      <c r="I220" s="29"/>
    </row>
    <row r="221" spans="1:9">
      <c r="A221" s="26">
        <v>44545</v>
      </c>
      <c r="B221" s="32"/>
      <c r="C221" s="32"/>
      <c r="D221" s="32"/>
      <c r="E221" s="32"/>
      <c r="F221" s="29">
        <v>36928</v>
      </c>
      <c r="G221" s="30"/>
      <c r="H221" s="29">
        <v>42596</v>
      </c>
      <c r="I221" s="29"/>
    </row>
    <row r="222" spans="1:9">
      <c r="A222" s="26">
        <v>44534</v>
      </c>
      <c r="B222" s="32"/>
      <c r="C222" s="32"/>
      <c r="D222" s="32"/>
      <c r="E222" s="32"/>
      <c r="F222" s="29">
        <v>41792</v>
      </c>
      <c r="G222" s="30"/>
      <c r="H222" s="29">
        <v>42544</v>
      </c>
      <c r="I222" s="29"/>
    </row>
    <row r="223" spans="1:9">
      <c r="A223" s="26">
        <v>44545</v>
      </c>
      <c r="B223" s="32"/>
      <c r="C223" s="32"/>
      <c r="D223" s="32"/>
      <c r="E223" s="32"/>
      <c r="F223" s="29">
        <v>40595</v>
      </c>
      <c r="G223" s="30"/>
      <c r="H223" s="29">
        <v>42629</v>
      </c>
      <c r="I223" s="29"/>
    </row>
    <row r="224" spans="1:9">
      <c r="A224" s="26">
        <v>44532</v>
      </c>
      <c r="B224" s="32"/>
      <c r="C224" s="32"/>
      <c r="D224" s="32"/>
      <c r="E224" s="32"/>
      <c r="F224" s="29">
        <v>40994</v>
      </c>
      <c r="G224" s="30"/>
      <c r="H224" s="29">
        <v>42848</v>
      </c>
      <c r="I224" s="29"/>
    </row>
    <row r="225" spans="1:9">
      <c r="A225" s="26">
        <v>44532</v>
      </c>
      <c r="B225" s="32"/>
      <c r="C225" s="32"/>
      <c r="D225" s="32"/>
      <c r="E225" s="32"/>
      <c r="F225" s="29">
        <v>40225</v>
      </c>
      <c r="G225" s="30"/>
      <c r="H225" s="29">
        <v>42860</v>
      </c>
      <c r="I225" s="29"/>
    </row>
    <row r="226" spans="1:9">
      <c r="A226" s="26">
        <v>44560</v>
      </c>
      <c r="B226" s="32"/>
      <c r="C226" s="32"/>
      <c r="D226" s="32"/>
      <c r="E226" s="32"/>
      <c r="F226" s="29">
        <v>36955</v>
      </c>
      <c r="G226" s="30"/>
      <c r="H226" s="29">
        <v>42540</v>
      </c>
      <c r="I226" s="29"/>
    </row>
    <row r="227" spans="1:9">
      <c r="A227" s="26">
        <v>44540</v>
      </c>
      <c r="B227" s="32"/>
      <c r="C227" s="32"/>
      <c r="D227" s="32"/>
      <c r="E227" s="32"/>
      <c r="F227" s="29">
        <v>42912</v>
      </c>
      <c r="G227" s="30"/>
      <c r="H227" s="29">
        <v>42828</v>
      </c>
      <c r="I227" s="29"/>
    </row>
    <row r="228" spans="1:9">
      <c r="A228" s="26">
        <v>44560</v>
      </c>
      <c r="B228" s="32"/>
      <c r="C228" s="32"/>
      <c r="D228" s="32"/>
      <c r="E228" s="32"/>
      <c r="F228" s="29">
        <v>41995</v>
      </c>
      <c r="G228" s="30"/>
      <c r="H228" s="29">
        <v>42731</v>
      </c>
      <c r="I228" s="29"/>
    </row>
    <row r="229" spans="1:9">
      <c r="A229" s="26">
        <v>44552</v>
      </c>
      <c r="B229" s="32"/>
      <c r="C229" s="32"/>
      <c r="D229" s="32"/>
      <c r="E229" s="32"/>
      <c r="F229" s="29">
        <v>41407</v>
      </c>
      <c r="G229" s="30"/>
      <c r="H229" s="29">
        <v>42720</v>
      </c>
      <c r="I229" s="29"/>
    </row>
    <row r="230" spans="1:9">
      <c r="A230" s="26">
        <v>44546</v>
      </c>
      <c r="B230" s="32"/>
      <c r="C230" s="32"/>
      <c r="D230" s="32"/>
      <c r="E230" s="32"/>
      <c r="F230" s="29">
        <v>39692</v>
      </c>
      <c r="G230" s="30"/>
      <c r="H230" s="29">
        <v>42598</v>
      </c>
      <c r="I230" s="29"/>
    </row>
    <row r="231" spans="1:9">
      <c r="A231" s="26">
        <v>44537</v>
      </c>
      <c r="B231" s="32"/>
      <c r="C231" s="32"/>
      <c r="D231" s="32"/>
      <c r="E231" s="32"/>
      <c r="F231" s="29">
        <v>41214</v>
      </c>
      <c r="G231" s="30"/>
      <c r="H231" s="29">
        <v>42566</v>
      </c>
      <c r="I231" s="29"/>
    </row>
    <row r="232" spans="1:9">
      <c r="A232" s="26">
        <v>44541</v>
      </c>
      <c r="B232" s="32"/>
      <c r="C232" s="32"/>
      <c r="D232" s="32"/>
      <c r="E232" s="32"/>
      <c r="F232" s="29">
        <v>41176</v>
      </c>
      <c r="G232" s="30"/>
      <c r="H232" s="29">
        <v>42835</v>
      </c>
      <c r="I232" s="29"/>
    </row>
    <row r="233" spans="1:9">
      <c r="A233" s="26">
        <v>44545</v>
      </c>
      <c r="B233" s="32"/>
      <c r="C233" s="32"/>
      <c r="D233" s="32"/>
      <c r="E233" s="32"/>
      <c r="F233" s="29">
        <v>42233</v>
      </c>
      <c r="G233" s="30"/>
      <c r="H233" s="29">
        <v>42658</v>
      </c>
      <c r="I233" s="29"/>
    </row>
    <row r="234" spans="1:9">
      <c r="A234" s="26">
        <v>44550</v>
      </c>
      <c r="B234" s="32"/>
      <c r="C234" s="32"/>
      <c r="D234" s="32"/>
      <c r="E234" s="32"/>
      <c r="F234" s="29">
        <v>42376</v>
      </c>
      <c r="G234" s="30"/>
      <c r="H234" s="29">
        <v>42614</v>
      </c>
      <c r="I234" s="29"/>
    </row>
    <row r="235" spans="1:9">
      <c r="A235" s="26">
        <v>44549</v>
      </c>
      <c r="B235" s="32"/>
      <c r="C235" s="32"/>
      <c r="D235" s="32"/>
      <c r="E235" s="32"/>
      <c r="F235" s="29">
        <v>39028</v>
      </c>
      <c r="G235" s="30"/>
      <c r="H235" s="29">
        <v>42817</v>
      </c>
      <c r="I235" s="29"/>
    </row>
    <row r="236" spans="1:9">
      <c r="A236" s="26">
        <v>44560</v>
      </c>
      <c r="B236" s="32"/>
      <c r="C236" s="32"/>
      <c r="D236" s="32"/>
      <c r="E236" s="32"/>
      <c r="F236" s="29">
        <v>38553</v>
      </c>
      <c r="G236" s="30"/>
      <c r="H236" s="29">
        <v>42845</v>
      </c>
      <c r="I236" s="29"/>
    </row>
    <row r="237" spans="1:9">
      <c r="A237" s="26">
        <v>44560</v>
      </c>
      <c r="B237" s="32"/>
      <c r="C237" s="32"/>
      <c r="D237" s="32"/>
      <c r="E237" s="32"/>
      <c r="F237" s="29">
        <v>38749</v>
      </c>
      <c r="G237" s="30"/>
      <c r="H237" s="29">
        <v>42776</v>
      </c>
      <c r="I23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A42E-08CD-486F-987F-B68617B100DD}">
  <sheetPr>
    <tabColor rgb="FFFFFF00"/>
  </sheetPr>
  <dimension ref="A3:M238"/>
  <sheetViews>
    <sheetView workbookViewId="0">
      <selection activeCell="M4" sqref="M4"/>
    </sheetView>
  </sheetViews>
  <sheetFormatPr defaultRowHeight="18"/>
  <cols>
    <col min="13" max="13" width="9.7265625" bestFit="1" customWidth="1"/>
  </cols>
  <sheetData>
    <row r="3" spans="1:13" ht="39">
      <c r="A3" s="25" t="s">
        <v>739</v>
      </c>
      <c r="B3" s="31" t="s">
        <v>744</v>
      </c>
      <c r="C3" s="31" t="s">
        <v>428</v>
      </c>
      <c r="D3" s="31" t="s">
        <v>745</v>
      </c>
      <c r="E3" s="31" t="s">
        <v>746</v>
      </c>
      <c r="F3" s="28" t="s">
        <v>740</v>
      </c>
      <c r="G3" s="28" t="s">
        <v>741</v>
      </c>
      <c r="H3" s="28" t="s">
        <v>742</v>
      </c>
      <c r="I3" s="28" t="s">
        <v>743</v>
      </c>
      <c r="L3" s="31" t="s">
        <v>739</v>
      </c>
      <c r="M3" s="33">
        <f ca="1">NOW()</f>
        <v>44847.757564004627</v>
      </c>
    </row>
    <row r="4" spans="1:13">
      <c r="A4" s="26">
        <v>44211</v>
      </c>
      <c r="B4" s="32" t="str">
        <f>TEXT(A4,"dddd")</f>
        <v>Friday</v>
      </c>
      <c r="C4" s="32" t="str">
        <f>TEXT(A4,"mmmm")</f>
        <v>January</v>
      </c>
      <c r="D4" s="32" t="str">
        <f>TEXT(A4,"yyy")</f>
        <v>2021</v>
      </c>
      <c r="E4" s="32" t="str">
        <f>TEXT(A4,"mmm")&amp;" "&amp;TEXT(A4,"yyy")</f>
        <v>Jan 2021</v>
      </c>
      <c r="F4" s="29">
        <v>39556</v>
      </c>
      <c r="G4" s="30">
        <f ca="1">YEARFRAC(F4,TODAY())</f>
        <v>14.486111111111111</v>
      </c>
      <c r="H4" s="29">
        <v>42552</v>
      </c>
      <c r="I4" s="29">
        <f>H4+365</f>
        <v>42917</v>
      </c>
      <c r="L4" s="31" t="s">
        <v>739</v>
      </c>
      <c r="M4" s="34">
        <f ca="1">TODAY()</f>
        <v>44847</v>
      </c>
    </row>
    <row r="5" spans="1:13">
      <c r="A5" s="26">
        <v>44211</v>
      </c>
      <c r="B5" s="32" t="str">
        <f t="shared" ref="B5:B68" si="0">TEXT(A5,"dddd")</f>
        <v>Friday</v>
      </c>
      <c r="C5" s="32" t="str">
        <f t="shared" ref="C5:C68" si="1">TEXT(A5,"mmmm")</f>
        <v>January</v>
      </c>
      <c r="D5" s="32" t="str">
        <f t="shared" ref="D5:D68" si="2">TEXT(A5,"yyy")</f>
        <v>2021</v>
      </c>
      <c r="E5" s="32" t="str">
        <f t="shared" ref="E5:E68" si="3">TEXT(A5,"mmm")&amp;" "&amp;TEXT(A5,"yyy")</f>
        <v>Jan 2021</v>
      </c>
      <c r="F5" s="29">
        <v>38104</v>
      </c>
      <c r="G5" s="30">
        <f t="shared" ref="G5:G68" ca="1" si="4">YEARFRAC(F5,TODAY())</f>
        <v>18.461111111111112</v>
      </c>
      <c r="H5" s="29">
        <v>42825</v>
      </c>
      <c r="I5" s="29">
        <f t="shared" ref="I5:I68" si="5">H5+365</f>
        <v>43190</v>
      </c>
    </row>
    <row r="6" spans="1:13">
      <c r="A6" s="26">
        <v>44211</v>
      </c>
      <c r="B6" s="32" t="str">
        <f t="shared" si="0"/>
        <v>Friday</v>
      </c>
      <c r="C6" s="32" t="str">
        <f t="shared" si="1"/>
        <v>January</v>
      </c>
      <c r="D6" s="32" t="str">
        <f t="shared" si="2"/>
        <v>2021</v>
      </c>
      <c r="E6" s="32" t="str">
        <f t="shared" si="3"/>
        <v>Jan 2021</v>
      </c>
      <c r="F6" s="29">
        <v>41961</v>
      </c>
      <c r="G6" s="30">
        <f t="shared" ca="1" si="4"/>
        <v>7.9027777777777777</v>
      </c>
      <c r="H6" s="29">
        <v>42656</v>
      </c>
      <c r="I6" s="29">
        <f t="shared" si="5"/>
        <v>43021</v>
      </c>
    </row>
    <row r="7" spans="1:13">
      <c r="A7" s="26">
        <v>44200</v>
      </c>
      <c r="B7" s="32" t="str">
        <f t="shared" si="0"/>
        <v>Monday</v>
      </c>
      <c r="C7" s="32" t="str">
        <f t="shared" si="1"/>
        <v>January</v>
      </c>
      <c r="D7" s="32" t="str">
        <f t="shared" si="2"/>
        <v>2021</v>
      </c>
      <c r="E7" s="32" t="str">
        <f t="shared" si="3"/>
        <v>Jan 2021</v>
      </c>
      <c r="F7" s="29">
        <v>42234</v>
      </c>
      <c r="G7" s="30">
        <f t="shared" ca="1" si="4"/>
        <v>7.1527777777777777</v>
      </c>
      <c r="H7" s="29">
        <v>42804</v>
      </c>
      <c r="I7" s="29">
        <f t="shared" si="5"/>
        <v>43169</v>
      </c>
    </row>
    <row r="8" spans="1:13">
      <c r="A8" s="26">
        <v>44211</v>
      </c>
      <c r="B8" s="32" t="str">
        <f t="shared" si="0"/>
        <v>Friday</v>
      </c>
      <c r="C8" s="32" t="str">
        <f t="shared" si="1"/>
        <v>January</v>
      </c>
      <c r="D8" s="32" t="str">
        <f t="shared" si="2"/>
        <v>2021</v>
      </c>
      <c r="E8" s="32" t="str">
        <f t="shared" si="3"/>
        <v>Jan 2021</v>
      </c>
      <c r="F8" s="29">
        <v>42389</v>
      </c>
      <c r="G8" s="30">
        <f t="shared" ca="1" si="4"/>
        <v>6.7305555555555552</v>
      </c>
      <c r="H8" s="29">
        <v>42566</v>
      </c>
      <c r="I8" s="29">
        <f t="shared" si="5"/>
        <v>42931</v>
      </c>
    </row>
    <row r="9" spans="1:13">
      <c r="A9" s="26">
        <v>44202</v>
      </c>
      <c r="B9" s="32" t="str">
        <f t="shared" si="0"/>
        <v>Wednesday</v>
      </c>
      <c r="C9" s="32" t="str">
        <f t="shared" si="1"/>
        <v>January</v>
      </c>
      <c r="D9" s="32" t="str">
        <f t="shared" si="2"/>
        <v>2021</v>
      </c>
      <c r="E9" s="32" t="str">
        <f t="shared" si="3"/>
        <v>Jan 2021</v>
      </c>
      <c r="F9" s="29">
        <v>41898</v>
      </c>
      <c r="G9" s="30">
        <f t="shared" ca="1" si="4"/>
        <v>8.0749999999999993</v>
      </c>
      <c r="H9" s="29">
        <v>42551</v>
      </c>
      <c r="I9" s="29">
        <f t="shared" si="5"/>
        <v>42916</v>
      </c>
    </row>
    <row r="10" spans="1:13">
      <c r="A10" s="26">
        <v>44202</v>
      </c>
      <c r="B10" s="32" t="str">
        <f t="shared" si="0"/>
        <v>Wednesday</v>
      </c>
      <c r="C10" s="32" t="str">
        <f t="shared" si="1"/>
        <v>January</v>
      </c>
      <c r="D10" s="32" t="str">
        <f t="shared" si="2"/>
        <v>2021</v>
      </c>
      <c r="E10" s="32" t="str">
        <f t="shared" si="3"/>
        <v>Jan 2021</v>
      </c>
      <c r="F10" s="29">
        <v>41908</v>
      </c>
      <c r="G10" s="30">
        <f t="shared" ca="1" si="4"/>
        <v>8.0472222222222225</v>
      </c>
      <c r="H10" s="29">
        <v>42619</v>
      </c>
      <c r="I10" s="29">
        <f t="shared" si="5"/>
        <v>42984</v>
      </c>
    </row>
    <row r="11" spans="1:13">
      <c r="A11" s="26">
        <v>44226</v>
      </c>
      <c r="B11" s="32" t="str">
        <f t="shared" si="0"/>
        <v>Saturday</v>
      </c>
      <c r="C11" s="32" t="str">
        <f t="shared" si="1"/>
        <v>January</v>
      </c>
      <c r="D11" s="32" t="str">
        <f t="shared" si="2"/>
        <v>2021</v>
      </c>
      <c r="E11" s="32" t="str">
        <f t="shared" si="3"/>
        <v>Jan 2021</v>
      </c>
      <c r="F11" s="29">
        <v>38803</v>
      </c>
      <c r="G11" s="30">
        <f t="shared" ca="1" si="4"/>
        <v>16.544444444444444</v>
      </c>
      <c r="H11" s="29">
        <v>42761</v>
      </c>
      <c r="I11" s="29">
        <f t="shared" si="5"/>
        <v>43126</v>
      </c>
    </row>
    <row r="12" spans="1:13">
      <c r="A12" s="26">
        <v>44200</v>
      </c>
      <c r="B12" s="32" t="str">
        <f t="shared" si="0"/>
        <v>Monday</v>
      </c>
      <c r="C12" s="32" t="str">
        <f t="shared" si="1"/>
        <v>January</v>
      </c>
      <c r="D12" s="32" t="str">
        <f t="shared" si="2"/>
        <v>2021</v>
      </c>
      <c r="E12" s="32" t="str">
        <f t="shared" si="3"/>
        <v>Jan 2021</v>
      </c>
      <c r="F12" s="29">
        <v>36928</v>
      </c>
      <c r="G12" s="30">
        <f t="shared" ca="1" si="4"/>
        <v>21.68611111111111</v>
      </c>
      <c r="H12" s="29">
        <v>42596</v>
      </c>
      <c r="I12" s="29">
        <f t="shared" si="5"/>
        <v>42961</v>
      </c>
    </row>
    <row r="13" spans="1:13">
      <c r="A13" s="26">
        <v>44201</v>
      </c>
      <c r="B13" s="32" t="str">
        <f t="shared" si="0"/>
        <v>Tuesday</v>
      </c>
      <c r="C13" s="32" t="str">
        <f t="shared" si="1"/>
        <v>January</v>
      </c>
      <c r="D13" s="32" t="str">
        <f t="shared" si="2"/>
        <v>2021</v>
      </c>
      <c r="E13" s="32" t="str">
        <f t="shared" si="3"/>
        <v>Jan 2021</v>
      </c>
      <c r="F13" s="29">
        <v>41792</v>
      </c>
      <c r="G13" s="30">
        <f t="shared" ca="1" si="4"/>
        <v>8.3638888888888889</v>
      </c>
      <c r="H13" s="29">
        <v>42544</v>
      </c>
      <c r="I13" s="29">
        <f t="shared" si="5"/>
        <v>42909</v>
      </c>
    </row>
    <row r="14" spans="1:13">
      <c r="A14" s="26">
        <v>44203</v>
      </c>
      <c r="B14" s="32" t="str">
        <f t="shared" si="0"/>
        <v>Thursday</v>
      </c>
      <c r="C14" s="32" t="str">
        <f t="shared" si="1"/>
        <v>January</v>
      </c>
      <c r="D14" s="32" t="str">
        <f t="shared" si="2"/>
        <v>2021</v>
      </c>
      <c r="E14" s="32" t="str">
        <f t="shared" si="3"/>
        <v>Jan 2021</v>
      </c>
      <c r="F14" s="29">
        <v>40595</v>
      </c>
      <c r="G14" s="30">
        <f t="shared" ca="1" si="4"/>
        <v>11.644444444444444</v>
      </c>
      <c r="H14" s="29">
        <v>42629</v>
      </c>
      <c r="I14" s="29">
        <f t="shared" si="5"/>
        <v>42994</v>
      </c>
    </row>
    <row r="15" spans="1:13">
      <c r="A15" s="26">
        <v>44204</v>
      </c>
      <c r="B15" s="32" t="str">
        <f t="shared" si="0"/>
        <v>Friday</v>
      </c>
      <c r="C15" s="32" t="str">
        <f t="shared" si="1"/>
        <v>January</v>
      </c>
      <c r="D15" s="32" t="str">
        <f t="shared" si="2"/>
        <v>2021</v>
      </c>
      <c r="E15" s="32" t="str">
        <f t="shared" si="3"/>
        <v>Jan 2021</v>
      </c>
      <c r="F15" s="29">
        <v>40994</v>
      </c>
      <c r="G15" s="30">
        <f t="shared" ca="1" si="4"/>
        <v>10.547222222222222</v>
      </c>
      <c r="H15" s="29">
        <v>42848</v>
      </c>
      <c r="I15" s="29">
        <f t="shared" si="5"/>
        <v>43213</v>
      </c>
    </row>
    <row r="16" spans="1:13">
      <c r="A16" s="26">
        <v>44206</v>
      </c>
      <c r="B16" s="32" t="str">
        <f t="shared" si="0"/>
        <v>Sunday</v>
      </c>
      <c r="C16" s="32" t="str">
        <f t="shared" si="1"/>
        <v>January</v>
      </c>
      <c r="D16" s="32" t="str">
        <f t="shared" si="2"/>
        <v>2021</v>
      </c>
      <c r="E16" s="32" t="str">
        <f t="shared" si="3"/>
        <v>Jan 2021</v>
      </c>
      <c r="F16" s="29">
        <v>40225</v>
      </c>
      <c r="G16" s="30">
        <f t="shared" ca="1" si="4"/>
        <v>12.658333333333333</v>
      </c>
      <c r="H16" s="29">
        <v>42860</v>
      </c>
      <c r="I16" s="29">
        <f t="shared" si="5"/>
        <v>43225</v>
      </c>
    </row>
    <row r="17" spans="1:9">
      <c r="A17" s="26">
        <v>44207</v>
      </c>
      <c r="B17" s="32" t="str">
        <f t="shared" si="0"/>
        <v>Monday</v>
      </c>
      <c r="C17" s="32" t="str">
        <f t="shared" si="1"/>
        <v>January</v>
      </c>
      <c r="D17" s="32" t="str">
        <f t="shared" si="2"/>
        <v>2021</v>
      </c>
      <c r="E17" s="32" t="str">
        <f t="shared" si="3"/>
        <v>Jan 2021</v>
      </c>
      <c r="F17" s="29">
        <v>36955</v>
      </c>
      <c r="G17" s="30">
        <f t="shared" ca="1" si="4"/>
        <v>21.605555555555554</v>
      </c>
      <c r="H17" s="29">
        <v>42540</v>
      </c>
      <c r="I17" s="29">
        <f t="shared" si="5"/>
        <v>42905</v>
      </c>
    </row>
    <row r="18" spans="1:9">
      <c r="A18" s="26">
        <v>44211</v>
      </c>
      <c r="B18" s="32" t="str">
        <f t="shared" si="0"/>
        <v>Friday</v>
      </c>
      <c r="C18" s="32" t="str">
        <f t="shared" si="1"/>
        <v>January</v>
      </c>
      <c r="D18" s="32" t="str">
        <f t="shared" si="2"/>
        <v>2021</v>
      </c>
      <c r="E18" s="32" t="str">
        <f t="shared" si="3"/>
        <v>Jan 2021</v>
      </c>
      <c r="F18" s="29">
        <v>42912</v>
      </c>
      <c r="G18" s="30">
        <f t="shared" ca="1" si="4"/>
        <v>5.2972222222222225</v>
      </c>
      <c r="H18" s="29">
        <v>42828</v>
      </c>
      <c r="I18" s="29">
        <f t="shared" si="5"/>
        <v>43193</v>
      </c>
    </row>
    <row r="19" spans="1:9">
      <c r="A19" s="26">
        <v>44216</v>
      </c>
      <c r="B19" s="32" t="str">
        <f t="shared" si="0"/>
        <v>Wednesday</v>
      </c>
      <c r="C19" s="32" t="str">
        <f t="shared" si="1"/>
        <v>January</v>
      </c>
      <c r="D19" s="32" t="str">
        <f t="shared" si="2"/>
        <v>2021</v>
      </c>
      <c r="E19" s="32" t="str">
        <f t="shared" si="3"/>
        <v>Jan 2021</v>
      </c>
      <c r="F19" s="29">
        <v>41995</v>
      </c>
      <c r="G19" s="30">
        <f t="shared" ca="1" si="4"/>
        <v>7.8083333333333336</v>
      </c>
      <c r="H19" s="29">
        <v>42731</v>
      </c>
      <c r="I19" s="29">
        <f t="shared" si="5"/>
        <v>43096</v>
      </c>
    </row>
    <row r="20" spans="1:9">
      <c r="A20" s="26">
        <v>44217</v>
      </c>
      <c r="B20" s="32" t="str">
        <f t="shared" si="0"/>
        <v>Thursday</v>
      </c>
      <c r="C20" s="32" t="str">
        <f t="shared" si="1"/>
        <v>January</v>
      </c>
      <c r="D20" s="32" t="str">
        <f t="shared" si="2"/>
        <v>2021</v>
      </c>
      <c r="E20" s="32" t="str">
        <f t="shared" si="3"/>
        <v>Jan 2021</v>
      </c>
      <c r="F20" s="29">
        <v>41407</v>
      </c>
      <c r="G20" s="30">
        <f t="shared" ca="1" si="4"/>
        <v>9.4166666666666661</v>
      </c>
      <c r="H20" s="29">
        <v>42720</v>
      </c>
      <c r="I20" s="29">
        <f t="shared" si="5"/>
        <v>43085</v>
      </c>
    </row>
    <row r="21" spans="1:9">
      <c r="A21" s="26">
        <v>44224</v>
      </c>
      <c r="B21" s="32" t="str">
        <f t="shared" si="0"/>
        <v>Thursday</v>
      </c>
      <c r="C21" s="32" t="str">
        <f t="shared" si="1"/>
        <v>January</v>
      </c>
      <c r="D21" s="32" t="str">
        <f t="shared" si="2"/>
        <v>2021</v>
      </c>
      <c r="E21" s="32" t="str">
        <f t="shared" si="3"/>
        <v>Jan 2021</v>
      </c>
      <c r="F21" s="29">
        <v>39692</v>
      </c>
      <c r="G21" s="30">
        <f t="shared" ca="1" si="4"/>
        <v>14.116666666666667</v>
      </c>
      <c r="H21" s="29">
        <v>42598</v>
      </c>
      <c r="I21" s="29">
        <f t="shared" si="5"/>
        <v>42963</v>
      </c>
    </row>
    <row r="22" spans="1:9">
      <c r="A22" s="26">
        <v>44226</v>
      </c>
      <c r="B22" s="32" t="str">
        <f t="shared" si="0"/>
        <v>Saturday</v>
      </c>
      <c r="C22" s="32" t="str">
        <f t="shared" si="1"/>
        <v>January</v>
      </c>
      <c r="D22" s="32" t="str">
        <f t="shared" si="2"/>
        <v>2021</v>
      </c>
      <c r="E22" s="32" t="str">
        <f t="shared" si="3"/>
        <v>Jan 2021</v>
      </c>
      <c r="F22" s="29">
        <v>41214</v>
      </c>
      <c r="G22" s="30">
        <f t="shared" ca="1" si="4"/>
        <v>9.9499999999999993</v>
      </c>
      <c r="H22" s="29">
        <v>42566</v>
      </c>
      <c r="I22" s="29">
        <f t="shared" si="5"/>
        <v>42931</v>
      </c>
    </row>
    <row r="23" spans="1:9">
      <c r="A23" s="26">
        <v>44226</v>
      </c>
      <c r="B23" s="32" t="str">
        <f t="shared" si="0"/>
        <v>Saturday</v>
      </c>
      <c r="C23" s="32" t="str">
        <f t="shared" si="1"/>
        <v>January</v>
      </c>
      <c r="D23" s="32" t="str">
        <f t="shared" si="2"/>
        <v>2021</v>
      </c>
      <c r="E23" s="32" t="str">
        <f t="shared" si="3"/>
        <v>Jan 2021</v>
      </c>
      <c r="F23" s="29">
        <v>41176</v>
      </c>
      <c r="G23" s="30">
        <f t="shared" ca="1" si="4"/>
        <v>10.052777777777777</v>
      </c>
      <c r="H23" s="29">
        <v>42835</v>
      </c>
      <c r="I23" s="29">
        <f t="shared" si="5"/>
        <v>43200</v>
      </c>
    </row>
    <row r="24" spans="1:9">
      <c r="A24" s="26">
        <v>44226</v>
      </c>
      <c r="B24" s="32" t="str">
        <f t="shared" si="0"/>
        <v>Saturday</v>
      </c>
      <c r="C24" s="32" t="str">
        <f t="shared" si="1"/>
        <v>January</v>
      </c>
      <c r="D24" s="32" t="str">
        <f t="shared" si="2"/>
        <v>2021</v>
      </c>
      <c r="E24" s="32" t="str">
        <f t="shared" si="3"/>
        <v>Jan 2021</v>
      </c>
      <c r="F24" s="29">
        <v>42233</v>
      </c>
      <c r="G24" s="30">
        <f t="shared" ca="1" si="4"/>
        <v>7.1555555555555559</v>
      </c>
      <c r="H24" s="29">
        <v>42658</v>
      </c>
      <c r="I24" s="29">
        <f t="shared" si="5"/>
        <v>43023</v>
      </c>
    </row>
    <row r="25" spans="1:9">
      <c r="A25" s="26">
        <v>44242</v>
      </c>
      <c r="B25" s="32" t="str">
        <f t="shared" si="0"/>
        <v>Monday</v>
      </c>
      <c r="C25" s="32" t="str">
        <f t="shared" si="1"/>
        <v>February</v>
      </c>
      <c r="D25" s="32" t="str">
        <f t="shared" si="2"/>
        <v>2021</v>
      </c>
      <c r="E25" s="32" t="str">
        <f t="shared" si="3"/>
        <v>Feb 2021</v>
      </c>
      <c r="F25" s="29">
        <v>42376</v>
      </c>
      <c r="G25" s="30">
        <f t="shared" ca="1" si="4"/>
        <v>6.7666666666666666</v>
      </c>
      <c r="H25" s="29">
        <v>42614</v>
      </c>
      <c r="I25" s="29">
        <f t="shared" si="5"/>
        <v>42979</v>
      </c>
    </row>
    <row r="26" spans="1:9">
      <c r="A26" s="26">
        <v>44242</v>
      </c>
      <c r="B26" s="32" t="str">
        <f t="shared" si="0"/>
        <v>Monday</v>
      </c>
      <c r="C26" s="32" t="str">
        <f t="shared" si="1"/>
        <v>February</v>
      </c>
      <c r="D26" s="32" t="str">
        <f t="shared" si="2"/>
        <v>2021</v>
      </c>
      <c r="E26" s="32" t="str">
        <f t="shared" si="3"/>
        <v>Feb 2021</v>
      </c>
      <c r="F26" s="29">
        <v>39028</v>
      </c>
      <c r="G26" s="30">
        <f t="shared" ca="1" si="4"/>
        <v>15.933333333333334</v>
      </c>
      <c r="H26" s="29">
        <v>42817</v>
      </c>
      <c r="I26" s="29">
        <f t="shared" si="5"/>
        <v>43182</v>
      </c>
    </row>
    <row r="27" spans="1:9">
      <c r="A27" s="26">
        <v>44242</v>
      </c>
      <c r="B27" s="32" t="str">
        <f t="shared" si="0"/>
        <v>Monday</v>
      </c>
      <c r="C27" s="32" t="str">
        <f t="shared" si="1"/>
        <v>February</v>
      </c>
      <c r="D27" s="32" t="str">
        <f t="shared" si="2"/>
        <v>2021</v>
      </c>
      <c r="E27" s="32" t="str">
        <f t="shared" si="3"/>
        <v>Feb 2021</v>
      </c>
      <c r="F27" s="29">
        <v>38553</v>
      </c>
      <c r="G27" s="30">
        <f t="shared" ca="1" si="4"/>
        <v>17.230555555555554</v>
      </c>
      <c r="H27" s="29">
        <v>42845</v>
      </c>
      <c r="I27" s="29">
        <f t="shared" si="5"/>
        <v>43210</v>
      </c>
    </row>
    <row r="28" spans="1:9">
      <c r="A28" s="26">
        <v>44230</v>
      </c>
      <c r="B28" s="32" t="str">
        <f t="shared" si="0"/>
        <v>Wednesday</v>
      </c>
      <c r="C28" s="32" t="str">
        <f t="shared" si="1"/>
        <v>February</v>
      </c>
      <c r="D28" s="32" t="str">
        <f t="shared" si="2"/>
        <v>2021</v>
      </c>
      <c r="E28" s="32" t="str">
        <f t="shared" si="3"/>
        <v>Feb 2021</v>
      </c>
      <c r="F28" s="29">
        <v>38749</v>
      </c>
      <c r="G28" s="30">
        <f t="shared" ca="1" si="4"/>
        <v>16.7</v>
      </c>
      <c r="H28" s="29">
        <v>42776</v>
      </c>
      <c r="I28" s="29">
        <f t="shared" si="5"/>
        <v>43141</v>
      </c>
    </row>
    <row r="29" spans="1:9">
      <c r="A29" s="26">
        <v>44242</v>
      </c>
      <c r="B29" s="32" t="str">
        <f t="shared" si="0"/>
        <v>Monday</v>
      </c>
      <c r="C29" s="32" t="str">
        <f t="shared" si="1"/>
        <v>February</v>
      </c>
      <c r="D29" s="32" t="str">
        <f t="shared" si="2"/>
        <v>2021</v>
      </c>
      <c r="E29" s="32" t="str">
        <f t="shared" si="3"/>
        <v>Feb 2021</v>
      </c>
      <c r="F29" s="29">
        <v>37515</v>
      </c>
      <c r="G29" s="30">
        <f t="shared" ca="1" si="4"/>
        <v>20.074999999999999</v>
      </c>
      <c r="H29" s="29">
        <v>42586</v>
      </c>
      <c r="I29" s="29">
        <f t="shared" si="5"/>
        <v>42951</v>
      </c>
    </row>
    <row r="30" spans="1:9">
      <c r="A30" s="26">
        <v>44231</v>
      </c>
      <c r="B30" s="32" t="str">
        <f t="shared" si="0"/>
        <v>Thursday</v>
      </c>
      <c r="C30" s="32" t="str">
        <f t="shared" si="1"/>
        <v>February</v>
      </c>
      <c r="D30" s="32" t="str">
        <f t="shared" si="2"/>
        <v>2021</v>
      </c>
      <c r="E30" s="32" t="str">
        <f t="shared" si="3"/>
        <v>Feb 2021</v>
      </c>
      <c r="F30" s="29">
        <v>42125</v>
      </c>
      <c r="G30" s="30">
        <f t="shared" ca="1" si="4"/>
        <v>7.45</v>
      </c>
      <c r="H30" s="29">
        <v>42710</v>
      </c>
      <c r="I30" s="29">
        <f t="shared" si="5"/>
        <v>43075</v>
      </c>
    </row>
    <row r="31" spans="1:9">
      <c r="A31" s="26">
        <v>44233</v>
      </c>
      <c r="B31" s="32" t="str">
        <f t="shared" si="0"/>
        <v>Saturday</v>
      </c>
      <c r="C31" s="32" t="str">
        <f t="shared" si="1"/>
        <v>February</v>
      </c>
      <c r="D31" s="32" t="str">
        <f t="shared" si="2"/>
        <v>2021</v>
      </c>
      <c r="E31" s="32" t="str">
        <f t="shared" si="3"/>
        <v>Feb 2021</v>
      </c>
      <c r="F31" s="29">
        <v>42726</v>
      </c>
      <c r="G31" s="30">
        <f t="shared" ca="1" si="4"/>
        <v>5.8083333333333336</v>
      </c>
      <c r="H31" s="29">
        <v>42539</v>
      </c>
      <c r="I31" s="29">
        <f t="shared" si="5"/>
        <v>42904</v>
      </c>
    </row>
    <row r="32" spans="1:9">
      <c r="A32" s="26">
        <v>44232</v>
      </c>
      <c r="B32" s="32" t="str">
        <f t="shared" si="0"/>
        <v>Friday</v>
      </c>
      <c r="C32" s="32" t="str">
        <f t="shared" si="1"/>
        <v>February</v>
      </c>
      <c r="D32" s="32" t="str">
        <f t="shared" si="2"/>
        <v>2021</v>
      </c>
      <c r="E32" s="32" t="str">
        <f t="shared" si="3"/>
        <v>Feb 2021</v>
      </c>
      <c r="F32" s="29">
        <v>40162</v>
      </c>
      <c r="G32" s="30">
        <f t="shared" ca="1" si="4"/>
        <v>12.827777777777778</v>
      </c>
      <c r="H32" s="29">
        <v>42563</v>
      </c>
      <c r="I32" s="29">
        <f t="shared" si="5"/>
        <v>42928</v>
      </c>
    </row>
    <row r="33" spans="1:9">
      <c r="A33" s="26">
        <v>44233</v>
      </c>
      <c r="B33" s="32" t="str">
        <f t="shared" si="0"/>
        <v>Saturday</v>
      </c>
      <c r="C33" s="32" t="str">
        <f t="shared" si="1"/>
        <v>February</v>
      </c>
      <c r="D33" s="32" t="str">
        <f t="shared" si="2"/>
        <v>2021</v>
      </c>
      <c r="E33" s="32" t="str">
        <f t="shared" si="3"/>
        <v>Feb 2021</v>
      </c>
      <c r="F33" s="29">
        <v>42892</v>
      </c>
      <c r="G33" s="30">
        <f t="shared" ca="1" si="4"/>
        <v>5.3527777777777779</v>
      </c>
      <c r="H33" s="29">
        <v>42731</v>
      </c>
      <c r="I33" s="29">
        <f t="shared" si="5"/>
        <v>43096</v>
      </c>
    </row>
    <row r="34" spans="1:9">
      <c r="A34" s="26">
        <v>44237</v>
      </c>
      <c r="B34" s="32" t="str">
        <f t="shared" si="0"/>
        <v>Wednesday</v>
      </c>
      <c r="C34" s="32" t="str">
        <f t="shared" si="1"/>
        <v>February</v>
      </c>
      <c r="D34" s="32" t="str">
        <f t="shared" si="2"/>
        <v>2021</v>
      </c>
      <c r="E34" s="32" t="str">
        <f t="shared" si="3"/>
        <v>Feb 2021</v>
      </c>
      <c r="F34" s="29">
        <v>42325</v>
      </c>
      <c r="G34" s="30">
        <f t="shared" ca="1" si="4"/>
        <v>6.9055555555555559</v>
      </c>
      <c r="H34" s="29">
        <v>42590</v>
      </c>
      <c r="I34" s="29">
        <f t="shared" si="5"/>
        <v>42955</v>
      </c>
    </row>
    <row r="35" spans="1:9">
      <c r="A35" s="26">
        <v>44255</v>
      </c>
      <c r="B35" s="32" t="str">
        <f t="shared" si="0"/>
        <v>Sunday</v>
      </c>
      <c r="C35" s="32" t="str">
        <f t="shared" si="1"/>
        <v>February</v>
      </c>
      <c r="D35" s="32" t="str">
        <f t="shared" si="2"/>
        <v>2021</v>
      </c>
      <c r="E35" s="32" t="str">
        <f t="shared" si="3"/>
        <v>Feb 2021</v>
      </c>
      <c r="F35" s="29">
        <v>40714</v>
      </c>
      <c r="G35" s="30">
        <f t="shared" ca="1" si="4"/>
        <v>11.313888888888888</v>
      </c>
      <c r="H35" s="29">
        <v>42507</v>
      </c>
      <c r="I35" s="29">
        <f t="shared" si="5"/>
        <v>42872</v>
      </c>
    </row>
    <row r="36" spans="1:9">
      <c r="A36" s="26">
        <v>44238</v>
      </c>
      <c r="B36" s="32" t="str">
        <f t="shared" si="0"/>
        <v>Thursday</v>
      </c>
      <c r="C36" s="32" t="str">
        <f t="shared" si="1"/>
        <v>February</v>
      </c>
      <c r="D36" s="32" t="str">
        <f t="shared" si="2"/>
        <v>2021</v>
      </c>
      <c r="E36" s="32" t="str">
        <f t="shared" si="3"/>
        <v>Feb 2021</v>
      </c>
      <c r="F36" s="29">
        <v>42326</v>
      </c>
      <c r="G36" s="30">
        <f t="shared" ca="1" si="4"/>
        <v>6.9027777777777777</v>
      </c>
      <c r="H36" s="29">
        <v>42801</v>
      </c>
      <c r="I36" s="29">
        <f t="shared" si="5"/>
        <v>43166</v>
      </c>
    </row>
    <row r="37" spans="1:9">
      <c r="A37" s="26">
        <v>44242</v>
      </c>
      <c r="B37" s="32" t="str">
        <f t="shared" si="0"/>
        <v>Monday</v>
      </c>
      <c r="C37" s="32" t="str">
        <f t="shared" si="1"/>
        <v>February</v>
      </c>
      <c r="D37" s="32" t="str">
        <f t="shared" si="2"/>
        <v>2021</v>
      </c>
      <c r="E37" s="32" t="str">
        <f t="shared" si="3"/>
        <v>Feb 2021</v>
      </c>
      <c r="F37" s="29">
        <v>40189</v>
      </c>
      <c r="G37" s="30">
        <f t="shared" ca="1" si="4"/>
        <v>12.755555555555556</v>
      </c>
      <c r="H37" s="29">
        <v>42839</v>
      </c>
      <c r="I37" s="29">
        <f t="shared" si="5"/>
        <v>43204</v>
      </c>
    </row>
    <row r="38" spans="1:9">
      <c r="A38" s="26">
        <v>44246</v>
      </c>
      <c r="B38" s="32" t="str">
        <f t="shared" si="0"/>
        <v>Friday</v>
      </c>
      <c r="C38" s="32" t="str">
        <f t="shared" si="1"/>
        <v>February</v>
      </c>
      <c r="D38" s="32" t="str">
        <f t="shared" si="2"/>
        <v>2021</v>
      </c>
      <c r="E38" s="32" t="str">
        <f t="shared" si="3"/>
        <v>Feb 2021</v>
      </c>
      <c r="F38" s="29">
        <v>42009</v>
      </c>
      <c r="G38" s="30">
        <f t="shared" ca="1" si="4"/>
        <v>7.7722222222222221</v>
      </c>
      <c r="H38" s="29">
        <v>42652</v>
      </c>
      <c r="I38" s="29">
        <f t="shared" si="5"/>
        <v>43017</v>
      </c>
    </row>
    <row r="39" spans="1:9">
      <c r="A39" s="26">
        <v>44247</v>
      </c>
      <c r="B39" s="32" t="str">
        <f t="shared" si="0"/>
        <v>Saturday</v>
      </c>
      <c r="C39" s="32" t="str">
        <f t="shared" si="1"/>
        <v>February</v>
      </c>
      <c r="D39" s="32" t="str">
        <f t="shared" si="2"/>
        <v>2021</v>
      </c>
      <c r="E39" s="32" t="str">
        <f t="shared" si="3"/>
        <v>Feb 2021</v>
      </c>
      <c r="F39" s="29">
        <v>39556</v>
      </c>
      <c r="G39" s="30">
        <f t="shared" ca="1" si="4"/>
        <v>14.486111111111111</v>
      </c>
      <c r="H39" s="29">
        <v>42552</v>
      </c>
      <c r="I39" s="29">
        <f t="shared" si="5"/>
        <v>42917</v>
      </c>
    </row>
    <row r="40" spans="1:9">
      <c r="A40" s="26">
        <v>44255</v>
      </c>
      <c r="B40" s="32" t="str">
        <f t="shared" si="0"/>
        <v>Sunday</v>
      </c>
      <c r="C40" s="32" t="str">
        <f t="shared" si="1"/>
        <v>February</v>
      </c>
      <c r="D40" s="32" t="str">
        <f t="shared" si="2"/>
        <v>2021</v>
      </c>
      <c r="E40" s="32" t="str">
        <f t="shared" si="3"/>
        <v>Feb 2021</v>
      </c>
      <c r="F40" s="29">
        <v>38104</v>
      </c>
      <c r="G40" s="30">
        <f t="shared" ca="1" si="4"/>
        <v>18.461111111111112</v>
      </c>
      <c r="H40" s="29">
        <v>42825</v>
      </c>
      <c r="I40" s="29">
        <f t="shared" si="5"/>
        <v>43190</v>
      </c>
    </row>
    <row r="41" spans="1:9">
      <c r="A41" s="26">
        <v>44248</v>
      </c>
      <c r="B41" s="32" t="str">
        <f t="shared" si="0"/>
        <v>Sunday</v>
      </c>
      <c r="C41" s="32" t="str">
        <f t="shared" si="1"/>
        <v>February</v>
      </c>
      <c r="D41" s="32" t="str">
        <f t="shared" si="2"/>
        <v>2021</v>
      </c>
      <c r="E41" s="32" t="str">
        <f t="shared" si="3"/>
        <v>Feb 2021</v>
      </c>
      <c r="F41" s="29">
        <v>41961</v>
      </c>
      <c r="G41" s="30">
        <f t="shared" ca="1" si="4"/>
        <v>7.9027777777777777</v>
      </c>
      <c r="H41" s="29">
        <v>42656</v>
      </c>
      <c r="I41" s="29">
        <f t="shared" si="5"/>
        <v>43021</v>
      </c>
    </row>
    <row r="42" spans="1:9">
      <c r="A42" s="26">
        <v>44255</v>
      </c>
      <c r="B42" s="32" t="str">
        <f t="shared" si="0"/>
        <v>Sunday</v>
      </c>
      <c r="C42" s="32" t="str">
        <f t="shared" si="1"/>
        <v>February</v>
      </c>
      <c r="D42" s="32" t="str">
        <f t="shared" si="2"/>
        <v>2021</v>
      </c>
      <c r="E42" s="32" t="str">
        <f t="shared" si="3"/>
        <v>Feb 2021</v>
      </c>
      <c r="F42" s="29">
        <v>42234</v>
      </c>
      <c r="G42" s="30">
        <f t="shared" ca="1" si="4"/>
        <v>7.1527777777777777</v>
      </c>
      <c r="H42" s="29">
        <v>42804</v>
      </c>
      <c r="I42" s="29">
        <f t="shared" si="5"/>
        <v>43169</v>
      </c>
    </row>
    <row r="43" spans="1:9">
      <c r="A43" s="26">
        <v>44255</v>
      </c>
      <c r="B43" s="32" t="str">
        <f t="shared" si="0"/>
        <v>Sunday</v>
      </c>
      <c r="C43" s="32" t="str">
        <f t="shared" si="1"/>
        <v>February</v>
      </c>
      <c r="D43" s="32" t="str">
        <f t="shared" si="2"/>
        <v>2021</v>
      </c>
      <c r="E43" s="32" t="str">
        <f t="shared" si="3"/>
        <v>Feb 2021</v>
      </c>
      <c r="F43" s="29">
        <v>42389</v>
      </c>
      <c r="G43" s="30">
        <f t="shared" ca="1" si="4"/>
        <v>6.7305555555555552</v>
      </c>
      <c r="H43" s="29">
        <v>42566</v>
      </c>
      <c r="I43" s="29">
        <f t="shared" si="5"/>
        <v>42931</v>
      </c>
    </row>
    <row r="44" spans="1:9">
      <c r="A44" s="26">
        <v>44254</v>
      </c>
      <c r="B44" s="32" t="str">
        <f t="shared" si="0"/>
        <v>Saturday</v>
      </c>
      <c r="C44" s="32" t="str">
        <f t="shared" si="1"/>
        <v>February</v>
      </c>
      <c r="D44" s="32" t="str">
        <f t="shared" si="2"/>
        <v>2021</v>
      </c>
      <c r="E44" s="32" t="str">
        <f t="shared" si="3"/>
        <v>Feb 2021</v>
      </c>
      <c r="F44" s="29">
        <v>41898</v>
      </c>
      <c r="G44" s="30">
        <f t="shared" ca="1" si="4"/>
        <v>8.0749999999999993</v>
      </c>
      <c r="H44" s="29">
        <v>42551</v>
      </c>
      <c r="I44" s="29">
        <f t="shared" si="5"/>
        <v>42916</v>
      </c>
    </row>
    <row r="45" spans="1:9">
      <c r="A45" s="26">
        <v>44270</v>
      </c>
      <c r="B45" s="32" t="str">
        <f t="shared" si="0"/>
        <v>Monday</v>
      </c>
      <c r="C45" s="32" t="str">
        <f t="shared" si="1"/>
        <v>March</v>
      </c>
      <c r="D45" s="32" t="str">
        <f t="shared" si="2"/>
        <v>2021</v>
      </c>
      <c r="E45" s="32" t="str">
        <f t="shared" si="3"/>
        <v>Mar 2021</v>
      </c>
      <c r="F45" s="29">
        <v>41908</v>
      </c>
      <c r="G45" s="30">
        <f t="shared" ca="1" si="4"/>
        <v>8.0472222222222225</v>
      </c>
      <c r="H45" s="29">
        <v>42619</v>
      </c>
      <c r="I45" s="29">
        <f t="shared" si="5"/>
        <v>42984</v>
      </c>
    </row>
    <row r="46" spans="1:9">
      <c r="A46" s="26">
        <v>44257</v>
      </c>
      <c r="B46" s="32" t="str">
        <f t="shared" si="0"/>
        <v>Tuesday</v>
      </c>
      <c r="C46" s="32" t="str">
        <f t="shared" si="1"/>
        <v>March</v>
      </c>
      <c r="D46" s="32" t="str">
        <f t="shared" si="2"/>
        <v>2021</v>
      </c>
      <c r="E46" s="32" t="str">
        <f t="shared" si="3"/>
        <v>Mar 2021</v>
      </c>
      <c r="F46" s="29">
        <v>38803</v>
      </c>
      <c r="G46" s="30">
        <f t="shared" ca="1" si="4"/>
        <v>16.544444444444444</v>
      </c>
      <c r="H46" s="29">
        <v>42761</v>
      </c>
      <c r="I46" s="29">
        <f t="shared" si="5"/>
        <v>43126</v>
      </c>
    </row>
    <row r="47" spans="1:9">
      <c r="A47" s="26">
        <v>44270</v>
      </c>
      <c r="B47" s="32" t="str">
        <f t="shared" si="0"/>
        <v>Monday</v>
      </c>
      <c r="C47" s="32" t="str">
        <f t="shared" si="1"/>
        <v>March</v>
      </c>
      <c r="D47" s="32" t="str">
        <f t="shared" si="2"/>
        <v>2021</v>
      </c>
      <c r="E47" s="32" t="str">
        <f t="shared" si="3"/>
        <v>Mar 2021</v>
      </c>
      <c r="F47" s="29">
        <v>36928</v>
      </c>
      <c r="G47" s="30">
        <f t="shared" ca="1" si="4"/>
        <v>21.68611111111111</v>
      </c>
      <c r="H47" s="29">
        <v>42596</v>
      </c>
      <c r="I47" s="29">
        <f t="shared" si="5"/>
        <v>42961</v>
      </c>
    </row>
    <row r="48" spans="1:9">
      <c r="A48" s="26">
        <v>44270</v>
      </c>
      <c r="B48" s="32" t="str">
        <f t="shared" si="0"/>
        <v>Monday</v>
      </c>
      <c r="C48" s="32" t="str">
        <f t="shared" si="1"/>
        <v>March</v>
      </c>
      <c r="D48" s="32" t="str">
        <f t="shared" si="2"/>
        <v>2021</v>
      </c>
      <c r="E48" s="32" t="str">
        <f t="shared" si="3"/>
        <v>Mar 2021</v>
      </c>
      <c r="F48" s="29">
        <v>41792</v>
      </c>
      <c r="G48" s="30">
        <f t="shared" ca="1" si="4"/>
        <v>8.3638888888888889</v>
      </c>
      <c r="H48" s="29">
        <v>42544</v>
      </c>
      <c r="I48" s="29">
        <f t="shared" si="5"/>
        <v>42909</v>
      </c>
    </row>
    <row r="49" spans="1:9">
      <c r="A49" s="26">
        <v>44259</v>
      </c>
      <c r="B49" s="32" t="str">
        <f t="shared" si="0"/>
        <v>Thursday</v>
      </c>
      <c r="C49" s="32" t="str">
        <f t="shared" si="1"/>
        <v>March</v>
      </c>
      <c r="D49" s="32" t="str">
        <f t="shared" si="2"/>
        <v>2021</v>
      </c>
      <c r="E49" s="32" t="str">
        <f t="shared" si="3"/>
        <v>Mar 2021</v>
      </c>
      <c r="F49" s="29">
        <v>40595</v>
      </c>
      <c r="G49" s="30">
        <f t="shared" ca="1" si="4"/>
        <v>11.644444444444444</v>
      </c>
      <c r="H49" s="29">
        <v>42629</v>
      </c>
      <c r="I49" s="29">
        <f t="shared" si="5"/>
        <v>42994</v>
      </c>
    </row>
    <row r="50" spans="1:9">
      <c r="A50" s="26">
        <v>44270</v>
      </c>
      <c r="B50" s="32" t="str">
        <f t="shared" si="0"/>
        <v>Monday</v>
      </c>
      <c r="C50" s="32" t="str">
        <f t="shared" si="1"/>
        <v>March</v>
      </c>
      <c r="D50" s="32" t="str">
        <f t="shared" si="2"/>
        <v>2021</v>
      </c>
      <c r="E50" s="32" t="str">
        <f t="shared" si="3"/>
        <v>Mar 2021</v>
      </c>
      <c r="F50" s="29">
        <v>40994</v>
      </c>
      <c r="G50" s="30">
        <f t="shared" ca="1" si="4"/>
        <v>10.547222222222222</v>
      </c>
      <c r="H50" s="29">
        <v>42848</v>
      </c>
      <c r="I50" s="29">
        <f t="shared" si="5"/>
        <v>43213</v>
      </c>
    </row>
    <row r="51" spans="1:9">
      <c r="A51" s="26">
        <v>44260</v>
      </c>
      <c r="B51" s="32" t="str">
        <f t="shared" si="0"/>
        <v>Friday</v>
      </c>
      <c r="C51" s="32" t="str">
        <f t="shared" si="1"/>
        <v>March</v>
      </c>
      <c r="D51" s="32" t="str">
        <f t="shared" si="2"/>
        <v>2021</v>
      </c>
      <c r="E51" s="32" t="str">
        <f t="shared" si="3"/>
        <v>Mar 2021</v>
      </c>
      <c r="F51" s="29">
        <v>40225</v>
      </c>
      <c r="G51" s="30">
        <f t="shared" ca="1" si="4"/>
        <v>12.658333333333333</v>
      </c>
      <c r="H51" s="29">
        <v>42860</v>
      </c>
      <c r="I51" s="29">
        <f t="shared" si="5"/>
        <v>43225</v>
      </c>
    </row>
    <row r="52" spans="1:9">
      <c r="A52" s="26">
        <v>44260</v>
      </c>
      <c r="B52" s="32" t="str">
        <f t="shared" si="0"/>
        <v>Friday</v>
      </c>
      <c r="C52" s="32" t="str">
        <f t="shared" si="1"/>
        <v>March</v>
      </c>
      <c r="D52" s="32" t="str">
        <f t="shared" si="2"/>
        <v>2021</v>
      </c>
      <c r="E52" s="32" t="str">
        <f t="shared" si="3"/>
        <v>Mar 2021</v>
      </c>
      <c r="F52" s="29">
        <v>36955</v>
      </c>
      <c r="G52" s="30">
        <f t="shared" ca="1" si="4"/>
        <v>21.605555555555554</v>
      </c>
      <c r="H52" s="29">
        <v>42540</v>
      </c>
      <c r="I52" s="29">
        <f t="shared" si="5"/>
        <v>42905</v>
      </c>
    </row>
    <row r="53" spans="1:9">
      <c r="A53" s="26">
        <v>44261</v>
      </c>
      <c r="B53" s="32" t="str">
        <f t="shared" si="0"/>
        <v>Saturday</v>
      </c>
      <c r="C53" s="32" t="str">
        <f t="shared" si="1"/>
        <v>March</v>
      </c>
      <c r="D53" s="32" t="str">
        <f t="shared" si="2"/>
        <v>2021</v>
      </c>
      <c r="E53" s="32" t="str">
        <f t="shared" si="3"/>
        <v>Mar 2021</v>
      </c>
      <c r="F53" s="29">
        <v>42912</v>
      </c>
      <c r="G53" s="30">
        <f t="shared" ca="1" si="4"/>
        <v>5.2972222222222225</v>
      </c>
      <c r="H53" s="29">
        <v>42828</v>
      </c>
      <c r="I53" s="29">
        <f t="shared" si="5"/>
        <v>43193</v>
      </c>
    </row>
    <row r="54" spans="1:9">
      <c r="A54" s="26">
        <v>44261</v>
      </c>
      <c r="B54" s="32" t="str">
        <f t="shared" si="0"/>
        <v>Saturday</v>
      </c>
      <c r="C54" s="32" t="str">
        <f t="shared" si="1"/>
        <v>March</v>
      </c>
      <c r="D54" s="32" t="str">
        <f t="shared" si="2"/>
        <v>2021</v>
      </c>
      <c r="E54" s="32" t="str">
        <f t="shared" si="3"/>
        <v>Mar 2021</v>
      </c>
      <c r="F54" s="29">
        <v>41995</v>
      </c>
      <c r="G54" s="30">
        <f t="shared" ca="1" si="4"/>
        <v>7.8083333333333336</v>
      </c>
      <c r="H54" s="29">
        <v>42731</v>
      </c>
      <c r="I54" s="29">
        <f t="shared" si="5"/>
        <v>43096</v>
      </c>
    </row>
    <row r="55" spans="1:9">
      <c r="A55" s="26">
        <v>44263</v>
      </c>
      <c r="B55" s="32" t="str">
        <f t="shared" si="0"/>
        <v>Monday</v>
      </c>
      <c r="C55" s="32" t="str">
        <f t="shared" si="1"/>
        <v>March</v>
      </c>
      <c r="D55" s="32" t="str">
        <f t="shared" si="2"/>
        <v>2021</v>
      </c>
      <c r="E55" s="32" t="str">
        <f t="shared" si="3"/>
        <v>Mar 2021</v>
      </c>
      <c r="F55" s="29">
        <v>41407</v>
      </c>
      <c r="G55" s="30">
        <f t="shared" ca="1" si="4"/>
        <v>9.4166666666666661</v>
      </c>
      <c r="H55" s="29">
        <v>42720</v>
      </c>
      <c r="I55" s="29">
        <f t="shared" si="5"/>
        <v>43085</v>
      </c>
    </row>
    <row r="56" spans="1:9">
      <c r="A56" s="26">
        <v>44285</v>
      </c>
      <c r="B56" s="32" t="str">
        <f t="shared" si="0"/>
        <v>Tuesday</v>
      </c>
      <c r="C56" s="32" t="str">
        <f t="shared" si="1"/>
        <v>March</v>
      </c>
      <c r="D56" s="32" t="str">
        <f t="shared" si="2"/>
        <v>2021</v>
      </c>
      <c r="E56" s="32" t="str">
        <f t="shared" si="3"/>
        <v>Mar 2021</v>
      </c>
      <c r="F56" s="29">
        <v>39692</v>
      </c>
      <c r="G56" s="30">
        <f t="shared" ca="1" si="4"/>
        <v>14.116666666666667</v>
      </c>
      <c r="H56" s="29">
        <v>42598</v>
      </c>
      <c r="I56" s="29">
        <f t="shared" si="5"/>
        <v>42963</v>
      </c>
    </row>
    <row r="57" spans="1:9">
      <c r="A57" s="26">
        <v>44266</v>
      </c>
      <c r="B57" s="32" t="str">
        <f t="shared" si="0"/>
        <v>Thursday</v>
      </c>
      <c r="C57" s="32" t="str">
        <f t="shared" si="1"/>
        <v>March</v>
      </c>
      <c r="D57" s="32" t="str">
        <f t="shared" si="2"/>
        <v>2021</v>
      </c>
      <c r="E57" s="32" t="str">
        <f t="shared" si="3"/>
        <v>Mar 2021</v>
      </c>
      <c r="F57" s="29">
        <v>41214</v>
      </c>
      <c r="G57" s="30">
        <f t="shared" ca="1" si="4"/>
        <v>9.9499999999999993</v>
      </c>
      <c r="H57" s="29">
        <v>42566</v>
      </c>
      <c r="I57" s="29">
        <f t="shared" si="5"/>
        <v>42931</v>
      </c>
    </row>
    <row r="58" spans="1:9">
      <c r="A58" s="26">
        <v>44270</v>
      </c>
      <c r="B58" s="32" t="str">
        <f t="shared" si="0"/>
        <v>Monday</v>
      </c>
      <c r="C58" s="32" t="str">
        <f t="shared" si="1"/>
        <v>March</v>
      </c>
      <c r="D58" s="32" t="str">
        <f t="shared" si="2"/>
        <v>2021</v>
      </c>
      <c r="E58" s="32" t="str">
        <f t="shared" si="3"/>
        <v>Mar 2021</v>
      </c>
      <c r="F58" s="29">
        <v>41176</v>
      </c>
      <c r="G58" s="30">
        <f t="shared" ca="1" si="4"/>
        <v>10.052777777777777</v>
      </c>
      <c r="H58" s="29">
        <v>42835</v>
      </c>
      <c r="I58" s="29">
        <f t="shared" si="5"/>
        <v>43200</v>
      </c>
    </row>
    <row r="59" spans="1:9">
      <c r="A59" s="26">
        <v>44275</v>
      </c>
      <c r="B59" s="32" t="str">
        <f t="shared" si="0"/>
        <v>Saturday</v>
      </c>
      <c r="C59" s="32" t="str">
        <f t="shared" si="1"/>
        <v>March</v>
      </c>
      <c r="D59" s="32" t="str">
        <f t="shared" si="2"/>
        <v>2021</v>
      </c>
      <c r="E59" s="32" t="str">
        <f t="shared" si="3"/>
        <v>Mar 2021</v>
      </c>
      <c r="F59" s="29">
        <v>42233</v>
      </c>
      <c r="G59" s="30">
        <f t="shared" ca="1" si="4"/>
        <v>7.1555555555555559</v>
      </c>
      <c r="H59" s="29">
        <v>42658</v>
      </c>
      <c r="I59" s="29">
        <f t="shared" si="5"/>
        <v>43023</v>
      </c>
    </row>
    <row r="60" spans="1:9">
      <c r="A60" s="26">
        <v>44278</v>
      </c>
      <c r="B60" s="32" t="str">
        <f t="shared" si="0"/>
        <v>Tuesday</v>
      </c>
      <c r="C60" s="32" t="str">
        <f t="shared" si="1"/>
        <v>March</v>
      </c>
      <c r="D60" s="32" t="str">
        <f t="shared" si="2"/>
        <v>2021</v>
      </c>
      <c r="E60" s="32" t="str">
        <f t="shared" si="3"/>
        <v>Mar 2021</v>
      </c>
      <c r="F60" s="29">
        <v>42376</v>
      </c>
      <c r="G60" s="30">
        <f t="shared" ca="1" si="4"/>
        <v>6.7666666666666666</v>
      </c>
      <c r="H60" s="29">
        <v>42614</v>
      </c>
      <c r="I60" s="29">
        <f t="shared" si="5"/>
        <v>42979</v>
      </c>
    </row>
    <row r="61" spans="1:9">
      <c r="A61" s="26">
        <v>44279</v>
      </c>
      <c r="B61" s="32" t="str">
        <f t="shared" si="0"/>
        <v>Wednesday</v>
      </c>
      <c r="C61" s="32" t="str">
        <f t="shared" si="1"/>
        <v>March</v>
      </c>
      <c r="D61" s="32" t="str">
        <f t="shared" si="2"/>
        <v>2021</v>
      </c>
      <c r="E61" s="32" t="str">
        <f t="shared" si="3"/>
        <v>Mar 2021</v>
      </c>
      <c r="F61" s="29">
        <v>39028</v>
      </c>
      <c r="G61" s="30">
        <f t="shared" ca="1" si="4"/>
        <v>15.933333333333334</v>
      </c>
      <c r="H61" s="29">
        <v>42817</v>
      </c>
      <c r="I61" s="29">
        <f t="shared" si="5"/>
        <v>43182</v>
      </c>
    </row>
    <row r="62" spans="1:9">
      <c r="A62" s="26">
        <v>44285</v>
      </c>
      <c r="B62" s="32" t="str">
        <f t="shared" si="0"/>
        <v>Tuesday</v>
      </c>
      <c r="C62" s="32" t="str">
        <f t="shared" si="1"/>
        <v>March</v>
      </c>
      <c r="D62" s="32" t="str">
        <f t="shared" si="2"/>
        <v>2021</v>
      </c>
      <c r="E62" s="32" t="str">
        <f t="shared" si="3"/>
        <v>Mar 2021</v>
      </c>
      <c r="F62" s="29">
        <v>38553</v>
      </c>
      <c r="G62" s="30">
        <f t="shared" ca="1" si="4"/>
        <v>17.230555555555554</v>
      </c>
      <c r="H62" s="29">
        <v>42845</v>
      </c>
      <c r="I62" s="29">
        <f t="shared" si="5"/>
        <v>43210</v>
      </c>
    </row>
    <row r="63" spans="1:9">
      <c r="A63" s="26">
        <v>44285</v>
      </c>
      <c r="B63" s="32" t="str">
        <f t="shared" si="0"/>
        <v>Tuesday</v>
      </c>
      <c r="C63" s="32" t="str">
        <f t="shared" si="1"/>
        <v>March</v>
      </c>
      <c r="D63" s="32" t="str">
        <f t="shared" si="2"/>
        <v>2021</v>
      </c>
      <c r="E63" s="32" t="str">
        <f t="shared" si="3"/>
        <v>Mar 2021</v>
      </c>
      <c r="F63" s="29">
        <v>38749</v>
      </c>
      <c r="G63" s="30">
        <f t="shared" ca="1" si="4"/>
        <v>16.7</v>
      </c>
      <c r="H63" s="29">
        <v>42776</v>
      </c>
      <c r="I63" s="29">
        <f t="shared" si="5"/>
        <v>43141</v>
      </c>
    </row>
    <row r="64" spans="1:9">
      <c r="A64" s="26">
        <v>44285</v>
      </c>
      <c r="B64" s="32" t="str">
        <f t="shared" si="0"/>
        <v>Tuesday</v>
      </c>
      <c r="C64" s="32" t="str">
        <f t="shared" si="1"/>
        <v>March</v>
      </c>
      <c r="D64" s="32" t="str">
        <f t="shared" si="2"/>
        <v>2021</v>
      </c>
      <c r="E64" s="32" t="str">
        <f t="shared" si="3"/>
        <v>Mar 2021</v>
      </c>
      <c r="F64" s="29">
        <v>37515</v>
      </c>
      <c r="G64" s="30">
        <f t="shared" ca="1" si="4"/>
        <v>20.074999999999999</v>
      </c>
      <c r="H64" s="29">
        <v>42586</v>
      </c>
      <c r="I64" s="29">
        <f t="shared" si="5"/>
        <v>42951</v>
      </c>
    </row>
    <row r="65" spans="1:9">
      <c r="A65" s="26">
        <v>44301</v>
      </c>
      <c r="B65" s="32" t="str">
        <f t="shared" si="0"/>
        <v>Thursday</v>
      </c>
      <c r="C65" s="32" t="str">
        <f t="shared" si="1"/>
        <v>April</v>
      </c>
      <c r="D65" s="32" t="str">
        <f t="shared" si="2"/>
        <v>2021</v>
      </c>
      <c r="E65" s="32" t="str">
        <f t="shared" si="3"/>
        <v>Apr 2021</v>
      </c>
      <c r="F65" s="29">
        <v>42125</v>
      </c>
      <c r="G65" s="30">
        <f t="shared" ca="1" si="4"/>
        <v>7.45</v>
      </c>
      <c r="H65" s="29">
        <v>42710</v>
      </c>
      <c r="I65" s="29">
        <f t="shared" si="5"/>
        <v>43075</v>
      </c>
    </row>
    <row r="66" spans="1:9">
      <c r="A66" s="26">
        <v>44301</v>
      </c>
      <c r="B66" s="32" t="str">
        <f t="shared" si="0"/>
        <v>Thursday</v>
      </c>
      <c r="C66" s="32" t="str">
        <f t="shared" si="1"/>
        <v>April</v>
      </c>
      <c r="D66" s="32" t="str">
        <f t="shared" si="2"/>
        <v>2021</v>
      </c>
      <c r="E66" s="32" t="str">
        <f t="shared" si="3"/>
        <v>Apr 2021</v>
      </c>
      <c r="F66" s="29">
        <v>42726</v>
      </c>
      <c r="G66" s="30">
        <f t="shared" ca="1" si="4"/>
        <v>5.8083333333333336</v>
      </c>
      <c r="H66" s="29">
        <v>42539</v>
      </c>
      <c r="I66" s="29">
        <f t="shared" si="5"/>
        <v>42904</v>
      </c>
    </row>
    <row r="67" spans="1:9">
      <c r="A67" s="26">
        <v>44301</v>
      </c>
      <c r="B67" s="32" t="str">
        <f t="shared" si="0"/>
        <v>Thursday</v>
      </c>
      <c r="C67" s="32" t="str">
        <f t="shared" si="1"/>
        <v>April</v>
      </c>
      <c r="D67" s="32" t="str">
        <f t="shared" si="2"/>
        <v>2021</v>
      </c>
      <c r="E67" s="32" t="str">
        <f t="shared" si="3"/>
        <v>Apr 2021</v>
      </c>
      <c r="F67" s="29">
        <v>40162</v>
      </c>
      <c r="G67" s="30">
        <f t="shared" ca="1" si="4"/>
        <v>12.827777777777778</v>
      </c>
      <c r="H67" s="29">
        <v>42563</v>
      </c>
      <c r="I67" s="29">
        <f t="shared" si="5"/>
        <v>42928</v>
      </c>
    </row>
    <row r="68" spans="1:9">
      <c r="A68" s="26">
        <v>44289</v>
      </c>
      <c r="B68" s="32" t="str">
        <f t="shared" si="0"/>
        <v>Saturday</v>
      </c>
      <c r="C68" s="32" t="str">
        <f t="shared" si="1"/>
        <v>April</v>
      </c>
      <c r="D68" s="32" t="str">
        <f t="shared" si="2"/>
        <v>2021</v>
      </c>
      <c r="E68" s="32" t="str">
        <f t="shared" si="3"/>
        <v>Apr 2021</v>
      </c>
      <c r="F68" s="29">
        <v>42892</v>
      </c>
      <c r="G68" s="30">
        <f t="shared" ca="1" si="4"/>
        <v>5.3527777777777779</v>
      </c>
      <c r="H68" s="29">
        <v>42731</v>
      </c>
      <c r="I68" s="29">
        <f t="shared" si="5"/>
        <v>43096</v>
      </c>
    </row>
    <row r="69" spans="1:9">
      <c r="A69" s="26">
        <v>44301</v>
      </c>
      <c r="B69" s="32" t="str">
        <f t="shared" ref="B69:B132" si="6">TEXT(A69,"dddd")</f>
        <v>Thursday</v>
      </c>
      <c r="C69" s="32" t="str">
        <f t="shared" ref="C69:C132" si="7">TEXT(A69,"mmmm")</f>
        <v>April</v>
      </c>
      <c r="D69" s="32" t="str">
        <f t="shared" ref="D69:D132" si="8">TEXT(A69,"yyy")</f>
        <v>2021</v>
      </c>
      <c r="E69" s="32" t="str">
        <f t="shared" ref="E69:E132" si="9">TEXT(A69,"mmm")&amp;" "&amp;TEXT(A69,"yyy")</f>
        <v>Apr 2021</v>
      </c>
      <c r="F69" s="29">
        <v>42325</v>
      </c>
      <c r="G69" s="30">
        <f t="shared" ref="G69:G132" ca="1" si="10">YEARFRAC(F69,TODAY())</f>
        <v>6.9055555555555559</v>
      </c>
      <c r="H69" s="29">
        <v>42590</v>
      </c>
      <c r="I69" s="29">
        <f t="shared" ref="I69:I132" si="11">H69+365</f>
        <v>42955</v>
      </c>
    </row>
    <row r="70" spans="1:9">
      <c r="A70" s="26">
        <v>44288</v>
      </c>
      <c r="B70" s="32" t="str">
        <f t="shared" si="6"/>
        <v>Friday</v>
      </c>
      <c r="C70" s="32" t="str">
        <f t="shared" si="7"/>
        <v>April</v>
      </c>
      <c r="D70" s="32" t="str">
        <f t="shared" si="8"/>
        <v>2021</v>
      </c>
      <c r="E70" s="32" t="str">
        <f t="shared" si="9"/>
        <v>Apr 2021</v>
      </c>
      <c r="F70" s="29">
        <v>40714</v>
      </c>
      <c r="G70" s="30">
        <f t="shared" ca="1" si="10"/>
        <v>11.313888888888888</v>
      </c>
      <c r="H70" s="29">
        <v>42507</v>
      </c>
      <c r="I70" s="29">
        <f t="shared" si="11"/>
        <v>42872</v>
      </c>
    </row>
    <row r="71" spans="1:9">
      <c r="A71" s="26">
        <v>44289</v>
      </c>
      <c r="B71" s="32" t="str">
        <f t="shared" si="6"/>
        <v>Saturday</v>
      </c>
      <c r="C71" s="32" t="str">
        <f t="shared" si="7"/>
        <v>April</v>
      </c>
      <c r="D71" s="32" t="str">
        <f t="shared" si="8"/>
        <v>2021</v>
      </c>
      <c r="E71" s="32" t="str">
        <f t="shared" si="9"/>
        <v>Apr 2021</v>
      </c>
      <c r="F71" s="29">
        <v>42326</v>
      </c>
      <c r="G71" s="30">
        <f t="shared" ca="1" si="10"/>
        <v>6.9027777777777777</v>
      </c>
      <c r="H71" s="29">
        <v>42801</v>
      </c>
      <c r="I71" s="29">
        <f t="shared" si="11"/>
        <v>43166</v>
      </c>
    </row>
    <row r="72" spans="1:9">
      <c r="A72" s="26">
        <v>44302</v>
      </c>
      <c r="B72" s="32" t="str">
        <f t="shared" si="6"/>
        <v>Friday</v>
      </c>
      <c r="C72" s="32" t="str">
        <f t="shared" si="7"/>
        <v>April</v>
      </c>
      <c r="D72" s="32" t="str">
        <f t="shared" si="8"/>
        <v>2021</v>
      </c>
      <c r="E72" s="32" t="str">
        <f t="shared" si="9"/>
        <v>Apr 2021</v>
      </c>
      <c r="F72" s="29">
        <v>40189</v>
      </c>
      <c r="G72" s="30">
        <f t="shared" ca="1" si="10"/>
        <v>12.755555555555556</v>
      </c>
      <c r="H72" s="29">
        <v>42839</v>
      </c>
      <c r="I72" s="29">
        <f t="shared" si="11"/>
        <v>43204</v>
      </c>
    </row>
    <row r="73" spans="1:9">
      <c r="A73" s="26">
        <v>44302</v>
      </c>
      <c r="B73" s="32" t="str">
        <f t="shared" si="6"/>
        <v>Friday</v>
      </c>
      <c r="C73" s="32" t="str">
        <f t="shared" si="7"/>
        <v>April</v>
      </c>
      <c r="D73" s="32" t="str">
        <f t="shared" si="8"/>
        <v>2021</v>
      </c>
      <c r="E73" s="32" t="str">
        <f t="shared" si="9"/>
        <v>Apr 2021</v>
      </c>
      <c r="F73" s="29">
        <v>42009</v>
      </c>
      <c r="G73" s="30">
        <f t="shared" ca="1" si="10"/>
        <v>7.7722222222222221</v>
      </c>
      <c r="H73" s="29">
        <v>42652</v>
      </c>
      <c r="I73" s="29">
        <f t="shared" si="11"/>
        <v>43017</v>
      </c>
    </row>
    <row r="74" spans="1:9">
      <c r="A74" s="26">
        <v>44303</v>
      </c>
      <c r="B74" s="32" t="str">
        <f t="shared" si="6"/>
        <v>Saturday</v>
      </c>
      <c r="C74" s="32" t="str">
        <f t="shared" si="7"/>
        <v>April</v>
      </c>
      <c r="D74" s="32" t="str">
        <f t="shared" si="8"/>
        <v>2021</v>
      </c>
      <c r="E74" s="32" t="str">
        <f t="shared" si="9"/>
        <v>Apr 2021</v>
      </c>
      <c r="F74" s="29">
        <v>39556</v>
      </c>
      <c r="G74" s="30">
        <f t="shared" ca="1" si="10"/>
        <v>14.486111111111111</v>
      </c>
      <c r="H74" s="29">
        <v>42552</v>
      </c>
      <c r="I74" s="29">
        <f t="shared" si="11"/>
        <v>42917</v>
      </c>
    </row>
    <row r="75" spans="1:9">
      <c r="A75" s="26">
        <v>44297</v>
      </c>
      <c r="B75" s="32" t="str">
        <f t="shared" si="6"/>
        <v>Sunday</v>
      </c>
      <c r="C75" s="32" t="str">
        <f t="shared" si="7"/>
        <v>April</v>
      </c>
      <c r="D75" s="32" t="str">
        <f t="shared" si="8"/>
        <v>2021</v>
      </c>
      <c r="E75" s="32" t="str">
        <f t="shared" si="9"/>
        <v>Apr 2021</v>
      </c>
      <c r="F75" s="29">
        <v>38104</v>
      </c>
      <c r="G75" s="30">
        <f t="shared" ca="1" si="10"/>
        <v>18.461111111111112</v>
      </c>
      <c r="H75" s="29">
        <v>42825</v>
      </c>
      <c r="I75" s="29">
        <f t="shared" si="11"/>
        <v>43190</v>
      </c>
    </row>
    <row r="76" spans="1:9">
      <c r="A76" s="26">
        <v>44291</v>
      </c>
      <c r="B76" s="32" t="str">
        <f t="shared" si="6"/>
        <v>Monday</v>
      </c>
      <c r="C76" s="32" t="str">
        <f t="shared" si="7"/>
        <v>April</v>
      </c>
      <c r="D76" s="32" t="str">
        <f t="shared" si="8"/>
        <v>2021</v>
      </c>
      <c r="E76" s="32" t="str">
        <f t="shared" si="9"/>
        <v>Apr 2021</v>
      </c>
      <c r="F76" s="29">
        <v>41961</v>
      </c>
      <c r="G76" s="30">
        <f t="shared" ca="1" si="10"/>
        <v>7.9027777777777777</v>
      </c>
      <c r="H76" s="29">
        <v>42656</v>
      </c>
      <c r="I76" s="29">
        <f t="shared" si="11"/>
        <v>43021</v>
      </c>
    </row>
    <row r="77" spans="1:9">
      <c r="A77" s="26">
        <v>44306</v>
      </c>
      <c r="B77" s="32" t="str">
        <f t="shared" si="6"/>
        <v>Tuesday</v>
      </c>
      <c r="C77" s="32" t="str">
        <f t="shared" si="7"/>
        <v>April</v>
      </c>
      <c r="D77" s="32" t="str">
        <f t="shared" si="8"/>
        <v>2021</v>
      </c>
      <c r="E77" s="32" t="str">
        <f t="shared" si="9"/>
        <v>Apr 2021</v>
      </c>
      <c r="F77" s="29">
        <v>42234</v>
      </c>
      <c r="G77" s="30">
        <f t="shared" ca="1" si="10"/>
        <v>7.1527777777777777</v>
      </c>
      <c r="H77" s="29">
        <v>42804</v>
      </c>
      <c r="I77" s="29">
        <f t="shared" si="11"/>
        <v>43169</v>
      </c>
    </row>
    <row r="78" spans="1:9">
      <c r="A78" s="26">
        <v>44309</v>
      </c>
      <c r="B78" s="32" t="str">
        <f t="shared" si="6"/>
        <v>Friday</v>
      </c>
      <c r="C78" s="32" t="str">
        <f t="shared" si="7"/>
        <v>April</v>
      </c>
      <c r="D78" s="32" t="str">
        <f t="shared" si="8"/>
        <v>2021</v>
      </c>
      <c r="E78" s="32" t="str">
        <f t="shared" si="9"/>
        <v>Apr 2021</v>
      </c>
      <c r="F78" s="29">
        <v>42389</v>
      </c>
      <c r="G78" s="30">
        <f t="shared" ca="1" si="10"/>
        <v>6.7305555555555552</v>
      </c>
      <c r="H78" s="29">
        <v>42566</v>
      </c>
      <c r="I78" s="29">
        <f t="shared" si="11"/>
        <v>42931</v>
      </c>
    </row>
    <row r="79" spans="1:9">
      <c r="A79" s="26">
        <v>44314</v>
      </c>
      <c r="B79" s="32" t="str">
        <f t="shared" si="6"/>
        <v>Wednesday</v>
      </c>
      <c r="C79" s="32" t="str">
        <f t="shared" si="7"/>
        <v>April</v>
      </c>
      <c r="D79" s="32" t="str">
        <f t="shared" si="8"/>
        <v>2021</v>
      </c>
      <c r="E79" s="32" t="str">
        <f t="shared" si="9"/>
        <v>Apr 2021</v>
      </c>
      <c r="F79" s="29">
        <v>41898</v>
      </c>
      <c r="G79" s="30">
        <f t="shared" ca="1" si="10"/>
        <v>8.0749999999999993</v>
      </c>
      <c r="H79" s="29">
        <v>42551</v>
      </c>
      <c r="I79" s="29">
        <f t="shared" si="11"/>
        <v>42916</v>
      </c>
    </row>
    <row r="80" spans="1:9">
      <c r="A80" s="26">
        <v>44316</v>
      </c>
      <c r="B80" s="32" t="str">
        <f t="shared" si="6"/>
        <v>Friday</v>
      </c>
      <c r="C80" s="32" t="str">
        <f t="shared" si="7"/>
        <v>April</v>
      </c>
      <c r="D80" s="32" t="str">
        <f t="shared" si="8"/>
        <v>2021</v>
      </c>
      <c r="E80" s="32" t="str">
        <f t="shared" si="9"/>
        <v>Apr 2021</v>
      </c>
      <c r="F80" s="29">
        <v>41908</v>
      </c>
      <c r="G80" s="30">
        <f t="shared" ca="1" si="10"/>
        <v>8.0472222222222225</v>
      </c>
      <c r="H80" s="29">
        <v>42619</v>
      </c>
      <c r="I80" s="29">
        <f t="shared" si="11"/>
        <v>42984</v>
      </c>
    </row>
    <row r="81" spans="1:9">
      <c r="A81" s="26">
        <v>44316</v>
      </c>
      <c r="B81" s="32" t="str">
        <f t="shared" si="6"/>
        <v>Friday</v>
      </c>
      <c r="C81" s="32" t="str">
        <f t="shared" si="7"/>
        <v>April</v>
      </c>
      <c r="D81" s="32" t="str">
        <f t="shared" si="8"/>
        <v>2021</v>
      </c>
      <c r="E81" s="32" t="str">
        <f t="shared" si="9"/>
        <v>Apr 2021</v>
      </c>
      <c r="F81" s="29">
        <v>38803</v>
      </c>
      <c r="G81" s="30">
        <f t="shared" ca="1" si="10"/>
        <v>16.544444444444444</v>
      </c>
      <c r="H81" s="29">
        <v>42761</v>
      </c>
      <c r="I81" s="29">
        <f t="shared" si="11"/>
        <v>43126</v>
      </c>
    </row>
    <row r="82" spans="1:9">
      <c r="A82" s="26">
        <v>44316</v>
      </c>
      <c r="B82" s="32" t="str">
        <f t="shared" si="6"/>
        <v>Friday</v>
      </c>
      <c r="C82" s="32" t="str">
        <f t="shared" si="7"/>
        <v>April</v>
      </c>
      <c r="D82" s="32" t="str">
        <f t="shared" si="8"/>
        <v>2021</v>
      </c>
      <c r="E82" s="32" t="str">
        <f t="shared" si="9"/>
        <v>Apr 2021</v>
      </c>
      <c r="F82" s="29">
        <v>36928</v>
      </c>
      <c r="G82" s="30">
        <f t="shared" ca="1" si="10"/>
        <v>21.68611111111111</v>
      </c>
      <c r="H82" s="29">
        <v>42596</v>
      </c>
      <c r="I82" s="29">
        <f t="shared" si="11"/>
        <v>42961</v>
      </c>
    </row>
    <row r="83" spans="1:9">
      <c r="A83" s="26">
        <v>44316</v>
      </c>
      <c r="B83" s="32" t="str">
        <f t="shared" si="6"/>
        <v>Friday</v>
      </c>
      <c r="C83" s="32" t="str">
        <f t="shared" si="7"/>
        <v>April</v>
      </c>
      <c r="D83" s="32" t="str">
        <f t="shared" si="8"/>
        <v>2021</v>
      </c>
      <c r="E83" s="32" t="str">
        <f t="shared" si="9"/>
        <v>Apr 2021</v>
      </c>
      <c r="F83" s="29">
        <v>41792</v>
      </c>
      <c r="G83" s="30">
        <f t="shared" ca="1" si="10"/>
        <v>8.3638888888888889</v>
      </c>
      <c r="H83" s="29">
        <v>42544</v>
      </c>
      <c r="I83" s="29">
        <f t="shared" si="11"/>
        <v>42909</v>
      </c>
    </row>
    <row r="84" spans="1:9">
      <c r="A84" s="26">
        <v>44331</v>
      </c>
      <c r="B84" s="32" t="str">
        <f t="shared" si="6"/>
        <v>Saturday</v>
      </c>
      <c r="C84" s="32" t="str">
        <f t="shared" si="7"/>
        <v>May</v>
      </c>
      <c r="D84" s="32" t="str">
        <f t="shared" si="8"/>
        <v>2021</v>
      </c>
      <c r="E84" s="32" t="str">
        <f t="shared" si="9"/>
        <v>May 2021</v>
      </c>
      <c r="F84" s="29">
        <v>40595</v>
      </c>
      <c r="G84" s="30">
        <f t="shared" ca="1" si="10"/>
        <v>11.644444444444444</v>
      </c>
      <c r="H84" s="29">
        <v>42629</v>
      </c>
      <c r="I84" s="29">
        <f t="shared" si="11"/>
        <v>42994</v>
      </c>
    </row>
    <row r="85" spans="1:9">
      <c r="A85" s="26">
        <v>44331</v>
      </c>
      <c r="B85" s="32" t="str">
        <f t="shared" si="6"/>
        <v>Saturday</v>
      </c>
      <c r="C85" s="32" t="str">
        <f t="shared" si="7"/>
        <v>May</v>
      </c>
      <c r="D85" s="32" t="str">
        <f t="shared" si="8"/>
        <v>2021</v>
      </c>
      <c r="E85" s="32" t="str">
        <f t="shared" si="9"/>
        <v>May 2021</v>
      </c>
      <c r="F85" s="29">
        <v>40994</v>
      </c>
      <c r="G85" s="30">
        <f t="shared" ca="1" si="10"/>
        <v>10.547222222222222</v>
      </c>
      <c r="H85" s="29">
        <v>42848</v>
      </c>
      <c r="I85" s="29">
        <f t="shared" si="11"/>
        <v>43213</v>
      </c>
    </row>
    <row r="86" spans="1:9">
      <c r="A86" s="26">
        <v>44331</v>
      </c>
      <c r="B86" s="32" t="str">
        <f t="shared" si="6"/>
        <v>Saturday</v>
      </c>
      <c r="C86" s="32" t="str">
        <f t="shared" si="7"/>
        <v>May</v>
      </c>
      <c r="D86" s="32" t="str">
        <f t="shared" si="8"/>
        <v>2021</v>
      </c>
      <c r="E86" s="32" t="str">
        <f t="shared" si="9"/>
        <v>May 2021</v>
      </c>
      <c r="F86" s="29">
        <v>40225</v>
      </c>
      <c r="G86" s="30">
        <f t="shared" ca="1" si="10"/>
        <v>12.658333333333333</v>
      </c>
      <c r="H86" s="29">
        <v>42860</v>
      </c>
      <c r="I86" s="29">
        <f t="shared" si="11"/>
        <v>43225</v>
      </c>
    </row>
    <row r="87" spans="1:9">
      <c r="A87" s="26">
        <v>44320</v>
      </c>
      <c r="B87" s="32" t="str">
        <f t="shared" si="6"/>
        <v>Tuesday</v>
      </c>
      <c r="C87" s="32" t="str">
        <f t="shared" si="7"/>
        <v>May</v>
      </c>
      <c r="D87" s="32" t="str">
        <f t="shared" si="8"/>
        <v>2021</v>
      </c>
      <c r="E87" s="32" t="str">
        <f t="shared" si="9"/>
        <v>May 2021</v>
      </c>
      <c r="F87" s="29">
        <v>36955</v>
      </c>
      <c r="G87" s="30">
        <f t="shared" ca="1" si="10"/>
        <v>21.605555555555554</v>
      </c>
      <c r="H87" s="29">
        <v>42540</v>
      </c>
      <c r="I87" s="29">
        <f t="shared" si="11"/>
        <v>42905</v>
      </c>
    </row>
    <row r="88" spans="1:9">
      <c r="A88" s="26">
        <v>44331</v>
      </c>
      <c r="B88" s="32" t="str">
        <f t="shared" si="6"/>
        <v>Saturday</v>
      </c>
      <c r="C88" s="32" t="str">
        <f t="shared" si="7"/>
        <v>May</v>
      </c>
      <c r="D88" s="32" t="str">
        <f t="shared" si="8"/>
        <v>2021</v>
      </c>
      <c r="E88" s="32" t="str">
        <f t="shared" si="9"/>
        <v>May 2021</v>
      </c>
      <c r="F88" s="29">
        <v>42912</v>
      </c>
      <c r="G88" s="30">
        <f t="shared" ca="1" si="10"/>
        <v>5.2972222222222225</v>
      </c>
      <c r="H88" s="29">
        <v>42828</v>
      </c>
      <c r="I88" s="29">
        <f t="shared" si="11"/>
        <v>43193</v>
      </c>
    </row>
    <row r="89" spans="1:9">
      <c r="A89" s="26">
        <v>44318</v>
      </c>
      <c r="B89" s="32" t="str">
        <f t="shared" si="6"/>
        <v>Sunday</v>
      </c>
      <c r="C89" s="32" t="str">
        <f t="shared" si="7"/>
        <v>May</v>
      </c>
      <c r="D89" s="32" t="str">
        <f t="shared" si="8"/>
        <v>2021</v>
      </c>
      <c r="E89" s="32" t="str">
        <f t="shared" si="9"/>
        <v>May 2021</v>
      </c>
      <c r="F89" s="29">
        <v>41995</v>
      </c>
      <c r="G89" s="30">
        <f t="shared" ca="1" si="10"/>
        <v>7.8083333333333336</v>
      </c>
      <c r="H89" s="29">
        <v>42731</v>
      </c>
      <c r="I89" s="29">
        <f t="shared" si="11"/>
        <v>43096</v>
      </c>
    </row>
    <row r="90" spans="1:9">
      <c r="A90" s="26">
        <v>44320</v>
      </c>
      <c r="B90" s="32" t="str">
        <f t="shared" si="6"/>
        <v>Tuesday</v>
      </c>
      <c r="C90" s="32" t="str">
        <f t="shared" si="7"/>
        <v>May</v>
      </c>
      <c r="D90" s="32" t="str">
        <f t="shared" si="8"/>
        <v>2021</v>
      </c>
      <c r="E90" s="32" t="str">
        <f t="shared" si="9"/>
        <v>May 2021</v>
      </c>
      <c r="F90" s="29">
        <v>41407</v>
      </c>
      <c r="G90" s="30">
        <f t="shared" ca="1" si="10"/>
        <v>9.4166666666666661</v>
      </c>
      <c r="H90" s="29">
        <v>42720</v>
      </c>
      <c r="I90" s="29">
        <f t="shared" si="11"/>
        <v>43085</v>
      </c>
    </row>
    <row r="91" spans="1:9">
      <c r="A91" s="26">
        <v>44333</v>
      </c>
      <c r="B91" s="32" t="str">
        <f t="shared" si="6"/>
        <v>Monday</v>
      </c>
      <c r="C91" s="32" t="str">
        <f t="shared" si="7"/>
        <v>May</v>
      </c>
      <c r="D91" s="32" t="str">
        <f t="shared" si="8"/>
        <v>2021</v>
      </c>
      <c r="E91" s="32" t="str">
        <f t="shared" si="9"/>
        <v>May 2021</v>
      </c>
      <c r="F91" s="29">
        <v>39692</v>
      </c>
      <c r="G91" s="30">
        <f t="shared" ca="1" si="10"/>
        <v>14.116666666666667</v>
      </c>
      <c r="H91" s="29">
        <v>42598</v>
      </c>
      <c r="I91" s="29">
        <f t="shared" si="11"/>
        <v>42963</v>
      </c>
    </row>
    <row r="92" spans="1:9">
      <c r="A92" s="26">
        <v>44331</v>
      </c>
      <c r="B92" s="32" t="str">
        <f t="shared" si="6"/>
        <v>Saturday</v>
      </c>
      <c r="C92" s="32" t="str">
        <f t="shared" si="7"/>
        <v>May</v>
      </c>
      <c r="D92" s="32" t="str">
        <f t="shared" si="8"/>
        <v>2021</v>
      </c>
      <c r="E92" s="32" t="str">
        <f t="shared" si="9"/>
        <v>May 2021</v>
      </c>
      <c r="F92" s="29">
        <v>41214</v>
      </c>
      <c r="G92" s="30">
        <f t="shared" ca="1" si="10"/>
        <v>9.9499999999999993</v>
      </c>
      <c r="H92" s="29">
        <v>42566</v>
      </c>
      <c r="I92" s="29">
        <f t="shared" si="11"/>
        <v>42931</v>
      </c>
    </row>
    <row r="93" spans="1:9">
      <c r="A93" s="26">
        <v>44318</v>
      </c>
      <c r="B93" s="32" t="str">
        <f t="shared" si="6"/>
        <v>Sunday</v>
      </c>
      <c r="C93" s="32" t="str">
        <f t="shared" si="7"/>
        <v>May</v>
      </c>
      <c r="D93" s="32" t="str">
        <f t="shared" si="8"/>
        <v>2021</v>
      </c>
      <c r="E93" s="32" t="str">
        <f t="shared" si="9"/>
        <v>May 2021</v>
      </c>
      <c r="F93" s="29">
        <v>41176</v>
      </c>
      <c r="G93" s="30">
        <f t="shared" ca="1" si="10"/>
        <v>10.052777777777777</v>
      </c>
      <c r="H93" s="29">
        <v>42835</v>
      </c>
      <c r="I93" s="29">
        <f t="shared" si="11"/>
        <v>43200</v>
      </c>
    </row>
    <row r="94" spans="1:9">
      <c r="A94" s="26">
        <v>44322</v>
      </c>
      <c r="B94" s="32" t="str">
        <f t="shared" si="6"/>
        <v>Thursday</v>
      </c>
      <c r="C94" s="32" t="str">
        <f t="shared" si="7"/>
        <v>May</v>
      </c>
      <c r="D94" s="32" t="str">
        <f t="shared" si="8"/>
        <v>2021</v>
      </c>
      <c r="E94" s="32" t="str">
        <f t="shared" si="9"/>
        <v>May 2021</v>
      </c>
      <c r="F94" s="29">
        <v>42233</v>
      </c>
      <c r="G94" s="30">
        <f t="shared" ca="1" si="10"/>
        <v>7.1555555555555559</v>
      </c>
      <c r="H94" s="29">
        <v>42658</v>
      </c>
      <c r="I94" s="29">
        <f t="shared" si="11"/>
        <v>43023</v>
      </c>
    </row>
    <row r="95" spans="1:9">
      <c r="A95" s="26">
        <v>44327</v>
      </c>
      <c r="B95" s="32" t="str">
        <f t="shared" si="6"/>
        <v>Tuesday</v>
      </c>
      <c r="C95" s="32" t="str">
        <f t="shared" si="7"/>
        <v>May</v>
      </c>
      <c r="D95" s="32" t="str">
        <f t="shared" si="8"/>
        <v>2021</v>
      </c>
      <c r="E95" s="32" t="str">
        <f t="shared" si="9"/>
        <v>May 2021</v>
      </c>
      <c r="F95" s="29">
        <v>42376</v>
      </c>
      <c r="G95" s="30">
        <f t="shared" ca="1" si="10"/>
        <v>6.7666666666666666</v>
      </c>
      <c r="H95" s="29">
        <v>42614</v>
      </c>
      <c r="I95" s="29">
        <f t="shared" si="11"/>
        <v>42979</v>
      </c>
    </row>
    <row r="96" spans="1:9">
      <c r="A96" s="26">
        <v>44331</v>
      </c>
      <c r="B96" s="32" t="str">
        <f t="shared" si="6"/>
        <v>Saturday</v>
      </c>
      <c r="C96" s="32" t="str">
        <f t="shared" si="7"/>
        <v>May</v>
      </c>
      <c r="D96" s="32" t="str">
        <f t="shared" si="8"/>
        <v>2021</v>
      </c>
      <c r="E96" s="32" t="str">
        <f t="shared" si="9"/>
        <v>May 2021</v>
      </c>
      <c r="F96" s="29">
        <v>39028</v>
      </c>
      <c r="G96" s="30">
        <f t="shared" ca="1" si="10"/>
        <v>15.933333333333334</v>
      </c>
      <c r="H96" s="29">
        <v>42817</v>
      </c>
      <c r="I96" s="29">
        <f t="shared" si="11"/>
        <v>43182</v>
      </c>
    </row>
    <row r="97" spans="1:9">
      <c r="A97" s="26">
        <v>44336</v>
      </c>
      <c r="B97" s="32" t="str">
        <f t="shared" si="6"/>
        <v>Thursday</v>
      </c>
      <c r="C97" s="32" t="str">
        <f t="shared" si="7"/>
        <v>May</v>
      </c>
      <c r="D97" s="32" t="str">
        <f t="shared" si="8"/>
        <v>2021</v>
      </c>
      <c r="E97" s="32" t="str">
        <f t="shared" si="9"/>
        <v>May 2021</v>
      </c>
      <c r="F97" s="29">
        <v>38553</v>
      </c>
      <c r="G97" s="30">
        <f t="shared" ca="1" si="10"/>
        <v>17.230555555555554</v>
      </c>
      <c r="H97" s="29">
        <v>42845</v>
      </c>
      <c r="I97" s="29">
        <f t="shared" si="11"/>
        <v>43210</v>
      </c>
    </row>
    <row r="98" spans="1:9">
      <c r="A98" s="26">
        <v>44337</v>
      </c>
      <c r="B98" s="32" t="str">
        <f t="shared" si="6"/>
        <v>Friday</v>
      </c>
      <c r="C98" s="32" t="str">
        <f t="shared" si="7"/>
        <v>May</v>
      </c>
      <c r="D98" s="32" t="str">
        <f t="shared" si="8"/>
        <v>2021</v>
      </c>
      <c r="E98" s="32" t="str">
        <f t="shared" si="9"/>
        <v>May 2021</v>
      </c>
      <c r="F98" s="29">
        <v>38749</v>
      </c>
      <c r="G98" s="30">
        <f t="shared" ca="1" si="10"/>
        <v>16.7</v>
      </c>
      <c r="H98" s="29">
        <v>42776</v>
      </c>
      <c r="I98" s="29">
        <f t="shared" si="11"/>
        <v>43141</v>
      </c>
    </row>
    <row r="99" spans="1:9">
      <c r="A99" s="26">
        <v>44322</v>
      </c>
      <c r="B99" s="32" t="str">
        <f t="shared" si="6"/>
        <v>Thursday</v>
      </c>
      <c r="C99" s="32" t="str">
        <f t="shared" si="7"/>
        <v>May</v>
      </c>
      <c r="D99" s="32" t="str">
        <f t="shared" si="8"/>
        <v>2021</v>
      </c>
      <c r="E99" s="32" t="str">
        <f t="shared" si="9"/>
        <v>May 2021</v>
      </c>
      <c r="F99" s="29">
        <v>37515</v>
      </c>
      <c r="G99" s="30">
        <f t="shared" ca="1" si="10"/>
        <v>20.074999999999999</v>
      </c>
      <c r="H99" s="29">
        <v>42586</v>
      </c>
      <c r="I99" s="29">
        <f t="shared" si="11"/>
        <v>42951</v>
      </c>
    </row>
    <row r="100" spans="1:9">
      <c r="A100" s="26">
        <v>44346</v>
      </c>
      <c r="B100" s="32" t="str">
        <f t="shared" si="6"/>
        <v>Sunday</v>
      </c>
      <c r="C100" s="32" t="str">
        <f t="shared" si="7"/>
        <v>May</v>
      </c>
      <c r="D100" s="32" t="str">
        <f t="shared" si="8"/>
        <v>2021</v>
      </c>
      <c r="E100" s="32" t="str">
        <f t="shared" si="9"/>
        <v>May 2021</v>
      </c>
      <c r="F100" s="29">
        <v>42125</v>
      </c>
      <c r="G100" s="30">
        <f t="shared" ca="1" si="10"/>
        <v>7.45</v>
      </c>
      <c r="H100" s="29">
        <v>42710</v>
      </c>
      <c r="I100" s="29">
        <f t="shared" si="11"/>
        <v>43075</v>
      </c>
    </row>
    <row r="101" spans="1:9">
      <c r="A101" s="26">
        <v>44346</v>
      </c>
      <c r="B101" s="32" t="str">
        <f t="shared" si="6"/>
        <v>Sunday</v>
      </c>
      <c r="C101" s="32" t="str">
        <f t="shared" si="7"/>
        <v>May</v>
      </c>
      <c r="D101" s="32" t="str">
        <f t="shared" si="8"/>
        <v>2021</v>
      </c>
      <c r="E101" s="32" t="str">
        <f t="shared" si="9"/>
        <v>May 2021</v>
      </c>
      <c r="F101" s="29">
        <v>42726</v>
      </c>
      <c r="G101" s="30">
        <f t="shared" ca="1" si="10"/>
        <v>5.8083333333333336</v>
      </c>
      <c r="H101" s="29">
        <v>42539</v>
      </c>
      <c r="I101" s="29">
        <f t="shared" si="11"/>
        <v>42904</v>
      </c>
    </row>
    <row r="102" spans="1:9">
      <c r="A102" s="26">
        <v>44346</v>
      </c>
      <c r="B102" s="32" t="str">
        <f t="shared" si="6"/>
        <v>Sunday</v>
      </c>
      <c r="C102" s="32" t="str">
        <f t="shared" si="7"/>
        <v>May</v>
      </c>
      <c r="D102" s="32" t="str">
        <f t="shared" si="8"/>
        <v>2021</v>
      </c>
      <c r="E102" s="32" t="str">
        <f t="shared" si="9"/>
        <v>May 2021</v>
      </c>
      <c r="F102" s="29">
        <v>40162</v>
      </c>
      <c r="G102" s="30">
        <f t="shared" ca="1" si="10"/>
        <v>12.827777777777778</v>
      </c>
      <c r="H102" s="29">
        <v>42563</v>
      </c>
      <c r="I102" s="29">
        <f t="shared" si="11"/>
        <v>42928</v>
      </c>
    </row>
    <row r="103" spans="1:9">
      <c r="A103" s="26">
        <v>44346</v>
      </c>
      <c r="B103" s="32" t="str">
        <f t="shared" si="6"/>
        <v>Sunday</v>
      </c>
      <c r="C103" s="32" t="str">
        <f t="shared" si="7"/>
        <v>May</v>
      </c>
      <c r="D103" s="32" t="str">
        <f t="shared" si="8"/>
        <v>2021</v>
      </c>
      <c r="E103" s="32" t="str">
        <f t="shared" si="9"/>
        <v>May 2021</v>
      </c>
      <c r="F103" s="29">
        <v>42892</v>
      </c>
      <c r="G103" s="30">
        <f t="shared" ca="1" si="10"/>
        <v>5.3527777777777779</v>
      </c>
      <c r="H103" s="29">
        <v>42731</v>
      </c>
      <c r="I103" s="29">
        <f t="shared" si="11"/>
        <v>43096</v>
      </c>
    </row>
    <row r="104" spans="1:9">
      <c r="A104" s="26">
        <v>44362</v>
      </c>
      <c r="B104" s="32" t="str">
        <f t="shared" si="6"/>
        <v>Tuesday</v>
      </c>
      <c r="C104" s="32" t="str">
        <f t="shared" si="7"/>
        <v>June</v>
      </c>
      <c r="D104" s="32" t="str">
        <f t="shared" si="8"/>
        <v>2021</v>
      </c>
      <c r="E104" s="32" t="str">
        <f t="shared" si="9"/>
        <v>Jun 2021</v>
      </c>
      <c r="F104" s="29">
        <v>42325</v>
      </c>
      <c r="G104" s="30">
        <f t="shared" ca="1" si="10"/>
        <v>6.9055555555555559</v>
      </c>
      <c r="H104" s="29">
        <v>42590</v>
      </c>
      <c r="I104" s="29">
        <f t="shared" si="11"/>
        <v>42955</v>
      </c>
    </row>
    <row r="105" spans="1:9">
      <c r="A105" s="26">
        <v>44362</v>
      </c>
      <c r="B105" s="32" t="str">
        <f t="shared" si="6"/>
        <v>Tuesday</v>
      </c>
      <c r="C105" s="32" t="str">
        <f t="shared" si="7"/>
        <v>June</v>
      </c>
      <c r="D105" s="32" t="str">
        <f t="shared" si="8"/>
        <v>2021</v>
      </c>
      <c r="E105" s="32" t="str">
        <f t="shared" si="9"/>
        <v>Jun 2021</v>
      </c>
      <c r="F105" s="29">
        <v>40714</v>
      </c>
      <c r="G105" s="30">
        <f t="shared" ca="1" si="10"/>
        <v>11.313888888888888</v>
      </c>
      <c r="H105" s="29">
        <v>42507</v>
      </c>
      <c r="I105" s="29">
        <f t="shared" si="11"/>
        <v>42872</v>
      </c>
    </row>
    <row r="106" spans="1:9">
      <c r="A106" s="26">
        <v>44362</v>
      </c>
      <c r="B106" s="32" t="str">
        <f t="shared" si="6"/>
        <v>Tuesday</v>
      </c>
      <c r="C106" s="32" t="str">
        <f t="shared" si="7"/>
        <v>June</v>
      </c>
      <c r="D106" s="32" t="str">
        <f t="shared" si="8"/>
        <v>2021</v>
      </c>
      <c r="E106" s="32" t="str">
        <f t="shared" si="9"/>
        <v>Jun 2021</v>
      </c>
      <c r="F106" s="29">
        <v>42326</v>
      </c>
      <c r="G106" s="30">
        <f t="shared" ca="1" si="10"/>
        <v>6.9027777777777777</v>
      </c>
      <c r="H106" s="29">
        <v>42801</v>
      </c>
      <c r="I106" s="29">
        <f t="shared" si="11"/>
        <v>43166</v>
      </c>
    </row>
    <row r="107" spans="1:9">
      <c r="A107" s="26">
        <v>44351</v>
      </c>
      <c r="B107" s="32" t="str">
        <f t="shared" si="6"/>
        <v>Friday</v>
      </c>
      <c r="C107" s="32" t="str">
        <f t="shared" si="7"/>
        <v>June</v>
      </c>
      <c r="D107" s="32" t="str">
        <f t="shared" si="8"/>
        <v>2021</v>
      </c>
      <c r="E107" s="32" t="str">
        <f t="shared" si="9"/>
        <v>Jun 2021</v>
      </c>
      <c r="F107" s="29">
        <v>40189</v>
      </c>
      <c r="G107" s="30">
        <f t="shared" ca="1" si="10"/>
        <v>12.755555555555556</v>
      </c>
      <c r="H107" s="29">
        <v>42839</v>
      </c>
      <c r="I107" s="29">
        <f t="shared" si="11"/>
        <v>43204</v>
      </c>
    </row>
    <row r="108" spans="1:9">
      <c r="A108" s="26">
        <v>44362</v>
      </c>
      <c r="B108" s="32" t="str">
        <f t="shared" si="6"/>
        <v>Tuesday</v>
      </c>
      <c r="C108" s="32" t="str">
        <f t="shared" si="7"/>
        <v>June</v>
      </c>
      <c r="D108" s="32" t="str">
        <f t="shared" si="8"/>
        <v>2021</v>
      </c>
      <c r="E108" s="32" t="str">
        <f t="shared" si="9"/>
        <v>Jun 2021</v>
      </c>
      <c r="F108" s="29">
        <v>42009</v>
      </c>
      <c r="G108" s="30">
        <f t="shared" ca="1" si="10"/>
        <v>7.7722222222222221</v>
      </c>
      <c r="H108" s="29">
        <v>42652</v>
      </c>
      <c r="I108" s="29">
        <f t="shared" si="11"/>
        <v>43017</v>
      </c>
    </row>
    <row r="109" spans="1:9">
      <c r="A109" s="26">
        <v>44349</v>
      </c>
      <c r="B109" s="32" t="str">
        <f t="shared" si="6"/>
        <v>Wednesday</v>
      </c>
      <c r="C109" s="32" t="str">
        <f t="shared" si="7"/>
        <v>June</v>
      </c>
      <c r="D109" s="32" t="str">
        <f t="shared" si="8"/>
        <v>2021</v>
      </c>
      <c r="E109" s="32" t="str">
        <f t="shared" si="9"/>
        <v>Jun 2021</v>
      </c>
      <c r="F109" s="29">
        <v>39556</v>
      </c>
      <c r="G109" s="30">
        <f t="shared" ca="1" si="10"/>
        <v>14.486111111111111</v>
      </c>
      <c r="H109" s="29">
        <v>42552</v>
      </c>
      <c r="I109" s="29">
        <f t="shared" si="11"/>
        <v>42917</v>
      </c>
    </row>
    <row r="110" spans="1:9">
      <c r="A110" s="26">
        <v>44350</v>
      </c>
      <c r="B110" s="32" t="str">
        <f t="shared" si="6"/>
        <v>Thursday</v>
      </c>
      <c r="C110" s="32" t="str">
        <f t="shared" si="7"/>
        <v>June</v>
      </c>
      <c r="D110" s="32" t="str">
        <f t="shared" si="8"/>
        <v>2021</v>
      </c>
      <c r="E110" s="32" t="str">
        <f t="shared" si="9"/>
        <v>Jun 2021</v>
      </c>
      <c r="F110" s="29">
        <v>38104</v>
      </c>
      <c r="G110" s="30">
        <f t="shared" ca="1" si="10"/>
        <v>18.461111111111112</v>
      </c>
      <c r="H110" s="29">
        <v>42825</v>
      </c>
      <c r="I110" s="29">
        <f t="shared" si="11"/>
        <v>43190</v>
      </c>
    </row>
    <row r="111" spans="1:9">
      <c r="A111" s="26">
        <v>44377</v>
      </c>
      <c r="B111" s="32" t="str">
        <f t="shared" si="6"/>
        <v>Wednesday</v>
      </c>
      <c r="C111" s="32" t="str">
        <f t="shared" si="7"/>
        <v>June</v>
      </c>
      <c r="D111" s="32" t="str">
        <f t="shared" si="8"/>
        <v>2021</v>
      </c>
      <c r="E111" s="32" t="str">
        <f t="shared" si="9"/>
        <v>Jun 2021</v>
      </c>
      <c r="F111" s="29">
        <v>41961</v>
      </c>
      <c r="G111" s="30">
        <f t="shared" ca="1" si="10"/>
        <v>7.9027777777777777</v>
      </c>
      <c r="H111" s="29">
        <v>42656</v>
      </c>
      <c r="I111" s="29">
        <f t="shared" si="11"/>
        <v>43021</v>
      </c>
    </row>
    <row r="112" spans="1:9">
      <c r="A112" s="26">
        <v>44363</v>
      </c>
      <c r="B112" s="32" t="str">
        <f t="shared" si="6"/>
        <v>Wednesday</v>
      </c>
      <c r="C112" s="32" t="str">
        <f t="shared" si="7"/>
        <v>June</v>
      </c>
      <c r="D112" s="32" t="str">
        <f t="shared" si="8"/>
        <v>2021</v>
      </c>
      <c r="E112" s="32" t="str">
        <f t="shared" si="9"/>
        <v>Jun 2021</v>
      </c>
      <c r="F112" s="29">
        <v>42234</v>
      </c>
      <c r="G112" s="30">
        <f t="shared" ca="1" si="10"/>
        <v>7.1527777777777777</v>
      </c>
      <c r="H112" s="29">
        <v>42804</v>
      </c>
      <c r="I112" s="29">
        <f t="shared" si="11"/>
        <v>43169</v>
      </c>
    </row>
    <row r="113" spans="1:9">
      <c r="A113" s="26">
        <v>44377</v>
      </c>
      <c r="B113" s="32" t="str">
        <f t="shared" si="6"/>
        <v>Wednesday</v>
      </c>
      <c r="C113" s="32" t="str">
        <f t="shared" si="7"/>
        <v>June</v>
      </c>
      <c r="D113" s="32" t="str">
        <f t="shared" si="8"/>
        <v>2021</v>
      </c>
      <c r="E113" s="32" t="str">
        <f t="shared" si="9"/>
        <v>Jun 2021</v>
      </c>
      <c r="F113" s="29">
        <v>42389</v>
      </c>
      <c r="G113" s="30">
        <f t="shared" ca="1" si="10"/>
        <v>6.7305555555555552</v>
      </c>
      <c r="H113" s="29">
        <v>42566</v>
      </c>
      <c r="I113" s="29">
        <f t="shared" si="11"/>
        <v>42931</v>
      </c>
    </row>
    <row r="114" spans="1:9">
      <c r="A114" s="26">
        <v>44377</v>
      </c>
      <c r="B114" s="32" t="str">
        <f t="shared" si="6"/>
        <v>Wednesday</v>
      </c>
      <c r="C114" s="32" t="str">
        <f t="shared" si="7"/>
        <v>June</v>
      </c>
      <c r="D114" s="32" t="str">
        <f t="shared" si="8"/>
        <v>2021</v>
      </c>
      <c r="E114" s="32" t="str">
        <f t="shared" si="9"/>
        <v>Jun 2021</v>
      </c>
      <c r="F114" s="29">
        <v>41898</v>
      </c>
      <c r="G114" s="30">
        <f t="shared" ca="1" si="10"/>
        <v>8.0749999999999993</v>
      </c>
      <c r="H114" s="29">
        <v>42551</v>
      </c>
      <c r="I114" s="29">
        <f t="shared" si="11"/>
        <v>42916</v>
      </c>
    </row>
    <row r="115" spans="1:9">
      <c r="A115" s="26">
        <v>44377</v>
      </c>
      <c r="B115" s="32" t="str">
        <f t="shared" si="6"/>
        <v>Wednesday</v>
      </c>
      <c r="C115" s="32" t="str">
        <f t="shared" si="7"/>
        <v>June</v>
      </c>
      <c r="D115" s="32" t="str">
        <f t="shared" si="8"/>
        <v>2021</v>
      </c>
      <c r="E115" s="32" t="str">
        <f t="shared" si="9"/>
        <v>Jun 2021</v>
      </c>
      <c r="F115" s="29">
        <v>41908</v>
      </c>
      <c r="G115" s="30">
        <f t="shared" ca="1" si="10"/>
        <v>8.0472222222222225</v>
      </c>
      <c r="H115" s="29">
        <v>42619</v>
      </c>
      <c r="I115" s="29">
        <f t="shared" si="11"/>
        <v>42984</v>
      </c>
    </row>
    <row r="116" spans="1:9">
      <c r="A116" s="26">
        <v>44357</v>
      </c>
      <c r="B116" s="32" t="str">
        <f t="shared" si="6"/>
        <v>Thursday</v>
      </c>
      <c r="C116" s="32" t="str">
        <f t="shared" si="7"/>
        <v>June</v>
      </c>
      <c r="D116" s="32" t="str">
        <f t="shared" si="8"/>
        <v>2021</v>
      </c>
      <c r="E116" s="32" t="str">
        <f t="shared" si="9"/>
        <v>Jun 2021</v>
      </c>
      <c r="F116" s="29">
        <v>38803</v>
      </c>
      <c r="G116" s="30">
        <f t="shared" ca="1" si="10"/>
        <v>16.544444444444444</v>
      </c>
      <c r="H116" s="29">
        <v>42761</v>
      </c>
      <c r="I116" s="29">
        <f t="shared" si="11"/>
        <v>43126</v>
      </c>
    </row>
    <row r="117" spans="1:9">
      <c r="A117" s="26">
        <v>44358</v>
      </c>
      <c r="B117" s="32" t="str">
        <f t="shared" si="6"/>
        <v>Friday</v>
      </c>
      <c r="C117" s="32" t="str">
        <f t="shared" si="7"/>
        <v>June</v>
      </c>
      <c r="D117" s="32" t="str">
        <f t="shared" si="8"/>
        <v>2021</v>
      </c>
      <c r="E117" s="32" t="str">
        <f t="shared" si="9"/>
        <v>Jun 2021</v>
      </c>
      <c r="F117" s="29">
        <v>36928</v>
      </c>
      <c r="G117" s="30">
        <f t="shared" ca="1" si="10"/>
        <v>21.68611111111111</v>
      </c>
      <c r="H117" s="29">
        <v>42596</v>
      </c>
      <c r="I117" s="29">
        <f t="shared" si="11"/>
        <v>42961</v>
      </c>
    </row>
    <row r="118" spans="1:9">
      <c r="A118" s="26">
        <v>44362</v>
      </c>
      <c r="B118" s="32" t="str">
        <f t="shared" si="6"/>
        <v>Tuesday</v>
      </c>
      <c r="C118" s="32" t="str">
        <f t="shared" si="7"/>
        <v>June</v>
      </c>
      <c r="D118" s="32" t="str">
        <f t="shared" si="8"/>
        <v>2021</v>
      </c>
      <c r="E118" s="32" t="str">
        <f t="shared" si="9"/>
        <v>Jun 2021</v>
      </c>
      <c r="F118" s="29">
        <v>41792</v>
      </c>
      <c r="G118" s="30">
        <f t="shared" ca="1" si="10"/>
        <v>8.3638888888888889</v>
      </c>
      <c r="H118" s="29">
        <v>42544</v>
      </c>
      <c r="I118" s="29">
        <f t="shared" si="11"/>
        <v>42909</v>
      </c>
    </row>
    <row r="119" spans="1:9">
      <c r="A119" s="26">
        <v>44367</v>
      </c>
      <c r="B119" s="32" t="str">
        <f t="shared" si="6"/>
        <v>Sunday</v>
      </c>
      <c r="C119" s="32" t="str">
        <f t="shared" si="7"/>
        <v>June</v>
      </c>
      <c r="D119" s="32" t="str">
        <f t="shared" si="8"/>
        <v>2021</v>
      </c>
      <c r="E119" s="32" t="str">
        <f t="shared" si="9"/>
        <v>Jun 2021</v>
      </c>
      <c r="F119" s="29">
        <v>40595</v>
      </c>
      <c r="G119" s="30">
        <f t="shared" ca="1" si="10"/>
        <v>11.644444444444444</v>
      </c>
      <c r="H119" s="29">
        <v>42629</v>
      </c>
      <c r="I119" s="29">
        <f t="shared" si="11"/>
        <v>42994</v>
      </c>
    </row>
    <row r="120" spans="1:9">
      <c r="A120" s="26">
        <v>44368</v>
      </c>
      <c r="B120" s="32" t="str">
        <f t="shared" si="6"/>
        <v>Monday</v>
      </c>
      <c r="C120" s="32" t="str">
        <f t="shared" si="7"/>
        <v>June</v>
      </c>
      <c r="D120" s="32" t="str">
        <f t="shared" si="8"/>
        <v>2021</v>
      </c>
      <c r="E120" s="32" t="str">
        <f t="shared" si="9"/>
        <v>Jun 2021</v>
      </c>
      <c r="F120" s="29">
        <v>40994</v>
      </c>
      <c r="G120" s="30">
        <f t="shared" ca="1" si="10"/>
        <v>10.547222222222222</v>
      </c>
      <c r="H120" s="29">
        <v>42848</v>
      </c>
      <c r="I120" s="29">
        <f t="shared" si="11"/>
        <v>43213</v>
      </c>
    </row>
    <row r="121" spans="1:9">
      <c r="A121" s="26">
        <v>44377</v>
      </c>
      <c r="B121" s="32" t="str">
        <f t="shared" si="6"/>
        <v>Wednesday</v>
      </c>
      <c r="C121" s="32" t="str">
        <f t="shared" si="7"/>
        <v>June</v>
      </c>
      <c r="D121" s="32" t="str">
        <f t="shared" si="8"/>
        <v>2021</v>
      </c>
      <c r="E121" s="32" t="str">
        <f t="shared" si="9"/>
        <v>Jun 2021</v>
      </c>
      <c r="F121" s="29">
        <v>40225</v>
      </c>
      <c r="G121" s="30">
        <f t="shared" ca="1" si="10"/>
        <v>12.658333333333333</v>
      </c>
      <c r="H121" s="29">
        <v>42860</v>
      </c>
      <c r="I121" s="29">
        <f t="shared" si="11"/>
        <v>43225</v>
      </c>
    </row>
    <row r="122" spans="1:9">
      <c r="A122" s="26">
        <v>44377</v>
      </c>
      <c r="B122" s="32" t="str">
        <f t="shared" si="6"/>
        <v>Wednesday</v>
      </c>
      <c r="C122" s="32" t="str">
        <f t="shared" si="7"/>
        <v>June</v>
      </c>
      <c r="D122" s="32" t="str">
        <f t="shared" si="8"/>
        <v>2021</v>
      </c>
      <c r="E122" s="32" t="str">
        <f t="shared" si="9"/>
        <v>Jun 2021</v>
      </c>
      <c r="F122" s="29">
        <v>36955</v>
      </c>
      <c r="G122" s="30">
        <f t="shared" ca="1" si="10"/>
        <v>21.605555555555554</v>
      </c>
      <c r="H122" s="29">
        <v>42540</v>
      </c>
      <c r="I122" s="29">
        <f t="shared" si="11"/>
        <v>42905</v>
      </c>
    </row>
    <row r="123" spans="1:9">
      <c r="A123" s="26">
        <v>44392</v>
      </c>
      <c r="B123" s="32" t="str">
        <f t="shared" si="6"/>
        <v>Thursday</v>
      </c>
      <c r="C123" s="32" t="str">
        <f t="shared" si="7"/>
        <v>July</v>
      </c>
      <c r="D123" s="32" t="str">
        <f t="shared" si="8"/>
        <v>2021</v>
      </c>
      <c r="E123" s="32" t="str">
        <f t="shared" si="9"/>
        <v>Jul 2021</v>
      </c>
      <c r="F123" s="29">
        <v>42912</v>
      </c>
      <c r="G123" s="30">
        <f t="shared" ca="1" si="10"/>
        <v>5.2972222222222225</v>
      </c>
      <c r="H123" s="29">
        <v>42828</v>
      </c>
      <c r="I123" s="29">
        <f t="shared" si="11"/>
        <v>43193</v>
      </c>
    </row>
    <row r="124" spans="1:9">
      <c r="A124" s="26">
        <v>44392</v>
      </c>
      <c r="B124" s="32" t="str">
        <f t="shared" si="6"/>
        <v>Thursday</v>
      </c>
      <c r="C124" s="32" t="str">
        <f t="shared" si="7"/>
        <v>July</v>
      </c>
      <c r="D124" s="32" t="str">
        <f t="shared" si="8"/>
        <v>2021</v>
      </c>
      <c r="E124" s="32" t="str">
        <f t="shared" si="9"/>
        <v>Jul 2021</v>
      </c>
      <c r="F124" s="29">
        <v>41995</v>
      </c>
      <c r="G124" s="30">
        <f t="shared" ca="1" si="10"/>
        <v>7.8083333333333336</v>
      </c>
      <c r="H124" s="29">
        <v>42731</v>
      </c>
      <c r="I124" s="29">
        <f t="shared" si="11"/>
        <v>43096</v>
      </c>
    </row>
    <row r="125" spans="1:9">
      <c r="A125" s="26">
        <v>44392</v>
      </c>
      <c r="B125" s="32" t="str">
        <f t="shared" si="6"/>
        <v>Thursday</v>
      </c>
      <c r="C125" s="32" t="str">
        <f t="shared" si="7"/>
        <v>July</v>
      </c>
      <c r="D125" s="32" t="str">
        <f t="shared" si="8"/>
        <v>2021</v>
      </c>
      <c r="E125" s="32" t="str">
        <f t="shared" si="9"/>
        <v>Jul 2021</v>
      </c>
      <c r="F125" s="29">
        <v>41407</v>
      </c>
      <c r="G125" s="30">
        <f t="shared" ca="1" si="10"/>
        <v>9.4166666666666661</v>
      </c>
      <c r="H125" s="29">
        <v>42720</v>
      </c>
      <c r="I125" s="29">
        <f t="shared" si="11"/>
        <v>43085</v>
      </c>
    </row>
    <row r="126" spans="1:9">
      <c r="A126" s="26">
        <v>44381</v>
      </c>
      <c r="B126" s="32" t="str">
        <f t="shared" si="6"/>
        <v>Sunday</v>
      </c>
      <c r="C126" s="32" t="str">
        <f t="shared" si="7"/>
        <v>July</v>
      </c>
      <c r="D126" s="32" t="str">
        <f t="shared" si="8"/>
        <v>2021</v>
      </c>
      <c r="E126" s="32" t="str">
        <f t="shared" si="9"/>
        <v>Jul 2021</v>
      </c>
      <c r="F126" s="29">
        <v>39692</v>
      </c>
      <c r="G126" s="30">
        <f t="shared" ca="1" si="10"/>
        <v>14.116666666666667</v>
      </c>
      <c r="H126" s="29">
        <v>42598</v>
      </c>
      <c r="I126" s="29">
        <f t="shared" si="11"/>
        <v>42963</v>
      </c>
    </row>
    <row r="127" spans="1:9">
      <c r="A127" s="26">
        <v>44392</v>
      </c>
      <c r="B127" s="32" t="str">
        <f t="shared" si="6"/>
        <v>Thursday</v>
      </c>
      <c r="C127" s="32" t="str">
        <f t="shared" si="7"/>
        <v>July</v>
      </c>
      <c r="D127" s="32" t="str">
        <f t="shared" si="8"/>
        <v>2021</v>
      </c>
      <c r="E127" s="32" t="str">
        <f t="shared" si="9"/>
        <v>Jul 2021</v>
      </c>
      <c r="F127" s="29">
        <v>41214</v>
      </c>
      <c r="G127" s="30">
        <f t="shared" ca="1" si="10"/>
        <v>9.9499999999999993</v>
      </c>
      <c r="H127" s="29">
        <v>42566</v>
      </c>
      <c r="I127" s="29">
        <f t="shared" si="11"/>
        <v>42931</v>
      </c>
    </row>
    <row r="128" spans="1:9">
      <c r="A128" s="26">
        <v>44379</v>
      </c>
      <c r="B128" s="32" t="str">
        <f t="shared" si="6"/>
        <v>Friday</v>
      </c>
      <c r="C128" s="32" t="str">
        <f t="shared" si="7"/>
        <v>July</v>
      </c>
      <c r="D128" s="32" t="str">
        <f t="shared" si="8"/>
        <v>2021</v>
      </c>
      <c r="E128" s="32" t="str">
        <f t="shared" si="9"/>
        <v>Jul 2021</v>
      </c>
      <c r="F128" s="29">
        <v>41176</v>
      </c>
      <c r="G128" s="30">
        <f t="shared" ca="1" si="10"/>
        <v>10.052777777777777</v>
      </c>
      <c r="H128" s="29">
        <v>42835</v>
      </c>
      <c r="I128" s="29">
        <f t="shared" si="11"/>
        <v>43200</v>
      </c>
    </row>
    <row r="129" spans="1:9">
      <c r="A129" s="26">
        <v>44379</v>
      </c>
      <c r="B129" s="32" t="str">
        <f t="shared" si="6"/>
        <v>Friday</v>
      </c>
      <c r="C129" s="32" t="str">
        <f t="shared" si="7"/>
        <v>July</v>
      </c>
      <c r="D129" s="32" t="str">
        <f t="shared" si="8"/>
        <v>2021</v>
      </c>
      <c r="E129" s="32" t="str">
        <f t="shared" si="9"/>
        <v>Jul 2021</v>
      </c>
      <c r="F129" s="29">
        <v>42233</v>
      </c>
      <c r="G129" s="30">
        <f t="shared" ca="1" si="10"/>
        <v>7.1555555555555559</v>
      </c>
      <c r="H129" s="29">
        <v>42658</v>
      </c>
      <c r="I129" s="29">
        <f t="shared" si="11"/>
        <v>43023</v>
      </c>
    </row>
    <row r="130" spans="1:9">
      <c r="A130" s="26">
        <v>44407</v>
      </c>
      <c r="B130" s="32" t="str">
        <f t="shared" si="6"/>
        <v>Friday</v>
      </c>
      <c r="C130" s="32" t="str">
        <f t="shared" si="7"/>
        <v>July</v>
      </c>
      <c r="D130" s="32" t="str">
        <f t="shared" si="8"/>
        <v>2021</v>
      </c>
      <c r="E130" s="32" t="str">
        <f t="shared" si="9"/>
        <v>Jul 2021</v>
      </c>
      <c r="F130" s="29">
        <v>42376</v>
      </c>
      <c r="G130" s="30">
        <f t="shared" ca="1" si="10"/>
        <v>6.7666666666666666</v>
      </c>
      <c r="H130" s="29">
        <v>42614</v>
      </c>
      <c r="I130" s="29">
        <f t="shared" si="11"/>
        <v>42979</v>
      </c>
    </row>
    <row r="131" spans="1:9">
      <c r="A131" s="26">
        <v>44393</v>
      </c>
      <c r="B131" s="32" t="str">
        <f t="shared" si="6"/>
        <v>Friday</v>
      </c>
      <c r="C131" s="32" t="str">
        <f t="shared" si="7"/>
        <v>July</v>
      </c>
      <c r="D131" s="32" t="str">
        <f t="shared" si="8"/>
        <v>2021</v>
      </c>
      <c r="E131" s="32" t="str">
        <f t="shared" si="9"/>
        <v>Jul 2021</v>
      </c>
      <c r="F131" s="29">
        <v>39028</v>
      </c>
      <c r="G131" s="30">
        <f t="shared" ca="1" si="10"/>
        <v>15.933333333333334</v>
      </c>
      <c r="H131" s="29">
        <v>42817</v>
      </c>
      <c r="I131" s="29">
        <f t="shared" si="11"/>
        <v>43182</v>
      </c>
    </row>
    <row r="132" spans="1:9">
      <c r="A132" s="26">
        <v>44407</v>
      </c>
      <c r="B132" s="32" t="str">
        <f t="shared" si="6"/>
        <v>Friday</v>
      </c>
      <c r="C132" s="32" t="str">
        <f t="shared" si="7"/>
        <v>July</v>
      </c>
      <c r="D132" s="32" t="str">
        <f t="shared" si="8"/>
        <v>2021</v>
      </c>
      <c r="E132" s="32" t="str">
        <f t="shared" si="9"/>
        <v>Jul 2021</v>
      </c>
      <c r="F132" s="29">
        <v>38553</v>
      </c>
      <c r="G132" s="30">
        <f t="shared" ca="1" si="10"/>
        <v>17.230555555555554</v>
      </c>
      <c r="H132" s="29">
        <v>42845</v>
      </c>
      <c r="I132" s="29">
        <f t="shared" si="11"/>
        <v>43210</v>
      </c>
    </row>
    <row r="133" spans="1:9">
      <c r="A133" s="26">
        <v>44407</v>
      </c>
      <c r="B133" s="32" t="str">
        <f t="shared" ref="B133:B196" si="12">TEXT(A133,"dddd")</f>
        <v>Friday</v>
      </c>
      <c r="C133" s="32" t="str">
        <f t="shared" ref="C133:C196" si="13">TEXT(A133,"mmmm")</f>
        <v>July</v>
      </c>
      <c r="D133" s="32" t="str">
        <f t="shared" ref="D133:D196" si="14">TEXT(A133,"yyy")</f>
        <v>2021</v>
      </c>
      <c r="E133" s="32" t="str">
        <f t="shared" ref="E133:E196" si="15">TEXT(A133,"mmm")&amp;" "&amp;TEXT(A133,"yyy")</f>
        <v>Jul 2021</v>
      </c>
      <c r="F133" s="29">
        <v>38749</v>
      </c>
      <c r="G133" s="30">
        <f t="shared" ref="G133:G196" ca="1" si="16">YEARFRAC(F133,TODAY())</f>
        <v>16.7</v>
      </c>
      <c r="H133" s="29">
        <v>42776</v>
      </c>
      <c r="I133" s="29">
        <f t="shared" ref="I133:I196" si="17">H133+365</f>
        <v>43141</v>
      </c>
    </row>
    <row r="134" spans="1:9">
      <c r="A134" s="26">
        <v>44390</v>
      </c>
      <c r="B134" s="32" t="str">
        <f t="shared" si="12"/>
        <v>Tuesday</v>
      </c>
      <c r="C134" s="32" t="str">
        <f t="shared" si="13"/>
        <v>July</v>
      </c>
      <c r="D134" s="32" t="str">
        <f t="shared" si="14"/>
        <v>2021</v>
      </c>
      <c r="E134" s="32" t="str">
        <f t="shared" si="15"/>
        <v>Jul 2021</v>
      </c>
      <c r="F134" s="29">
        <v>37515</v>
      </c>
      <c r="G134" s="30">
        <f t="shared" ca="1" si="16"/>
        <v>20.074999999999999</v>
      </c>
      <c r="H134" s="29">
        <v>42586</v>
      </c>
      <c r="I134" s="29">
        <f t="shared" si="17"/>
        <v>42951</v>
      </c>
    </row>
    <row r="135" spans="1:9">
      <c r="A135" s="26">
        <v>44393</v>
      </c>
      <c r="B135" s="32" t="str">
        <f t="shared" si="12"/>
        <v>Friday</v>
      </c>
      <c r="C135" s="32" t="str">
        <f t="shared" si="13"/>
        <v>July</v>
      </c>
      <c r="D135" s="32" t="str">
        <f t="shared" si="14"/>
        <v>2021</v>
      </c>
      <c r="E135" s="32" t="str">
        <f t="shared" si="15"/>
        <v>Jul 2021</v>
      </c>
      <c r="F135" s="29">
        <v>42125</v>
      </c>
      <c r="G135" s="30">
        <f t="shared" ca="1" si="16"/>
        <v>7.45</v>
      </c>
      <c r="H135" s="29">
        <v>42710</v>
      </c>
      <c r="I135" s="29">
        <f t="shared" si="17"/>
        <v>43075</v>
      </c>
    </row>
    <row r="136" spans="1:9">
      <c r="A136" s="26">
        <v>44385</v>
      </c>
      <c r="B136" s="32" t="str">
        <f t="shared" si="12"/>
        <v>Thursday</v>
      </c>
      <c r="C136" s="32" t="str">
        <f t="shared" si="13"/>
        <v>July</v>
      </c>
      <c r="D136" s="32" t="str">
        <f t="shared" si="14"/>
        <v>2021</v>
      </c>
      <c r="E136" s="32" t="str">
        <f t="shared" si="15"/>
        <v>Jul 2021</v>
      </c>
      <c r="F136" s="29">
        <v>42726</v>
      </c>
      <c r="G136" s="30">
        <f t="shared" ca="1" si="16"/>
        <v>5.8083333333333336</v>
      </c>
      <c r="H136" s="29">
        <v>42539</v>
      </c>
      <c r="I136" s="29">
        <f t="shared" si="17"/>
        <v>42904</v>
      </c>
    </row>
    <row r="137" spans="1:9">
      <c r="A137" s="26">
        <v>44388</v>
      </c>
      <c r="B137" s="32" t="str">
        <f t="shared" si="12"/>
        <v>Sunday</v>
      </c>
      <c r="C137" s="32" t="str">
        <f t="shared" si="13"/>
        <v>July</v>
      </c>
      <c r="D137" s="32" t="str">
        <f t="shared" si="14"/>
        <v>2021</v>
      </c>
      <c r="E137" s="32" t="str">
        <f t="shared" si="15"/>
        <v>Jul 2021</v>
      </c>
      <c r="F137" s="29">
        <v>40162</v>
      </c>
      <c r="G137" s="30">
        <f t="shared" ca="1" si="16"/>
        <v>12.827777777777778</v>
      </c>
      <c r="H137" s="29">
        <v>42563</v>
      </c>
      <c r="I137" s="29">
        <f t="shared" si="17"/>
        <v>42928</v>
      </c>
    </row>
    <row r="138" spans="1:9">
      <c r="A138" s="26">
        <v>44392</v>
      </c>
      <c r="B138" s="32" t="str">
        <f t="shared" si="12"/>
        <v>Thursday</v>
      </c>
      <c r="C138" s="32" t="str">
        <f t="shared" si="13"/>
        <v>July</v>
      </c>
      <c r="D138" s="32" t="str">
        <f t="shared" si="14"/>
        <v>2021</v>
      </c>
      <c r="E138" s="32" t="str">
        <f t="shared" si="15"/>
        <v>Jul 2021</v>
      </c>
      <c r="F138" s="29">
        <v>42892</v>
      </c>
      <c r="G138" s="30">
        <f t="shared" ca="1" si="16"/>
        <v>5.3527777777777779</v>
      </c>
      <c r="H138" s="29">
        <v>42731</v>
      </c>
      <c r="I138" s="29">
        <f t="shared" si="17"/>
        <v>43096</v>
      </c>
    </row>
    <row r="139" spans="1:9">
      <c r="A139" s="26">
        <v>44397</v>
      </c>
      <c r="B139" s="32" t="str">
        <f t="shared" si="12"/>
        <v>Tuesday</v>
      </c>
      <c r="C139" s="32" t="str">
        <f t="shared" si="13"/>
        <v>July</v>
      </c>
      <c r="D139" s="32" t="str">
        <f t="shared" si="14"/>
        <v>2021</v>
      </c>
      <c r="E139" s="32" t="str">
        <f t="shared" si="15"/>
        <v>Jul 2021</v>
      </c>
      <c r="F139" s="29">
        <v>42325</v>
      </c>
      <c r="G139" s="30">
        <f t="shared" ca="1" si="16"/>
        <v>6.9055555555555559</v>
      </c>
      <c r="H139" s="29">
        <v>42590</v>
      </c>
      <c r="I139" s="29">
        <f t="shared" si="17"/>
        <v>42955</v>
      </c>
    </row>
    <row r="140" spans="1:9">
      <c r="A140" s="26">
        <v>44403</v>
      </c>
      <c r="B140" s="32" t="str">
        <f t="shared" si="12"/>
        <v>Monday</v>
      </c>
      <c r="C140" s="32" t="str">
        <f t="shared" si="13"/>
        <v>July</v>
      </c>
      <c r="D140" s="32" t="str">
        <f t="shared" si="14"/>
        <v>2021</v>
      </c>
      <c r="E140" s="32" t="str">
        <f t="shared" si="15"/>
        <v>Jul 2021</v>
      </c>
      <c r="F140" s="29">
        <v>40714</v>
      </c>
      <c r="G140" s="30">
        <f t="shared" ca="1" si="16"/>
        <v>11.313888888888888</v>
      </c>
      <c r="H140" s="29">
        <v>42507</v>
      </c>
      <c r="I140" s="29">
        <f t="shared" si="17"/>
        <v>42872</v>
      </c>
    </row>
    <row r="141" spans="1:9">
      <c r="A141" s="26">
        <v>44407</v>
      </c>
      <c r="B141" s="32" t="str">
        <f t="shared" si="12"/>
        <v>Friday</v>
      </c>
      <c r="C141" s="32" t="str">
        <f t="shared" si="13"/>
        <v>July</v>
      </c>
      <c r="D141" s="32" t="str">
        <f t="shared" si="14"/>
        <v>2021</v>
      </c>
      <c r="E141" s="32" t="str">
        <f t="shared" si="15"/>
        <v>Jul 2021</v>
      </c>
      <c r="F141" s="29">
        <v>42326</v>
      </c>
      <c r="G141" s="30">
        <f t="shared" ca="1" si="16"/>
        <v>6.9027777777777777</v>
      </c>
      <c r="H141" s="29">
        <v>42801</v>
      </c>
      <c r="I141" s="29">
        <f t="shared" si="17"/>
        <v>43166</v>
      </c>
    </row>
    <row r="142" spans="1:9">
      <c r="A142" s="26">
        <v>44407</v>
      </c>
      <c r="B142" s="32" t="str">
        <f t="shared" si="12"/>
        <v>Friday</v>
      </c>
      <c r="C142" s="32" t="str">
        <f t="shared" si="13"/>
        <v>July</v>
      </c>
      <c r="D142" s="32" t="str">
        <f t="shared" si="14"/>
        <v>2021</v>
      </c>
      <c r="E142" s="32" t="str">
        <f t="shared" si="15"/>
        <v>Jul 2021</v>
      </c>
      <c r="F142" s="29">
        <v>40189</v>
      </c>
      <c r="G142" s="30">
        <f t="shared" ca="1" si="16"/>
        <v>12.755555555555556</v>
      </c>
      <c r="H142" s="29">
        <v>42839</v>
      </c>
      <c r="I142" s="29">
        <f t="shared" si="17"/>
        <v>43204</v>
      </c>
    </row>
    <row r="143" spans="1:9">
      <c r="A143" s="26">
        <v>44423</v>
      </c>
      <c r="B143" s="32" t="str">
        <f t="shared" si="12"/>
        <v>Sunday</v>
      </c>
      <c r="C143" s="32" t="str">
        <f t="shared" si="13"/>
        <v>August</v>
      </c>
      <c r="D143" s="32" t="str">
        <f t="shared" si="14"/>
        <v>2021</v>
      </c>
      <c r="E143" s="32" t="str">
        <f t="shared" si="15"/>
        <v>Aug 2021</v>
      </c>
      <c r="F143" s="29">
        <v>42009</v>
      </c>
      <c r="G143" s="30">
        <f t="shared" ca="1" si="16"/>
        <v>7.7722222222222221</v>
      </c>
      <c r="H143" s="29">
        <v>42652</v>
      </c>
      <c r="I143" s="29">
        <f t="shared" si="17"/>
        <v>43017</v>
      </c>
    </row>
    <row r="144" spans="1:9">
      <c r="A144" s="26">
        <v>44423</v>
      </c>
      <c r="B144" s="32" t="str">
        <f t="shared" si="12"/>
        <v>Sunday</v>
      </c>
      <c r="C144" s="32" t="str">
        <f t="shared" si="13"/>
        <v>August</v>
      </c>
      <c r="D144" s="32" t="str">
        <f t="shared" si="14"/>
        <v>2021</v>
      </c>
      <c r="E144" s="32" t="str">
        <f t="shared" si="15"/>
        <v>Aug 2021</v>
      </c>
      <c r="F144" s="29">
        <v>39556</v>
      </c>
      <c r="G144" s="30">
        <f t="shared" ca="1" si="16"/>
        <v>14.486111111111111</v>
      </c>
      <c r="H144" s="29">
        <v>42552</v>
      </c>
      <c r="I144" s="29">
        <f t="shared" si="17"/>
        <v>42917</v>
      </c>
    </row>
    <row r="145" spans="1:9">
      <c r="A145" s="26">
        <v>44423</v>
      </c>
      <c r="B145" s="32" t="str">
        <f t="shared" si="12"/>
        <v>Sunday</v>
      </c>
      <c r="C145" s="32" t="str">
        <f t="shared" si="13"/>
        <v>August</v>
      </c>
      <c r="D145" s="32" t="str">
        <f t="shared" si="14"/>
        <v>2021</v>
      </c>
      <c r="E145" s="32" t="str">
        <f t="shared" si="15"/>
        <v>Aug 2021</v>
      </c>
      <c r="F145" s="29">
        <v>38104</v>
      </c>
      <c r="G145" s="30">
        <f t="shared" ca="1" si="16"/>
        <v>18.461111111111112</v>
      </c>
      <c r="H145" s="29">
        <v>42825</v>
      </c>
      <c r="I145" s="29">
        <f t="shared" si="17"/>
        <v>43190</v>
      </c>
    </row>
    <row r="146" spans="1:9">
      <c r="A146" s="26">
        <v>44412</v>
      </c>
      <c r="B146" s="32" t="str">
        <f t="shared" si="12"/>
        <v>Wednesday</v>
      </c>
      <c r="C146" s="32" t="str">
        <f t="shared" si="13"/>
        <v>August</v>
      </c>
      <c r="D146" s="32" t="str">
        <f t="shared" si="14"/>
        <v>2021</v>
      </c>
      <c r="E146" s="32" t="str">
        <f t="shared" si="15"/>
        <v>Aug 2021</v>
      </c>
      <c r="F146" s="29">
        <v>41961</v>
      </c>
      <c r="G146" s="30">
        <f t="shared" ca="1" si="16"/>
        <v>7.9027777777777777</v>
      </c>
      <c r="H146" s="29">
        <v>42656</v>
      </c>
      <c r="I146" s="29">
        <f t="shared" si="17"/>
        <v>43021</v>
      </c>
    </row>
    <row r="147" spans="1:9">
      <c r="A147" s="26">
        <v>44423</v>
      </c>
      <c r="B147" s="32" t="str">
        <f t="shared" si="12"/>
        <v>Sunday</v>
      </c>
      <c r="C147" s="32" t="str">
        <f t="shared" si="13"/>
        <v>August</v>
      </c>
      <c r="D147" s="32" t="str">
        <f t="shared" si="14"/>
        <v>2021</v>
      </c>
      <c r="E147" s="32" t="str">
        <f t="shared" si="15"/>
        <v>Aug 2021</v>
      </c>
      <c r="F147" s="29">
        <v>42234</v>
      </c>
      <c r="G147" s="30">
        <f t="shared" ca="1" si="16"/>
        <v>7.1527777777777777</v>
      </c>
      <c r="H147" s="29">
        <v>42804</v>
      </c>
      <c r="I147" s="29">
        <f t="shared" si="17"/>
        <v>43169</v>
      </c>
    </row>
    <row r="148" spans="1:9">
      <c r="A148" s="26">
        <v>44428</v>
      </c>
      <c r="B148" s="32" t="str">
        <f t="shared" si="12"/>
        <v>Friday</v>
      </c>
      <c r="C148" s="32" t="str">
        <f t="shared" si="13"/>
        <v>August</v>
      </c>
      <c r="D148" s="32" t="str">
        <f t="shared" si="14"/>
        <v>2021</v>
      </c>
      <c r="E148" s="32" t="str">
        <f t="shared" si="15"/>
        <v>Aug 2021</v>
      </c>
      <c r="F148" s="29">
        <v>42389</v>
      </c>
      <c r="G148" s="30">
        <f t="shared" ca="1" si="16"/>
        <v>6.7305555555555552</v>
      </c>
      <c r="H148" s="29">
        <v>42566</v>
      </c>
      <c r="I148" s="29">
        <f t="shared" si="17"/>
        <v>42931</v>
      </c>
    </row>
    <row r="149" spans="1:9">
      <c r="A149" s="26">
        <v>44410</v>
      </c>
      <c r="B149" s="32" t="str">
        <f t="shared" si="12"/>
        <v>Monday</v>
      </c>
      <c r="C149" s="32" t="str">
        <f t="shared" si="13"/>
        <v>August</v>
      </c>
      <c r="D149" s="32" t="str">
        <f t="shared" si="14"/>
        <v>2021</v>
      </c>
      <c r="E149" s="32" t="str">
        <f t="shared" si="15"/>
        <v>Aug 2021</v>
      </c>
      <c r="F149" s="29">
        <v>41898</v>
      </c>
      <c r="G149" s="30">
        <f t="shared" ca="1" si="16"/>
        <v>8.0749999999999993</v>
      </c>
      <c r="H149" s="29">
        <v>42551</v>
      </c>
      <c r="I149" s="29">
        <f t="shared" si="17"/>
        <v>42916</v>
      </c>
    </row>
    <row r="150" spans="1:9">
      <c r="A150" s="26">
        <v>44438</v>
      </c>
      <c r="B150" s="32" t="str">
        <f t="shared" si="12"/>
        <v>Monday</v>
      </c>
      <c r="C150" s="32" t="str">
        <f t="shared" si="13"/>
        <v>August</v>
      </c>
      <c r="D150" s="32" t="str">
        <f t="shared" si="14"/>
        <v>2021</v>
      </c>
      <c r="E150" s="32" t="str">
        <f t="shared" si="15"/>
        <v>Aug 2021</v>
      </c>
      <c r="F150" s="29">
        <v>41908</v>
      </c>
      <c r="G150" s="30">
        <f t="shared" ca="1" si="16"/>
        <v>8.0472222222222225</v>
      </c>
      <c r="H150" s="29">
        <v>42619</v>
      </c>
      <c r="I150" s="29">
        <f t="shared" si="17"/>
        <v>42984</v>
      </c>
    </row>
    <row r="151" spans="1:9">
      <c r="A151" s="26">
        <v>44424</v>
      </c>
      <c r="B151" s="32" t="str">
        <f t="shared" si="12"/>
        <v>Monday</v>
      </c>
      <c r="C151" s="32" t="str">
        <f t="shared" si="13"/>
        <v>August</v>
      </c>
      <c r="D151" s="32" t="str">
        <f t="shared" si="14"/>
        <v>2021</v>
      </c>
      <c r="E151" s="32" t="str">
        <f t="shared" si="15"/>
        <v>Aug 2021</v>
      </c>
      <c r="F151" s="29">
        <v>38803</v>
      </c>
      <c r="G151" s="30">
        <f t="shared" ca="1" si="16"/>
        <v>16.544444444444444</v>
      </c>
      <c r="H151" s="29">
        <v>42761</v>
      </c>
      <c r="I151" s="29">
        <f t="shared" si="17"/>
        <v>43126</v>
      </c>
    </row>
    <row r="152" spans="1:9">
      <c r="A152" s="26">
        <v>44438</v>
      </c>
      <c r="B152" s="32" t="str">
        <f t="shared" si="12"/>
        <v>Monday</v>
      </c>
      <c r="C152" s="32" t="str">
        <f t="shared" si="13"/>
        <v>August</v>
      </c>
      <c r="D152" s="32" t="str">
        <f t="shared" si="14"/>
        <v>2021</v>
      </c>
      <c r="E152" s="32" t="str">
        <f t="shared" si="15"/>
        <v>Aug 2021</v>
      </c>
      <c r="F152" s="29">
        <v>36928</v>
      </c>
      <c r="G152" s="30">
        <f t="shared" ca="1" si="16"/>
        <v>21.68611111111111</v>
      </c>
      <c r="H152" s="29">
        <v>42596</v>
      </c>
      <c r="I152" s="29">
        <f t="shared" si="17"/>
        <v>42961</v>
      </c>
    </row>
    <row r="153" spans="1:9">
      <c r="A153" s="26">
        <v>44438</v>
      </c>
      <c r="B153" s="32" t="str">
        <f t="shared" si="12"/>
        <v>Monday</v>
      </c>
      <c r="C153" s="32" t="str">
        <f t="shared" si="13"/>
        <v>August</v>
      </c>
      <c r="D153" s="32" t="str">
        <f t="shared" si="14"/>
        <v>2021</v>
      </c>
      <c r="E153" s="32" t="str">
        <f t="shared" si="15"/>
        <v>Aug 2021</v>
      </c>
      <c r="F153" s="29">
        <v>41792</v>
      </c>
      <c r="G153" s="30">
        <f t="shared" ca="1" si="16"/>
        <v>8.3638888888888889</v>
      </c>
      <c r="H153" s="29">
        <v>42544</v>
      </c>
      <c r="I153" s="29">
        <f t="shared" si="17"/>
        <v>42909</v>
      </c>
    </row>
    <row r="154" spans="1:9">
      <c r="A154" s="26">
        <v>44424</v>
      </c>
      <c r="B154" s="32" t="str">
        <f t="shared" si="12"/>
        <v>Monday</v>
      </c>
      <c r="C154" s="32" t="str">
        <f t="shared" si="13"/>
        <v>August</v>
      </c>
      <c r="D154" s="32" t="str">
        <f t="shared" si="14"/>
        <v>2021</v>
      </c>
      <c r="E154" s="32" t="str">
        <f t="shared" si="15"/>
        <v>Aug 2021</v>
      </c>
      <c r="F154" s="29">
        <v>40595</v>
      </c>
      <c r="G154" s="30">
        <f t="shared" ca="1" si="16"/>
        <v>11.644444444444444</v>
      </c>
      <c r="H154" s="29">
        <v>42629</v>
      </c>
      <c r="I154" s="29">
        <f t="shared" si="17"/>
        <v>42994</v>
      </c>
    </row>
    <row r="155" spans="1:9">
      <c r="A155" s="26">
        <v>44413</v>
      </c>
      <c r="B155" s="32" t="str">
        <f t="shared" si="12"/>
        <v>Thursday</v>
      </c>
      <c r="C155" s="32" t="str">
        <f t="shared" si="13"/>
        <v>August</v>
      </c>
      <c r="D155" s="32" t="str">
        <f t="shared" si="14"/>
        <v>2021</v>
      </c>
      <c r="E155" s="32" t="str">
        <f t="shared" si="15"/>
        <v>Aug 2021</v>
      </c>
      <c r="F155" s="29">
        <v>40994</v>
      </c>
      <c r="G155" s="30">
        <f t="shared" ca="1" si="16"/>
        <v>10.547222222222222</v>
      </c>
      <c r="H155" s="29">
        <v>42848</v>
      </c>
      <c r="I155" s="29">
        <f t="shared" si="17"/>
        <v>43213</v>
      </c>
    </row>
    <row r="156" spans="1:9">
      <c r="A156" s="26">
        <v>44419</v>
      </c>
      <c r="B156" s="32" t="str">
        <f t="shared" si="12"/>
        <v>Wednesday</v>
      </c>
      <c r="C156" s="32" t="str">
        <f t="shared" si="13"/>
        <v>August</v>
      </c>
      <c r="D156" s="32" t="str">
        <f t="shared" si="14"/>
        <v>2021</v>
      </c>
      <c r="E156" s="32" t="str">
        <f t="shared" si="15"/>
        <v>Aug 2021</v>
      </c>
      <c r="F156" s="29">
        <v>40225</v>
      </c>
      <c r="G156" s="30">
        <f t="shared" ca="1" si="16"/>
        <v>12.658333333333333</v>
      </c>
      <c r="H156" s="29">
        <v>42860</v>
      </c>
      <c r="I156" s="29">
        <f t="shared" si="17"/>
        <v>43225</v>
      </c>
    </row>
    <row r="157" spans="1:9">
      <c r="A157" s="26">
        <v>44423</v>
      </c>
      <c r="B157" s="32" t="str">
        <f t="shared" si="12"/>
        <v>Sunday</v>
      </c>
      <c r="C157" s="32" t="str">
        <f t="shared" si="13"/>
        <v>August</v>
      </c>
      <c r="D157" s="32" t="str">
        <f t="shared" si="14"/>
        <v>2021</v>
      </c>
      <c r="E157" s="32" t="str">
        <f t="shared" si="15"/>
        <v>Aug 2021</v>
      </c>
      <c r="F157" s="29">
        <v>36955</v>
      </c>
      <c r="G157" s="30">
        <f t="shared" ca="1" si="16"/>
        <v>21.605555555555554</v>
      </c>
      <c r="H157" s="29">
        <v>42540</v>
      </c>
      <c r="I157" s="29">
        <f t="shared" si="17"/>
        <v>42905</v>
      </c>
    </row>
    <row r="158" spans="1:9">
      <c r="A158" s="26">
        <v>44428</v>
      </c>
      <c r="B158" s="32" t="str">
        <f t="shared" si="12"/>
        <v>Friday</v>
      </c>
      <c r="C158" s="32" t="str">
        <f t="shared" si="13"/>
        <v>August</v>
      </c>
      <c r="D158" s="32" t="str">
        <f t="shared" si="14"/>
        <v>2021</v>
      </c>
      <c r="E158" s="32" t="str">
        <f t="shared" si="15"/>
        <v>Aug 2021</v>
      </c>
      <c r="F158" s="29">
        <v>42912</v>
      </c>
      <c r="G158" s="30">
        <f t="shared" ca="1" si="16"/>
        <v>5.2972222222222225</v>
      </c>
      <c r="H158" s="29">
        <v>42828</v>
      </c>
      <c r="I158" s="29">
        <f t="shared" si="17"/>
        <v>43193</v>
      </c>
    </row>
    <row r="159" spans="1:9">
      <c r="A159" s="26">
        <v>44428</v>
      </c>
      <c r="B159" s="32" t="str">
        <f t="shared" si="12"/>
        <v>Friday</v>
      </c>
      <c r="C159" s="32" t="str">
        <f t="shared" si="13"/>
        <v>August</v>
      </c>
      <c r="D159" s="32" t="str">
        <f t="shared" si="14"/>
        <v>2021</v>
      </c>
      <c r="E159" s="32" t="str">
        <f t="shared" si="15"/>
        <v>Aug 2021</v>
      </c>
      <c r="F159" s="29">
        <v>41995</v>
      </c>
      <c r="G159" s="30">
        <f t="shared" ca="1" si="16"/>
        <v>7.8083333333333336</v>
      </c>
      <c r="H159" s="29">
        <v>42731</v>
      </c>
      <c r="I159" s="29">
        <f t="shared" si="17"/>
        <v>43096</v>
      </c>
    </row>
    <row r="160" spans="1:9">
      <c r="A160" s="26">
        <v>44431</v>
      </c>
      <c r="B160" s="32" t="str">
        <f t="shared" si="12"/>
        <v>Monday</v>
      </c>
      <c r="C160" s="32" t="str">
        <f t="shared" si="13"/>
        <v>August</v>
      </c>
      <c r="D160" s="32" t="str">
        <f t="shared" si="14"/>
        <v>2021</v>
      </c>
      <c r="E160" s="32" t="str">
        <f t="shared" si="15"/>
        <v>Aug 2021</v>
      </c>
      <c r="F160" s="29">
        <v>41407</v>
      </c>
      <c r="G160" s="30">
        <f t="shared" ca="1" si="16"/>
        <v>9.4166666666666661</v>
      </c>
      <c r="H160" s="29">
        <v>42720</v>
      </c>
      <c r="I160" s="29">
        <f t="shared" si="17"/>
        <v>43085</v>
      </c>
    </row>
    <row r="161" spans="1:9">
      <c r="A161" s="26">
        <v>44438</v>
      </c>
      <c r="B161" s="32" t="str">
        <f t="shared" si="12"/>
        <v>Monday</v>
      </c>
      <c r="C161" s="32" t="str">
        <f t="shared" si="13"/>
        <v>August</v>
      </c>
      <c r="D161" s="32" t="str">
        <f t="shared" si="14"/>
        <v>2021</v>
      </c>
      <c r="E161" s="32" t="str">
        <f t="shared" si="15"/>
        <v>Aug 2021</v>
      </c>
      <c r="F161" s="29">
        <v>39692</v>
      </c>
      <c r="G161" s="30">
        <f t="shared" ca="1" si="16"/>
        <v>14.116666666666667</v>
      </c>
      <c r="H161" s="29">
        <v>42598</v>
      </c>
      <c r="I161" s="29">
        <f t="shared" si="17"/>
        <v>42963</v>
      </c>
    </row>
    <row r="162" spans="1:9">
      <c r="A162" s="26">
        <v>44438</v>
      </c>
      <c r="B162" s="32" t="str">
        <f t="shared" si="12"/>
        <v>Monday</v>
      </c>
      <c r="C162" s="32" t="str">
        <f t="shared" si="13"/>
        <v>August</v>
      </c>
      <c r="D162" s="32" t="str">
        <f t="shared" si="14"/>
        <v>2021</v>
      </c>
      <c r="E162" s="32" t="str">
        <f t="shared" si="15"/>
        <v>Aug 2021</v>
      </c>
      <c r="F162" s="29">
        <v>41214</v>
      </c>
      <c r="G162" s="30">
        <f t="shared" ca="1" si="16"/>
        <v>9.9499999999999993</v>
      </c>
      <c r="H162" s="29">
        <v>42566</v>
      </c>
      <c r="I162" s="29">
        <f t="shared" si="17"/>
        <v>42931</v>
      </c>
    </row>
    <row r="163" spans="1:9">
      <c r="A163" s="26">
        <v>44454</v>
      </c>
      <c r="B163" s="32" t="str">
        <f t="shared" si="12"/>
        <v>Wednesday</v>
      </c>
      <c r="C163" s="32" t="str">
        <f t="shared" si="13"/>
        <v>September</v>
      </c>
      <c r="D163" s="32" t="str">
        <f t="shared" si="14"/>
        <v>2021</v>
      </c>
      <c r="E163" s="32" t="str">
        <f t="shared" si="15"/>
        <v>Sep 2021</v>
      </c>
      <c r="F163" s="29">
        <v>41176</v>
      </c>
      <c r="G163" s="30">
        <f t="shared" ca="1" si="16"/>
        <v>10.052777777777777</v>
      </c>
      <c r="H163" s="29">
        <v>42835</v>
      </c>
      <c r="I163" s="29">
        <f t="shared" si="17"/>
        <v>43200</v>
      </c>
    </row>
    <row r="164" spans="1:9">
      <c r="A164" s="26">
        <v>44454</v>
      </c>
      <c r="B164" s="32" t="str">
        <f t="shared" si="12"/>
        <v>Wednesday</v>
      </c>
      <c r="C164" s="32" t="str">
        <f t="shared" si="13"/>
        <v>September</v>
      </c>
      <c r="D164" s="32" t="str">
        <f t="shared" si="14"/>
        <v>2021</v>
      </c>
      <c r="E164" s="32" t="str">
        <f t="shared" si="15"/>
        <v>Sep 2021</v>
      </c>
      <c r="F164" s="29">
        <v>42233</v>
      </c>
      <c r="G164" s="30">
        <f t="shared" ca="1" si="16"/>
        <v>7.1555555555555559</v>
      </c>
      <c r="H164" s="29">
        <v>42658</v>
      </c>
      <c r="I164" s="29">
        <f t="shared" si="17"/>
        <v>43023</v>
      </c>
    </row>
    <row r="165" spans="1:9">
      <c r="A165" s="26">
        <v>44454</v>
      </c>
      <c r="B165" s="32" t="str">
        <f t="shared" si="12"/>
        <v>Wednesday</v>
      </c>
      <c r="C165" s="32" t="str">
        <f t="shared" si="13"/>
        <v>September</v>
      </c>
      <c r="D165" s="32" t="str">
        <f t="shared" si="14"/>
        <v>2021</v>
      </c>
      <c r="E165" s="32" t="str">
        <f t="shared" si="15"/>
        <v>Sep 2021</v>
      </c>
      <c r="F165" s="29">
        <v>42376</v>
      </c>
      <c r="G165" s="30">
        <f t="shared" ca="1" si="16"/>
        <v>6.7666666666666666</v>
      </c>
      <c r="H165" s="29">
        <v>42614</v>
      </c>
      <c r="I165" s="29">
        <f t="shared" si="17"/>
        <v>42979</v>
      </c>
    </row>
    <row r="166" spans="1:9">
      <c r="A166" s="26">
        <v>44443</v>
      </c>
      <c r="B166" s="32" t="str">
        <f t="shared" si="12"/>
        <v>Saturday</v>
      </c>
      <c r="C166" s="32" t="str">
        <f t="shared" si="13"/>
        <v>September</v>
      </c>
      <c r="D166" s="32" t="str">
        <f t="shared" si="14"/>
        <v>2021</v>
      </c>
      <c r="E166" s="32" t="str">
        <f t="shared" si="15"/>
        <v>Sep 2021</v>
      </c>
      <c r="F166" s="29">
        <v>39028</v>
      </c>
      <c r="G166" s="30">
        <f t="shared" ca="1" si="16"/>
        <v>15.933333333333334</v>
      </c>
      <c r="H166" s="29">
        <v>42817</v>
      </c>
      <c r="I166" s="29">
        <f t="shared" si="17"/>
        <v>43182</v>
      </c>
    </row>
    <row r="167" spans="1:9">
      <c r="A167" s="26">
        <v>44454</v>
      </c>
      <c r="B167" s="32" t="str">
        <f t="shared" si="12"/>
        <v>Wednesday</v>
      </c>
      <c r="C167" s="32" t="str">
        <f t="shared" si="13"/>
        <v>September</v>
      </c>
      <c r="D167" s="32" t="str">
        <f t="shared" si="14"/>
        <v>2021</v>
      </c>
      <c r="E167" s="32" t="str">
        <f t="shared" si="15"/>
        <v>Sep 2021</v>
      </c>
      <c r="F167" s="29">
        <v>38553</v>
      </c>
      <c r="G167" s="30">
        <f t="shared" ca="1" si="16"/>
        <v>17.230555555555554</v>
      </c>
      <c r="H167" s="29">
        <v>42845</v>
      </c>
      <c r="I167" s="29">
        <f t="shared" si="17"/>
        <v>43210</v>
      </c>
    </row>
    <row r="168" spans="1:9">
      <c r="A168" s="26">
        <v>44441</v>
      </c>
      <c r="B168" s="32" t="str">
        <f t="shared" si="12"/>
        <v>Thursday</v>
      </c>
      <c r="C168" s="32" t="str">
        <f t="shared" si="13"/>
        <v>September</v>
      </c>
      <c r="D168" s="32" t="str">
        <f t="shared" si="14"/>
        <v>2021</v>
      </c>
      <c r="E168" s="32" t="str">
        <f t="shared" si="15"/>
        <v>Sep 2021</v>
      </c>
      <c r="F168" s="29">
        <v>38749</v>
      </c>
      <c r="G168" s="30">
        <f t="shared" ca="1" si="16"/>
        <v>16.7</v>
      </c>
      <c r="H168" s="29">
        <v>42776</v>
      </c>
      <c r="I168" s="29">
        <f t="shared" si="17"/>
        <v>43141</v>
      </c>
    </row>
    <row r="169" spans="1:9">
      <c r="A169" s="26">
        <v>44441</v>
      </c>
      <c r="B169" s="32" t="str">
        <f t="shared" si="12"/>
        <v>Thursday</v>
      </c>
      <c r="C169" s="32" t="str">
        <f t="shared" si="13"/>
        <v>September</v>
      </c>
      <c r="D169" s="32" t="str">
        <f t="shared" si="14"/>
        <v>2021</v>
      </c>
      <c r="E169" s="32" t="str">
        <f t="shared" si="15"/>
        <v>Sep 2021</v>
      </c>
      <c r="F169" s="29">
        <v>37515</v>
      </c>
      <c r="G169" s="30">
        <f t="shared" ca="1" si="16"/>
        <v>20.074999999999999</v>
      </c>
      <c r="H169" s="29">
        <v>42586</v>
      </c>
      <c r="I169" s="29">
        <f t="shared" si="17"/>
        <v>42951</v>
      </c>
    </row>
    <row r="170" spans="1:9">
      <c r="A170" s="26">
        <v>44469</v>
      </c>
      <c r="B170" s="32" t="str">
        <f t="shared" si="12"/>
        <v>Thursday</v>
      </c>
      <c r="C170" s="32" t="str">
        <f t="shared" si="13"/>
        <v>September</v>
      </c>
      <c r="D170" s="32" t="str">
        <f t="shared" si="14"/>
        <v>2021</v>
      </c>
      <c r="E170" s="32" t="str">
        <f t="shared" si="15"/>
        <v>Sep 2021</v>
      </c>
      <c r="F170" s="29">
        <v>42125</v>
      </c>
      <c r="G170" s="30">
        <f t="shared" ca="1" si="16"/>
        <v>7.45</v>
      </c>
      <c r="H170" s="29">
        <v>42710</v>
      </c>
      <c r="I170" s="29">
        <f t="shared" si="17"/>
        <v>43075</v>
      </c>
    </row>
    <row r="171" spans="1:9">
      <c r="A171" s="26">
        <v>44449</v>
      </c>
      <c r="B171" s="32" t="str">
        <f t="shared" si="12"/>
        <v>Friday</v>
      </c>
      <c r="C171" s="32" t="str">
        <f t="shared" si="13"/>
        <v>September</v>
      </c>
      <c r="D171" s="32" t="str">
        <f t="shared" si="14"/>
        <v>2021</v>
      </c>
      <c r="E171" s="32" t="str">
        <f t="shared" si="15"/>
        <v>Sep 2021</v>
      </c>
      <c r="F171" s="29">
        <v>42726</v>
      </c>
      <c r="G171" s="30">
        <f t="shared" ca="1" si="16"/>
        <v>5.8083333333333336</v>
      </c>
      <c r="H171" s="29">
        <v>42539</v>
      </c>
      <c r="I171" s="29">
        <f t="shared" si="17"/>
        <v>42904</v>
      </c>
    </row>
    <row r="172" spans="1:9">
      <c r="A172" s="26">
        <v>44469</v>
      </c>
      <c r="B172" s="32" t="str">
        <f t="shared" si="12"/>
        <v>Thursday</v>
      </c>
      <c r="C172" s="32" t="str">
        <f t="shared" si="13"/>
        <v>September</v>
      </c>
      <c r="D172" s="32" t="str">
        <f t="shared" si="14"/>
        <v>2021</v>
      </c>
      <c r="E172" s="32" t="str">
        <f t="shared" si="15"/>
        <v>Sep 2021</v>
      </c>
      <c r="F172" s="29">
        <v>40162</v>
      </c>
      <c r="G172" s="30">
        <f t="shared" ca="1" si="16"/>
        <v>12.827777777777778</v>
      </c>
      <c r="H172" s="29">
        <v>42563</v>
      </c>
      <c r="I172" s="29">
        <f t="shared" si="17"/>
        <v>42928</v>
      </c>
    </row>
    <row r="173" spans="1:9">
      <c r="A173" s="26">
        <v>44461</v>
      </c>
      <c r="B173" s="32" t="str">
        <f t="shared" si="12"/>
        <v>Wednesday</v>
      </c>
      <c r="C173" s="32" t="str">
        <f t="shared" si="13"/>
        <v>September</v>
      </c>
      <c r="D173" s="32" t="str">
        <f t="shared" si="14"/>
        <v>2021</v>
      </c>
      <c r="E173" s="32" t="str">
        <f t="shared" si="15"/>
        <v>Sep 2021</v>
      </c>
      <c r="F173" s="29">
        <v>42892</v>
      </c>
      <c r="G173" s="30">
        <f t="shared" ca="1" si="16"/>
        <v>5.3527777777777779</v>
      </c>
      <c r="H173" s="29">
        <v>42731</v>
      </c>
      <c r="I173" s="29">
        <f t="shared" si="17"/>
        <v>43096</v>
      </c>
    </row>
    <row r="174" spans="1:9">
      <c r="A174" s="26">
        <v>44456</v>
      </c>
      <c r="B174" s="32" t="str">
        <f t="shared" si="12"/>
        <v>Friday</v>
      </c>
      <c r="C174" s="32" t="str">
        <f t="shared" si="13"/>
        <v>September</v>
      </c>
      <c r="D174" s="32" t="str">
        <f t="shared" si="14"/>
        <v>2021</v>
      </c>
      <c r="E174" s="32" t="str">
        <f t="shared" si="15"/>
        <v>Sep 2021</v>
      </c>
      <c r="F174" s="29">
        <v>42325</v>
      </c>
      <c r="G174" s="30">
        <f t="shared" ca="1" si="16"/>
        <v>6.9055555555555559</v>
      </c>
      <c r="H174" s="29">
        <v>42590</v>
      </c>
      <c r="I174" s="29">
        <f t="shared" si="17"/>
        <v>42955</v>
      </c>
    </row>
    <row r="175" spans="1:9">
      <c r="A175" s="26">
        <v>44444</v>
      </c>
      <c r="B175" s="32" t="str">
        <f t="shared" si="12"/>
        <v>Sunday</v>
      </c>
      <c r="C175" s="32" t="str">
        <f t="shared" si="13"/>
        <v>September</v>
      </c>
      <c r="D175" s="32" t="str">
        <f t="shared" si="14"/>
        <v>2021</v>
      </c>
      <c r="E175" s="32" t="str">
        <f t="shared" si="15"/>
        <v>Sep 2021</v>
      </c>
      <c r="F175" s="29">
        <v>40714</v>
      </c>
      <c r="G175" s="30">
        <f t="shared" ca="1" si="16"/>
        <v>11.313888888888888</v>
      </c>
      <c r="H175" s="29">
        <v>42507</v>
      </c>
      <c r="I175" s="29">
        <f t="shared" si="17"/>
        <v>42872</v>
      </c>
    </row>
    <row r="176" spans="1:9">
      <c r="A176" s="26">
        <v>44450</v>
      </c>
      <c r="B176" s="32" t="str">
        <f t="shared" si="12"/>
        <v>Saturday</v>
      </c>
      <c r="C176" s="32" t="str">
        <f t="shared" si="13"/>
        <v>September</v>
      </c>
      <c r="D176" s="32" t="str">
        <f t="shared" si="14"/>
        <v>2021</v>
      </c>
      <c r="E176" s="32" t="str">
        <f t="shared" si="15"/>
        <v>Sep 2021</v>
      </c>
      <c r="F176" s="29">
        <v>42326</v>
      </c>
      <c r="G176" s="30">
        <f t="shared" ca="1" si="16"/>
        <v>6.9027777777777777</v>
      </c>
      <c r="H176" s="29">
        <v>42801</v>
      </c>
      <c r="I176" s="29">
        <f t="shared" si="17"/>
        <v>43166</v>
      </c>
    </row>
    <row r="177" spans="1:9">
      <c r="A177" s="26">
        <v>44454</v>
      </c>
      <c r="B177" s="32" t="str">
        <f t="shared" si="12"/>
        <v>Wednesday</v>
      </c>
      <c r="C177" s="32" t="str">
        <f t="shared" si="13"/>
        <v>September</v>
      </c>
      <c r="D177" s="32" t="str">
        <f t="shared" si="14"/>
        <v>2021</v>
      </c>
      <c r="E177" s="32" t="str">
        <f t="shared" si="15"/>
        <v>Sep 2021</v>
      </c>
      <c r="F177" s="29">
        <v>40189</v>
      </c>
      <c r="G177" s="30">
        <f t="shared" ca="1" si="16"/>
        <v>12.755555555555556</v>
      </c>
      <c r="H177" s="29">
        <v>42839</v>
      </c>
      <c r="I177" s="29">
        <f t="shared" si="17"/>
        <v>43204</v>
      </c>
    </row>
    <row r="178" spans="1:9">
      <c r="A178" s="26">
        <v>44459</v>
      </c>
      <c r="B178" s="32" t="str">
        <f t="shared" si="12"/>
        <v>Monday</v>
      </c>
      <c r="C178" s="32" t="str">
        <f t="shared" si="13"/>
        <v>September</v>
      </c>
      <c r="D178" s="32" t="str">
        <f t="shared" si="14"/>
        <v>2021</v>
      </c>
      <c r="E178" s="32" t="str">
        <f t="shared" si="15"/>
        <v>Sep 2021</v>
      </c>
      <c r="F178" s="29">
        <v>42009</v>
      </c>
      <c r="G178" s="30">
        <f t="shared" ca="1" si="16"/>
        <v>7.7722222222222221</v>
      </c>
      <c r="H178" s="29">
        <v>42652</v>
      </c>
      <c r="I178" s="29">
        <f t="shared" si="17"/>
        <v>43017</v>
      </c>
    </row>
    <row r="179" spans="1:9">
      <c r="A179" s="26">
        <v>44462</v>
      </c>
      <c r="B179" s="32" t="str">
        <f t="shared" si="12"/>
        <v>Thursday</v>
      </c>
      <c r="C179" s="32" t="str">
        <f t="shared" si="13"/>
        <v>September</v>
      </c>
      <c r="D179" s="32" t="str">
        <f t="shared" si="14"/>
        <v>2021</v>
      </c>
      <c r="E179" s="32" t="str">
        <f t="shared" si="15"/>
        <v>Sep 2021</v>
      </c>
      <c r="F179" s="29">
        <v>39556</v>
      </c>
      <c r="G179" s="30">
        <f t="shared" ca="1" si="16"/>
        <v>14.486111111111111</v>
      </c>
      <c r="H179" s="29">
        <v>42552</v>
      </c>
      <c r="I179" s="29">
        <f t="shared" si="17"/>
        <v>42917</v>
      </c>
    </row>
    <row r="180" spans="1:9">
      <c r="A180" s="26">
        <v>44469</v>
      </c>
      <c r="B180" s="32" t="str">
        <f t="shared" si="12"/>
        <v>Thursday</v>
      </c>
      <c r="C180" s="32" t="str">
        <f t="shared" si="13"/>
        <v>September</v>
      </c>
      <c r="D180" s="32" t="str">
        <f t="shared" si="14"/>
        <v>2021</v>
      </c>
      <c r="E180" s="32" t="str">
        <f t="shared" si="15"/>
        <v>Sep 2021</v>
      </c>
      <c r="F180" s="29">
        <v>38104</v>
      </c>
      <c r="G180" s="30">
        <f t="shared" ca="1" si="16"/>
        <v>18.461111111111112</v>
      </c>
      <c r="H180" s="29">
        <v>42825</v>
      </c>
      <c r="I180" s="29">
        <f t="shared" si="17"/>
        <v>43190</v>
      </c>
    </row>
    <row r="181" spans="1:9">
      <c r="A181" s="26">
        <v>44469</v>
      </c>
      <c r="B181" s="32" t="str">
        <f t="shared" si="12"/>
        <v>Thursday</v>
      </c>
      <c r="C181" s="32" t="str">
        <f t="shared" si="13"/>
        <v>September</v>
      </c>
      <c r="D181" s="32" t="str">
        <f t="shared" si="14"/>
        <v>2021</v>
      </c>
      <c r="E181" s="32" t="str">
        <f t="shared" si="15"/>
        <v>Sep 2021</v>
      </c>
      <c r="F181" s="29">
        <v>41961</v>
      </c>
      <c r="G181" s="30">
        <f t="shared" ca="1" si="16"/>
        <v>7.9027777777777777</v>
      </c>
      <c r="H181" s="29">
        <v>42656</v>
      </c>
      <c r="I181" s="29">
        <f t="shared" si="17"/>
        <v>43021</v>
      </c>
    </row>
    <row r="182" spans="1:9">
      <c r="A182" s="26">
        <v>44484</v>
      </c>
      <c r="B182" s="32" t="str">
        <f t="shared" si="12"/>
        <v>Friday</v>
      </c>
      <c r="C182" s="32" t="str">
        <f t="shared" si="13"/>
        <v>October</v>
      </c>
      <c r="D182" s="32" t="str">
        <f t="shared" si="14"/>
        <v>2021</v>
      </c>
      <c r="E182" s="32" t="str">
        <f t="shared" si="15"/>
        <v>Oct 2021</v>
      </c>
      <c r="F182" s="29">
        <v>42234</v>
      </c>
      <c r="G182" s="30">
        <f t="shared" ca="1" si="16"/>
        <v>7.1527777777777777</v>
      </c>
      <c r="H182" s="29">
        <v>42804</v>
      </c>
      <c r="I182" s="29">
        <f t="shared" si="17"/>
        <v>43169</v>
      </c>
    </row>
    <row r="183" spans="1:9">
      <c r="A183" s="26">
        <v>44484</v>
      </c>
      <c r="B183" s="32" t="str">
        <f t="shared" si="12"/>
        <v>Friday</v>
      </c>
      <c r="C183" s="32" t="str">
        <f t="shared" si="13"/>
        <v>October</v>
      </c>
      <c r="D183" s="32" t="str">
        <f t="shared" si="14"/>
        <v>2021</v>
      </c>
      <c r="E183" s="32" t="str">
        <f t="shared" si="15"/>
        <v>Oct 2021</v>
      </c>
      <c r="F183" s="29">
        <v>42389</v>
      </c>
      <c r="G183" s="30">
        <f t="shared" ca="1" si="16"/>
        <v>6.7305555555555552</v>
      </c>
      <c r="H183" s="29">
        <v>42566</v>
      </c>
      <c r="I183" s="29">
        <f t="shared" si="17"/>
        <v>42931</v>
      </c>
    </row>
    <row r="184" spans="1:9">
      <c r="A184" s="26">
        <v>44484</v>
      </c>
      <c r="B184" s="32" t="str">
        <f t="shared" si="12"/>
        <v>Friday</v>
      </c>
      <c r="C184" s="32" t="str">
        <f t="shared" si="13"/>
        <v>October</v>
      </c>
      <c r="D184" s="32" t="str">
        <f t="shared" si="14"/>
        <v>2021</v>
      </c>
      <c r="E184" s="32" t="str">
        <f t="shared" si="15"/>
        <v>Oct 2021</v>
      </c>
      <c r="F184" s="29">
        <v>41898</v>
      </c>
      <c r="G184" s="30">
        <f t="shared" ca="1" si="16"/>
        <v>8.0749999999999993</v>
      </c>
      <c r="H184" s="29">
        <v>42551</v>
      </c>
      <c r="I184" s="29">
        <f t="shared" si="17"/>
        <v>42916</v>
      </c>
    </row>
    <row r="185" spans="1:9">
      <c r="A185" s="26">
        <v>44473</v>
      </c>
      <c r="B185" s="32" t="str">
        <f t="shared" si="12"/>
        <v>Monday</v>
      </c>
      <c r="C185" s="32" t="str">
        <f t="shared" si="13"/>
        <v>October</v>
      </c>
      <c r="D185" s="32" t="str">
        <f t="shared" si="14"/>
        <v>2021</v>
      </c>
      <c r="E185" s="32" t="str">
        <f t="shared" si="15"/>
        <v>Oct 2021</v>
      </c>
      <c r="F185" s="29">
        <v>41908</v>
      </c>
      <c r="G185" s="30">
        <f t="shared" ca="1" si="16"/>
        <v>8.0472222222222225</v>
      </c>
      <c r="H185" s="29">
        <v>42619</v>
      </c>
      <c r="I185" s="29">
        <f t="shared" si="17"/>
        <v>42984</v>
      </c>
    </row>
    <row r="186" spans="1:9">
      <c r="A186" s="26">
        <v>44484</v>
      </c>
      <c r="B186" s="32" t="str">
        <f t="shared" si="12"/>
        <v>Friday</v>
      </c>
      <c r="C186" s="32" t="str">
        <f t="shared" si="13"/>
        <v>October</v>
      </c>
      <c r="D186" s="32" t="str">
        <f t="shared" si="14"/>
        <v>2021</v>
      </c>
      <c r="E186" s="32" t="str">
        <f t="shared" si="15"/>
        <v>Oct 2021</v>
      </c>
      <c r="F186" s="29">
        <v>38803</v>
      </c>
      <c r="G186" s="30">
        <f t="shared" ca="1" si="16"/>
        <v>16.544444444444444</v>
      </c>
      <c r="H186" s="29">
        <v>42761</v>
      </c>
      <c r="I186" s="29">
        <f t="shared" si="17"/>
        <v>43126</v>
      </c>
    </row>
    <row r="187" spans="1:9">
      <c r="A187" s="26">
        <v>44471</v>
      </c>
      <c r="B187" s="32" t="str">
        <f t="shared" si="12"/>
        <v>Saturday</v>
      </c>
      <c r="C187" s="32" t="str">
        <f t="shared" si="13"/>
        <v>October</v>
      </c>
      <c r="D187" s="32" t="str">
        <f t="shared" si="14"/>
        <v>2021</v>
      </c>
      <c r="E187" s="32" t="str">
        <f t="shared" si="15"/>
        <v>Oct 2021</v>
      </c>
      <c r="F187" s="29">
        <v>36928</v>
      </c>
      <c r="G187" s="30">
        <f t="shared" ca="1" si="16"/>
        <v>21.68611111111111</v>
      </c>
      <c r="H187" s="29">
        <v>42596</v>
      </c>
      <c r="I187" s="29">
        <f t="shared" si="17"/>
        <v>42961</v>
      </c>
    </row>
    <row r="188" spans="1:9">
      <c r="A188" s="26">
        <v>44471</v>
      </c>
      <c r="B188" s="32" t="str">
        <f t="shared" si="12"/>
        <v>Saturday</v>
      </c>
      <c r="C188" s="32" t="str">
        <f t="shared" si="13"/>
        <v>October</v>
      </c>
      <c r="D188" s="32" t="str">
        <f t="shared" si="14"/>
        <v>2021</v>
      </c>
      <c r="E188" s="32" t="str">
        <f t="shared" si="15"/>
        <v>Oct 2021</v>
      </c>
      <c r="F188" s="29">
        <v>41792</v>
      </c>
      <c r="G188" s="30">
        <f t="shared" ca="1" si="16"/>
        <v>8.3638888888888889</v>
      </c>
      <c r="H188" s="29">
        <v>42544</v>
      </c>
      <c r="I188" s="29">
        <f t="shared" si="17"/>
        <v>42909</v>
      </c>
    </row>
    <row r="189" spans="1:9">
      <c r="A189" s="26">
        <v>44499</v>
      </c>
      <c r="B189" s="32" t="str">
        <f t="shared" si="12"/>
        <v>Saturday</v>
      </c>
      <c r="C189" s="32" t="str">
        <f t="shared" si="13"/>
        <v>October</v>
      </c>
      <c r="D189" s="32" t="str">
        <f t="shared" si="14"/>
        <v>2021</v>
      </c>
      <c r="E189" s="32" t="str">
        <f t="shared" si="15"/>
        <v>Oct 2021</v>
      </c>
      <c r="F189" s="29">
        <v>40595</v>
      </c>
      <c r="G189" s="30">
        <f t="shared" ca="1" si="16"/>
        <v>11.644444444444444</v>
      </c>
      <c r="H189" s="29">
        <v>42629</v>
      </c>
      <c r="I189" s="29">
        <f t="shared" si="17"/>
        <v>42994</v>
      </c>
    </row>
    <row r="190" spans="1:9">
      <c r="A190" s="26">
        <v>44479</v>
      </c>
      <c r="B190" s="32" t="str">
        <f t="shared" si="12"/>
        <v>Sunday</v>
      </c>
      <c r="C190" s="32" t="str">
        <f t="shared" si="13"/>
        <v>October</v>
      </c>
      <c r="D190" s="32" t="str">
        <f t="shared" si="14"/>
        <v>2021</v>
      </c>
      <c r="E190" s="32" t="str">
        <f t="shared" si="15"/>
        <v>Oct 2021</v>
      </c>
      <c r="F190" s="29">
        <v>40994</v>
      </c>
      <c r="G190" s="30">
        <f t="shared" ca="1" si="16"/>
        <v>10.547222222222222</v>
      </c>
      <c r="H190" s="29">
        <v>42848</v>
      </c>
      <c r="I190" s="29">
        <f t="shared" si="17"/>
        <v>43213</v>
      </c>
    </row>
    <row r="191" spans="1:9">
      <c r="A191" s="26">
        <v>44499</v>
      </c>
      <c r="B191" s="32" t="str">
        <f t="shared" si="12"/>
        <v>Saturday</v>
      </c>
      <c r="C191" s="32" t="str">
        <f t="shared" si="13"/>
        <v>October</v>
      </c>
      <c r="D191" s="32" t="str">
        <f t="shared" si="14"/>
        <v>2021</v>
      </c>
      <c r="E191" s="32" t="str">
        <f t="shared" si="15"/>
        <v>Oct 2021</v>
      </c>
      <c r="F191" s="29">
        <v>40225</v>
      </c>
      <c r="G191" s="30">
        <f t="shared" ca="1" si="16"/>
        <v>12.658333333333333</v>
      </c>
      <c r="H191" s="29">
        <v>42860</v>
      </c>
      <c r="I191" s="29">
        <f t="shared" si="17"/>
        <v>43225</v>
      </c>
    </row>
    <row r="192" spans="1:9">
      <c r="A192" s="26">
        <v>44491</v>
      </c>
      <c r="B192" s="32" t="str">
        <f t="shared" si="12"/>
        <v>Friday</v>
      </c>
      <c r="C192" s="32" t="str">
        <f t="shared" si="13"/>
        <v>October</v>
      </c>
      <c r="D192" s="32" t="str">
        <f t="shared" si="14"/>
        <v>2021</v>
      </c>
      <c r="E192" s="32" t="str">
        <f t="shared" si="15"/>
        <v>Oct 2021</v>
      </c>
      <c r="F192" s="29">
        <v>36955</v>
      </c>
      <c r="G192" s="30">
        <f t="shared" ca="1" si="16"/>
        <v>21.605555555555554</v>
      </c>
      <c r="H192" s="29">
        <v>42540</v>
      </c>
      <c r="I192" s="29">
        <f t="shared" si="17"/>
        <v>42905</v>
      </c>
    </row>
    <row r="193" spans="1:9">
      <c r="A193" s="26">
        <v>44485</v>
      </c>
      <c r="B193" s="32" t="str">
        <f t="shared" si="12"/>
        <v>Saturday</v>
      </c>
      <c r="C193" s="32" t="str">
        <f t="shared" si="13"/>
        <v>October</v>
      </c>
      <c r="D193" s="32" t="str">
        <f t="shared" si="14"/>
        <v>2021</v>
      </c>
      <c r="E193" s="32" t="str">
        <f t="shared" si="15"/>
        <v>Oct 2021</v>
      </c>
      <c r="F193" s="29">
        <v>42912</v>
      </c>
      <c r="G193" s="30">
        <f t="shared" ca="1" si="16"/>
        <v>5.2972222222222225</v>
      </c>
      <c r="H193" s="29">
        <v>42828</v>
      </c>
      <c r="I193" s="29">
        <f t="shared" si="17"/>
        <v>43193</v>
      </c>
    </row>
    <row r="194" spans="1:9">
      <c r="A194" s="26">
        <v>44474</v>
      </c>
      <c r="B194" s="32" t="str">
        <f t="shared" si="12"/>
        <v>Tuesday</v>
      </c>
      <c r="C194" s="32" t="str">
        <f t="shared" si="13"/>
        <v>October</v>
      </c>
      <c r="D194" s="32" t="str">
        <f t="shared" si="14"/>
        <v>2021</v>
      </c>
      <c r="E194" s="32" t="str">
        <f t="shared" si="15"/>
        <v>Oct 2021</v>
      </c>
      <c r="F194" s="29">
        <v>41995</v>
      </c>
      <c r="G194" s="30">
        <f t="shared" ca="1" si="16"/>
        <v>7.8083333333333336</v>
      </c>
      <c r="H194" s="29">
        <v>42731</v>
      </c>
      <c r="I194" s="29">
        <f t="shared" si="17"/>
        <v>43096</v>
      </c>
    </row>
    <row r="195" spans="1:9">
      <c r="A195" s="26">
        <v>44480</v>
      </c>
      <c r="B195" s="32" t="str">
        <f t="shared" si="12"/>
        <v>Monday</v>
      </c>
      <c r="C195" s="32" t="str">
        <f t="shared" si="13"/>
        <v>October</v>
      </c>
      <c r="D195" s="32" t="str">
        <f t="shared" si="14"/>
        <v>2021</v>
      </c>
      <c r="E195" s="32" t="str">
        <f t="shared" si="15"/>
        <v>Oct 2021</v>
      </c>
      <c r="F195" s="29">
        <v>41407</v>
      </c>
      <c r="G195" s="30">
        <f t="shared" ca="1" si="16"/>
        <v>9.4166666666666661</v>
      </c>
      <c r="H195" s="29">
        <v>42720</v>
      </c>
      <c r="I195" s="29">
        <f t="shared" si="17"/>
        <v>43085</v>
      </c>
    </row>
    <row r="196" spans="1:9">
      <c r="A196" s="26">
        <v>44484</v>
      </c>
      <c r="B196" s="32" t="str">
        <f t="shared" si="12"/>
        <v>Friday</v>
      </c>
      <c r="C196" s="32" t="str">
        <f t="shared" si="13"/>
        <v>October</v>
      </c>
      <c r="D196" s="32" t="str">
        <f t="shared" si="14"/>
        <v>2021</v>
      </c>
      <c r="E196" s="32" t="str">
        <f t="shared" si="15"/>
        <v>Oct 2021</v>
      </c>
      <c r="F196" s="29">
        <v>39692</v>
      </c>
      <c r="G196" s="30">
        <f t="shared" ca="1" si="16"/>
        <v>14.116666666666667</v>
      </c>
      <c r="H196" s="29">
        <v>42598</v>
      </c>
      <c r="I196" s="29">
        <f t="shared" si="17"/>
        <v>42963</v>
      </c>
    </row>
    <row r="197" spans="1:9">
      <c r="A197" s="26">
        <v>44489</v>
      </c>
      <c r="B197" s="32" t="str">
        <f t="shared" ref="B197:B238" si="18">TEXT(A197,"dddd")</f>
        <v>Wednesday</v>
      </c>
      <c r="C197" s="32" t="str">
        <f t="shared" ref="C197:C238" si="19">TEXT(A197,"mmmm")</f>
        <v>October</v>
      </c>
      <c r="D197" s="32" t="str">
        <f t="shared" ref="D197:D238" si="20">TEXT(A197,"yyy")</f>
        <v>2021</v>
      </c>
      <c r="E197" s="32" t="str">
        <f t="shared" ref="E197:E238" si="21">TEXT(A197,"mmm")&amp;" "&amp;TEXT(A197,"yyy")</f>
        <v>Oct 2021</v>
      </c>
      <c r="F197" s="29">
        <v>41214</v>
      </c>
      <c r="G197" s="30">
        <f t="shared" ref="G197:G238" ca="1" si="22">YEARFRAC(F197,TODAY())</f>
        <v>9.9499999999999993</v>
      </c>
      <c r="H197" s="29">
        <v>42566</v>
      </c>
      <c r="I197" s="29">
        <f t="shared" ref="I197:I238" si="23">H197+365</f>
        <v>42931</v>
      </c>
    </row>
    <row r="198" spans="1:9">
      <c r="A198" s="26">
        <v>44490</v>
      </c>
      <c r="B198" s="32" t="str">
        <f t="shared" si="18"/>
        <v>Thursday</v>
      </c>
      <c r="C198" s="32" t="str">
        <f t="shared" si="19"/>
        <v>October</v>
      </c>
      <c r="D198" s="32" t="str">
        <f t="shared" si="20"/>
        <v>2021</v>
      </c>
      <c r="E198" s="32" t="str">
        <f t="shared" si="21"/>
        <v>Oct 2021</v>
      </c>
      <c r="F198" s="29">
        <v>41176</v>
      </c>
      <c r="G198" s="30">
        <f t="shared" ca="1" si="22"/>
        <v>10.052777777777777</v>
      </c>
      <c r="H198" s="29">
        <v>42835</v>
      </c>
      <c r="I198" s="29">
        <f t="shared" si="23"/>
        <v>43200</v>
      </c>
    </row>
    <row r="199" spans="1:9">
      <c r="A199" s="26">
        <v>44499</v>
      </c>
      <c r="B199" s="32" t="str">
        <f t="shared" si="18"/>
        <v>Saturday</v>
      </c>
      <c r="C199" s="32" t="str">
        <f t="shared" si="19"/>
        <v>October</v>
      </c>
      <c r="D199" s="32" t="str">
        <f t="shared" si="20"/>
        <v>2021</v>
      </c>
      <c r="E199" s="32" t="str">
        <f t="shared" si="21"/>
        <v>Oct 2021</v>
      </c>
      <c r="F199" s="29">
        <v>42233</v>
      </c>
      <c r="G199" s="30">
        <f t="shared" ca="1" si="22"/>
        <v>7.1555555555555559</v>
      </c>
      <c r="H199" s="29">
        <v>42658</v>
      </c>
      <c r="I199" s="29">
        <f t="shared" si="23"/>
        <v>43023</v>
      </c>
    </row>
    <row r="200" spans="1:9">
      <c r="A200" s="26">
        <v>44499</v>
      </c>
      <c r="B200" s="32" t="str">
        <f t="shared" si="18"/>
        <v>Saturday</v>
      </c>
      <c r="C200" s="32" t="str">
        <f t="shared" si="19"/>
        <v>October</v>
      </c>
      <c r="D200" s="32" t="str">
        <f t="shared" si="20"/>
        <v>2021</v>
      </c>
      <c r="E200" s="32" t="str">
        <f t="shared" si="21"/>
        <v>Oct 2021</v>
      </c>
      <c r="F200" s="29">
        <v>42376</v>
      </c>
      <c r="G200" s="30">
        <f t="shared" ca="1" si="22"/>
        <v>6.7666666666666666</v>
      </c>
      <c r="H200" s="29">
        <v>42614</v>
      </c>
      <c r="I200" s="29">
        <f t="shared" si="23"/>
        <v>42979</v>
      </c>
    </row>
    <row r="201" spans="1:9">
      <c r="A201" s="26">
        <v>44515</v>
      </c>
      <c r="B201" s="32" t="str">
        <f t="shared" si="18"/>
        <v>Monday</v>
      </c>
      <c r="C201" s="32" t="str">
        <f t="shared" si="19"/>
        <v>November</v>
      </c>
      <c r="D201" s="32" t="str">
        <f t="shared" si="20"/>
        <v>2021</v>
      </c>
      <c r="E201" s="32" t="str">
        <f t="shared" si="21"/>
        <v>Nov 2021</v>
      </c>
      <c r="F201" s="29">
        <v>39028</v>
      </c>
      <c r="G201" s="30">
        <f t="shared" ca="1" si="22"/>
        <v>15.933333333333334</v>
      </c>
      <c r="H201" s="29">
        <v>42817</v>
      </c>
      <c r="I201" s="29">
        <f t="shared" si="23"/>
        <v>43182</v>
      </c>
    </row>
    <row r="202" spans="1:9">
      <c r="A202" s="26">
        <v>44515</v>
      </c>
      <c r="B202" s="32" t="str">
        <f t="shared" si="18"/>
        <v>Monday</v>
      </c>
      <c r="C202" s="32" t="str">
        <f t="shared" si="19"/>
        <v>November</v>
      </c>
      <c r="D202" s="32" t="str">
        <f t="shared" si="20"/>
        <v>2021</v>
      </c>
      <c r="E202" s="32" t="str">
        <f t="shared" si="21"/>
        <v>Nov 2021</v>
      </c>
      <c r="F202" s="29">
        <v>38553</v>
      </c>
      <c r="G202" s="30">
        <f t="shared" ca="1" si="22"/>
        <v>17.230555555555554</v>
      </c>
      <c r="H202" s="29">
        <v>42845</v>
      </c>
      <c r="I202" s="29">
        <f t="shared" si="23"/>
        <v>43210</v>
      </c>
    </row>
    <row r="203" spans="1:9">
      <c r="A203" s="26">
        <v>44515</v>
      </c>
      <c r="B203" s="32" t="str">
        <f t="shared" si="18"/>
        <v>Monday</v>
      </c>
      <c r="C203" s="32" t="str">
        <f t="shared" si="19"/>
        <v>November</v>
      </c>
      <c r="D203" s="32" t="str">
        <f t="shared" si="20"/>
        <v>2021</v>
      </c>
      <c r="E203" s="32" t="str">
        <f t="shared" si="21"/>
        <v>Nov 2021</v>
      </c>
      <c r="F203" s="29">
        <v>38749</v>
      </c>
      <c r="G203" s="30">
        <f t="shared" ca="1" si="22"/>
        <v>16.7</v>
      </c>
      <c r="H203" s="29">
        <v>42776</v>
      </c>
      <c r="I203" s="29">
        <f t="shared" si="23"/>
        <v>43141</v>
      </c>
    </row>
    <row r="204" spans="1:9">
      <c r="A204" s="26">
        <v>44504</v>
      </c>
      <c r="B204" s="32" t="str">
        <f t="shared" si="18"/>
        <v>Thursday</v>
      </c>
      <c r="C204" s="32" t="str">
        <f t="shared" si="19"/>
        <v>November</v>
      </c>
      <c r="D204" s="32" t="str">
        <f t="shared" si="20"/>
        <v>2021</v>
      </c>
      <c r="E204" s="32" t="str">
        <f t="shared" si="21"/>
        <v>Nov 2021</v>
      </c>
      <c r="F204" s="29">
        <v>37515</v>
      </c>
      <c r="G204" s="30">
        <f t="shared" ca="1" si="22"/>
        <v>20.074999999999999</v>
      </c>
      <c r="H204" s="29">
        <v>42586</v>
      </c>
      <c r="I204" s="29">
        <f t="shared" si="23"/>
        <v>42951</v>
      </c>
    </row>
    <row r="205" spans="1:9">
      <c r="A205" s="26">
        <v>44515</v>
      </c>
      <c r="B205" s="32" t="str">
        <f t="shared" si="18"/>
        <v>Monday</v>
      </c>
      <c r="C205" s="32" t="str">
        <f t="shared" si="19"/>
        <v>November</v>
      </c>
      <c r="D205" s="32" t="str">
        <f t="shared" si="20"/>
        <v>2021</v>
      </c>
      <c r="E205" s="32" t="str">
        <f t="shared" si="21"/>
        <v>Nov 2021</v>
      </c>
      <c r="F205" s="29">
        <v>42125</v>
      </c>
      <c r="G205" s="30">
        <f t="shared" ca="1" si="22"/>
        <v>7.45</v>
      </c>
      <c r="H205" s="29">
        <v>42710</v>
      </c>
      <c r="I205" s="29">
        <f t="shared" si="23"/>
        <v>43075</v>
      </c>
    </row>
    <row r="206" spans="1:9">
      <c r="A206" s="26">
        <v>44502</v>
      </c>
      <c r="B206" s="32" t="str">
        <f t="shared" si="18"/>
        <v>Tuesday</v>
      </c>
      <c r="C206" s="32" t="str">
        <f t="shared" si="19"/>
        <v>November</v>
      </c>
      <c r="D206" s="32" t="str">
        <f t="shared" si="20"/>
        <v>2021</v>
      </c>
      <c r="E206" s="32" t="str">
        <f t="shared" si="21"/>
        <v>Nov 2021</v>
      </c>
      <c r="F206" s="29">
        <v>42726</v>
      </c>
      <c r="G206" s="30">
        <f t="shared" ca="1" si="22"/>
        <v>5.8083333333333336</v>
      </c>
      <c r="H206" s="29">
        <v>42539</v>
      </c>
      <c r="I206" s="29">
        <f t="shared" si="23"/>
        <v>42904</v>
      </c>
    </row>
    <row r="207" spans="1:9">
      <c r="A207" s="26">
        <v>44502</v>
      </c>
      <c r="B207" s="32" t="str">
        <f t="shared" si="18"/>
        <v>Tuesday</v>
      </c>
      <c r="C207" s="32" t="str">
        <f t="shared" si="19"/>
        <v>November</v>
      </c>
      <c r="D207" s="32" t="str">
        <f t="shared" si="20"/>
        <v>2021</v>
      </c>
      <c r="E207" s="32" t="str">
        <f t="shared" si="21"/>
        <v>Nov 2021</v>
      </c>
      <c r="F207" s="29">
        <v>40162</v>
      </c>
      <c r="G207" s="30">
        <f t="shared" ca="1" si="22"/>
        <v>12.827777777777778</v>
      </c>
      <c r="H207" s="29">
        <v>42563</v>
      </c>
      <c r="I207" s="29">
        <f t="shared" si="23"/>
        <v>42928</v>
      </c>
    </row>
    <row r="208" spans="1:9">
      <c r="A208" s="26">
        <v>44530</v>
      </c>
      <c r="B208" s="32" t="str">
        <f t="shared" si="18"/>
        <v>Tuesday</v>
      </c>
      <c r="C208" s="32" t="str">
        <f t="shared" si="19"/>
        <v>November</v>
      </c>
      <c r="D208" s="32" t="str">
        <f t="shared" si="20"/>
        <v>2021</v>
      </c>
      <c r="E208" s="32" t="str">
        <f t="shared" si="21"/>
        <v>Nov 2021</v>
      </c>
      <c r="F208" s="29">
        <v>42892</v>
      </c>
      <c r="G208" s="30">
        <f t="shared" ca="1" si="22"/>
        <v>5.3527777777777779</v>
      </c>
      <c r="H208" s="29">
        <v>42731</v>
      </c>
      <c r="I208" s="29">
        <f t="shared" si="23"/>
        <v>43096</v>
      </c>
    </row>
    <row r="209" spans="1:9">
      <c r="A209" s="26">
        <v>44510</v>
      </c>
      <c r="B209" s="32" t="str">
        <f t="shared" si="18"/>
        <v>Wednesday</v>
      </c>
      <c r="C209" s="32" t="str">
        <f t="shared" si="19"/>
        <v>November</v>
      </c>
      <c r="D209" s="32" t="str">
        <f t="shared" si="20"/>
        <v>2021</v>
      </c>
      <c r="E209" s="32" t="str">
        <f t="shared" si="21"/>
        <v>Nov 2021</v>
      </c>
      <c r="F209" s="29">
        <v>42325</v>
      </c>
      <c r="G209" s="30">
        <f t="shared" ca="1" si="22"/>
        <v>6.9055555555555559</v>
      </c>
      <c r="H209" s="29">
        <v>42590</v>
      </c>
      <c r="I209" s="29">
        <f t="shared" si="23"/>
        <v>42955</v>
      </c>
    </row>
    <row r="210" spans="1:9">
      <c r="A210" s="26">
        <v>44530</v>
      </c>
      <c r="B210" s="32" t="str">
        <f t="shared" si="18"/>
        <v>Tuesday</v>
      </c>
      <c r="C210" s="32" t="str">
        <f t="shared" si="19"/>
        <v>November</v>
      </c>
      <c r="D210" s="32" t="str">
        <f t="shared" si="20"/>
        <v>2021</v>
      </c>
      <c r="E210" s="32" t="str">
        <f t="shared" si="21"/>
        <v>Nov 2021</v>
      </c>
      <c r="F210" s="29">
        <v>40714</v>
      </c>
      <c r="G210" s="30">
        <f t="shared" ca="1" si="22"/>
        <v>11.313888888888888</v>
      </c>
      <c r="H210" s="29">
        <v>42507</v>
      </c>
      <c r="I210" s="29">
        <f t="shared" si="23"/>
        <v>42872</v>
      </c>
    </row>
    <row r="211" spans="1:9">
      <c r="A211" s="26">
        <v>44522</v>
      </c>
      <c r="B211" s="32" t="str">
        <f t="shared" si="18"/>
        <v>Monday</v>
      </c>
      <c r="C211" s="32" t="str">
        <f t="shared" si="19"/>
        <v>November</v>
      </c>
      <c r="D211" s="32" t="str">
        <f t="shared" si="20"/>
        <v>2021</v>
      </c>
      <c r="E211" s="32" t="str">
        <f t="shared" si="21"/>
        <v>Nov 2021</v>
      </c>
      <c r="F211" s="29">
        <v>42326</v>
      </c>
      <c r="G211" s="30">
        <f t="shared" ca="1" si="22"/>
        <v>6.9027777777777777</v>
      </c>
      <c r="H211" s="29">
        <v>42801</v>
      </c>
      <c r="I211" s="29">
        <f t="shared" si="23"/>
        <v>43166</v>
      </c>
    </row>
    <row r="212" spans="1:9">
      <c r="A212" s="26">
        <v>44517</v>
      </c>
      <c r="B212" s="32" t="str">
        <f t="shared" si="18"/>
        <v>Wednesday</v>
      </c>
      <c r="C212" s="32" t="str">
        <f t="shared" si="19"/>
        <v>November</v>
      </c>
      <c r="D212" s="32" t="str">
        <f t="shared" si="20"/>
        <v>2021</v>
      </c>
      <c r="E212" s="32" t="str">
        <f t="shared" si="21"/>
        <v>Nov 2021</v>
      </c>
      <c r="F212" s="29">
        <v>40189</v>
      </c>
      <c r="G212" s="30">
        <f t="shared" ca="1" si="22"/>
        <v>12.755555555555556</v>
      </c>
      <c r="H212" s="29">
        <v>42839</v>
      </c>
      <c r="I212" s="29">
        <f t="shared" si="23"/>
        <v>43204</v>
      </c>
    </row>
    <row r="213" spans="1:9">
      <c r="A213" s="26">
        <v>44507</v>
      </c>
      <c r="B213" s="32" t="str">
        <f t="shared" si="18"/>
        <v>Sunday</v>
      </c>
      <c r="C213" s="32" t="str">
        <f t="shared" si="19"/>
        <v>November</v>
      </c>
      <c r="D213" s="32" t="str">
        <f t="shared" si="20"/>
        <v>2021</v>
      </c>
      <c r="E213" s="32" t="str">
        <f t="shared" si="21"/>
        <v>Nov 2021</v>
      </c>
      <c r="F213" s="29">
        <v>42009</v>
      </c>
      <c r="G213" s="30">
        <f t="shared" ca="1" si="22"/>
        <v>7.7722222222222221</v>
      </c>
      <c r="H213" s="29">
        <v>42652</v>
      </c>
      <c r="I213" s="29">
        <f t="shared" si="23"/>
        <v>43017</v>
      </c>
    </row>
    <row r="214" spans="1:9">
      <c r="A214" s="26">
        <v>44511</v>
      </c>
      <c r="B214" s="32" t="str">
        <f t="shared" si="18"/>
        <v>Thursday</v>
      </c>
      <c r="C214" s="32" t="str">
        <f t="shared" si="19"/>
        <v>November</v>
      </c>
      <c r="D214" s="32" t="str">
        <f t="shared" si="20"/>
        <v>2021</v>
      </c>
      <c r="E214" s="32" t="str">
        <f t="shared" si="21"/>
        <v>Nov 2021</v>
      </c>
      <c r="F214" s="29">
        <v>39556</v>
      </c>
      <c r="G214" s="30">
        <f t="shared" ca="1" si="22"/>
        <v>14.486111111111111</v>
      </c>
      <c r="H214" s="29">
        <v>42552</v>
      </c>
      <c r="I214" s="29">
        <f t="shared" si="23"/>
        <v>42917</v>
      </c>
    </row>
    <row r="215" spans="1:9">
      <c r="A215" s="26">
        <v>44515</v>
      </c>
      <c r="B215" s="32" t="str">
        <f t="shared" si="18"/>
        <v>Monday</v>
      </c>
      <c r="C215" s="32" t="str">
        <f t="shared" si="19"/>
        <v>November</v>
      </c>
      <c r="D215" s="32" t="str">
        <f t="shared" si="20"/>
        <v>2021</v>
      </c>
      <c r="E215" s="32" t="str">
        <f t="shared" si="21"/>
        <v>Nov 2021</v>
      </c>
      <c r="F215" s="29">
        <v>38104</v>
      </c>
      <c r="G215" s="30">
        <f t="shared" ca="1" si="22"/>
        <v>18.461111111111112</v>
      </c>
      <c r="H215" s="29">
        <v>42825</v>
      </c>
      <c r="I215" s="29">
        <f t="shared" si="23"/>
        <v>43190</v>
      </c>
    </row>
    <row r="216" spans="1:9">
      <c r="A216" s="26">
        <v>44520</v>
      </c>
      <c r="B216" s="32" t="str">
        <f t="shared" si="18"/>
        <v>Saturday</v>
      </c>
      <c r="C216" s="32" t="str">
        <f t="shared" si="19"/>
        <v>November</v>
      </c>
      <c r="D216" s="32" t="str">
        <f t="shared" si="20"/>
        <v>2021</v>
      </c>
      <c r="E216" s="32" t="str">
        <f t="shared" si="21"/>
        <v>Nov 2021</v>
      </c>
      <c r="F216" s="29">
        <v>41961</v>
      </c>
      <c r="G216" s="30">
        <f t="shared" ca="1" si="22"/>
        <v>7.9027777777777777</v>
      </c>
      <c r="H216" s="29">
        <v>42656</v>
      </c>
      <c r="I216" s="29">
        <f t="shared" si="23"/>
        <v>43021</v>
      </c>
    </row>
    <row r="217" spans="1:9">
      <c r="A217" s="26">
        <v>44518</v>
      </c>
      <c r="B217" s="32" t="str">
        <f t="shared" si="18"/>
        <v>Thursday</v>
      </c>
      <c r="C217" s="32" t="str">
        <f t="shared" si="19"/>
        <v>November</v>
      </c>
      <c r="D217" s="32" t="str">
        <f t="shared" si="20"/>
        <v>2021</v>
      </c>
      <c r="E217" s="32" t="str">
        <f t="shared" si="21"/>
        <v>Nov 2021</v>
      </c>
      <c r="F217" s="29">
        <v>42234</v>
      </c>
      <c r="G217" s="30">
        <f t="shared" ca="1" si="22"/>
        <v>7.1527777777777777</v>
      </c>
      <c r="H217" s="29">
        <v>42804</v>
      </c>
      <c r="I217" s="29">
        <f t="shared" si="23"/>
        <v>43169</v>
      </c>
    </row>
    <row r="218" spans="1:9">
      <c r="A218" s="26">
        <v>44530</v>
      </c>
      <c r="B218" s="32" t="str">
        <f t="shared" si="18"/>
        <v>Tuesday</v>
      </c>
      <c r="C218" s="32" t="str">
        <f t="shared" si="19"/>
        <v>November</v>
      </c>
      <c r="D218" s="32" t="str">
        <f t="shared" si="20"/>
        <v>2021</v>
      </c>
      <c r="E218" s="32" t="str">
        <f t="shared" si="21"/>
        <v>Nov 2021</v>
      </c>
      <c r="F218" s="29">
        <v>42389</v>
      </c>
      <c r="G218" s="30">
        <f t="shared" ca="1" si="22"/>
        <v>6.7305555555555552</v>
      </c>
      <c r="H218" s="29">
        <v>42566</v>
      </c>
      <c r="I218" s="29">
        <f t="shared" si="23"/>
        <v>42931</v>
      </c>
    </row>
    <row r="219" spans="1:9">
      <c r="A219" s="26">
        <v>44530</v>
      </c>
      <c r="B219" s="32" t="str">
        <f t="shared" si="18"/>
        <v>Tuesday</v>
      </c>
      <c r="C219" s="32" t="str">
        <f t="shared" si="19"/>
        <v>November</v>
      </c>
      <c r="D219" s="32" t="str">
        <f t="shared" si="20"/>
        <v>2021</v>
      </c>
      <c r="E219" s="32" t="str">
        <f t="shared" si="21"/>
        <v>Nov 2021</v>
      </c>
      <c r="F219" s="29">
        <v>41898</v>
      </c>
      <c r="G219" s="30">
        <f t="shared" ca="1" si="22"/>
        <v>8.0749999999999993</v>
      </c>
      <c r="H219" s="29">
        <v>42551</v>
      </c>
      <c r="I219" s="29">
        <f t="shared" si="23"/>
        <v>42916</v>
      </c>
    </row>
    <row r="220" spans="1:9">
      <c r="A220" s="26">
        <v>44545</v>
      </c>
      <c r="B220" s="32" t="str">
        <f t="shared" si="18"/>
        <v>Wednesday</v>
      </c>
      <c r="C220" s="32" t="str">
        <f t="shared" si="19"/>
        <v>December</v>
      </c>
      <c r="D220" s="32" t="str">
        <f t="shared" si="20"/>
        <v>2021</v>
      </c>
      <c r="E220" s="32" t="str">
        <f t="shared" si="21"/>
        <v>Dec 2021</v>
      </c>
      <c r="F220" s="29">
        <v>41908</v>
      </c>
      <c r="G220" s="30">
        <f t="shared" ca="1" si="22"/>
        <v>8.0472222222222225</v>
      </c>
      <c r="H220" s="29">
        <v>42619</v>
      </c>
      <c r="I220" s="29">
        <f t="shared" si="23"/>
        <v>42984</v>
      </c>
    </row>
    <row r="221" spans="1:9">
      <c r="A221" s="26">
        <v>44545</v>
      </c>
      <c r="B221" s="32" t="str">
        <f t="shared" si="18"/>
        <v>Wednesday</v>
      </c>
      <c r="C221" s="32" t="str">
        <f t="shared" si="19"/>
        <v>December</v>
      </c>
      <c r="D221" s="32" t="str">
        <f t="shared" si="20"/>
        <v>2021</v>
      </c>
      <c r="E221" s="32" t="str">
        <f t="shared" si="21"/>
        <v>Dec 2021</v>
      </c>
      <c r="F221" s="29">
        <v>38803</v>
      </c>
      <c r="G221" s="30">
        <f t="shared" ca="1" si="22"/>
        <v>16.544444444444444</v>
      </c>
      <c r="H221" s="29">
        <v>42761</v>
      </c>
      <c r="I221" s="29">
        <f t="shared" si="23"/>
        <v>43126</v>
      </c>
    </row>
    <row r="222" spans="1:9">
      <c r="A222" s="26">
        <v>44545</v>
      </c>
      <c r="B222" s="32" t="str">
        <f t="shared" si="18"/>
        <v>Wednesday</v>
      </c>
      <c r="C222" s="32" t="str">
        <f t="shared" si="19"/>
        <v>December</v>
      </c>
      <c r="D222" s="32" t="str">
        <f t="shared" si="20"/>
        <v>2021</v>
      </c>
      <c r="E222" s="32" t="str">
        <f t="shared" si="21"/>
        <v>Dec 2021</v>
      </c>
      <c r="F222" s="29">
        <v>36928</v>
      </c>
      <c r="G222" s="30">
        <f t="shared" ca="1" si="22"/>
        <v>21.68611111111111</v>
      </c>
      <c r="H222" s="29">
        <v>42596</v>
      </c>
      <c r="I222" s="29">
        <f t="shared" si="23"/>
        <v>42961</v>
      </c>
    </row>
    <row r="223" spans="1:9">
      <c r="A223" s="26">
        <v>44534</v>
      </c>
      <c r="B223" s="32" t="str">
        <f t="shared" si="18"/>
        <v>Saturday</v>
      </c>
      <c r="C223" s="32" t="str">
        <f t="shared" si="19"/>
        <v>December</v>
      </c>
      <c r="D223" s="32" t="str">
        <f t="shared" si="20"/>
        <v>2021</v>
      </c>
      <c r="E223" s="32" t="str">
        <f t="shared" si="21"/>
        <v>Dec 2021</v>
      </c>
      <c r="F223" s="29">
        <v>41792</v>
      </c>
      <c r="G223" s="30">
        <f t="shared" ca="1" si="22"/>
        <v>8.3638888888888889</v>
      </c>
      <c r="H223" s="29">
        <v>42544</v>
      </c>
      <c r="I223" s="29">
        <f t="shared" si="23"/>
        <v>42909</v>
      </c>
    </row>
    <row r="224" spans="1:9">
      <c r="A224" s="26">
        <v>44545</v>
      </c>
      <c r="B224" s="32" t="str">
        <f t="shared" si="18"/>
        <v>Wednesday</v>
      </c>
      <c r="C224" s="32" t="str">
        <f t="shared" si="19"/>
        <v>December</v>
      </c>
      <c r="D224" s="32" t="str">
        <f t="shared" si="20"/>
        <v>2021</v>
      </c>
      <c r="E224" s="32" t="str">
        <f t="shared" si="21"/>
        <v>Dec 2021</v>
      </c>
      <c r="F224" s="29">
        <v>40595</v>
      </c>
      <c r="G224" s="30">
        <f t="shared" ca="1" si="22"/>
        <v>11.644444444444444</v>
      </c>
      <c r="H224" s="29">
        <v>42629</v>
      </c>
      <c r="I224" s="29">
        <f t="shared" si="23"/>
        <v>42994</v>
      </c>
    </row>
    <row r="225" spans="1:9">
      <c r="A225" s="26">
        <v>44532</v>
      </c>
      <c r="B225" s="32" t="str">
        <f t="shared" si="18"/>
        <v>Thursday</v>
      </c>
      <c r="C225" s="32" t="str">
        <f t="shared" si="19"/>
        <v>December</v>
      </c>
      <c r="D225" s="32" t="str">
        <f t="shared" si="20"/>
        <v>2021</v>
      </c>
      <c r="E225" s="32" t="str">
        <f t="shared" si="21"/>
        <v>Dec 2021</v>
      </c>
      <c r="F225" s="29">
        <v>40994</v>
      </c>
      <c r="G225" s="30">
        <f t="shared" ca="1" si="22"/>
        <v>10.547222222222222</v>
      </c>
      <c r="H225" s="29">
        <v>42848</v>
      </c>
      <c r="I225" s="29">
        <f t="shared" si="23"/>
        <v>43213</v>
      </c>
    </row>
    <row r="226" spans="1:9">
      <c r="A226" s="26">
        <v>44532</v>
      </c>
      <c r="B226" s="32" t="str">
        <f t="shared" si="18"/>
        <v>Thursday</v>
      </c>
      <c r="C226" s="32" t="str">
        <f t="shared" si="19"/>
        <v>December</v>
      </c>
      <c r="D226" s="32" t="str">
        <f t="shared" si="20"/>
        <v>2021</v>
      </c>
      <c r="E226" s="32" t="str">
        <f t="shared" si="21"/>
        <v>Dec 2021</v>
      </c>
      <c r="F226" s="29">
        <v>40225</v>
      </c>
      <c r="G226" s="30">
        <f t="shared" ca="1" si="22"/>
        <v>12.658333333333333</v>
      </c>
      <c r="H226" s="29">
        <v>42860</v>
      </c>
      <c r="I226" s="29">
        <f t="shared" si="23"/>
        <v>43225</v>
      </c>
    </row>
    <row r="227" spans="1:9">
      <c r="A227" s="26">
        <v>44560</v>
      </c>
      <c r="B227" s="32" t="str">
        <f t="shared" si="18"/>
        <v>Thursday</v>
      </c>
      <c r="C227" s="32" t="str">
        <f t="shared" si="19"/>
        <v>December</v>
      </c>
      <c r="D227" s="32" t="str">
        <f t="shared" si="20"/>
        <v>2021</v>
      </c>
      <c r="E227" s="32" t="str">
        <f t="shared" si="21"/>
        <v>Dec 2021</v>
      </c>
      <c r="F227" s="29">
        <v>36955</v>
      </c>
      <c r="G227" s="30">
        <f t="shared" ca="1" si="22"/>
        <v>21.605555555555554</v>
      </c>
      <c r="H227" s="29">
        <v>42540</v>
      </c>
      <c r="I227" s="29">
        <f t="shared" si="23"/>
        <v>42905</v>
      </c>
    </row>
    <row r="228" spans="1:9">
      <c r="A228" s="26">
        <v>44540</v>
      </c>
      <c r="B228" s="32" t="str">
        <f t="shared" si="18"/>
        <v>Friday</v>
      </c>
      <c r="C228" s="32" t="str">
        <f t="shared" si="19"/>
        <v>December</v>
      </c>
      <c r="D228" s="32" t="str">
        <f t="shared" si="20"/>
        <v>2021</v>
      </c>
      <c r="E228" s="32" t="str">
        <f t="shared" si="21"/>
        <v>Dec 2021</v>
      </c>
      <c r="F228" s="29">
        <v>42912</v>
      </c>
      <c r="G228" s="30">
        <f t="shared" ca="1" si="22"/>
        <v>5.2972222222222225</v>
      </c>
      <c r="H228" s="29">
        <v>42828</v>
      </c>
      <c r="I228" s="29">
        <f t="shared" si="23"/>
        <v>43193</v>
      </c>
    </row>
    <row r="229" spans="1:9">
      <c r="A229" s="26">
        <v>44560</v>
      </c>
      <c r="B229" s="32" t="str">
        <f t="shared" si="18"/>
        <v>Thursday</v>
      </c>
      <c r="C229" s="32" t="str">
        <f t="shared" si="19"/>
        <v>December</v>
      </c>
      <c r="D229" s="32" t="str">
        <f t="shared" si="20"/>
        <v>2021</v>
      </c>
      <c r="E229" s="32" t="str">
        <f t="shared" si="21"/>
        <v>Dec 2021</v>
      </c>
      <c r="F229" s="29">
        <v>41995</v>
      </c>
      <c r="G229" s="30">
        <f t="shared" ca="1" si="22"/>
        <v>7.8083333333333336</v>
      </c>
      <c r="H229" s="29">
        <v>42731</v>
      </c>
      <c r="I229" s="29">
        <f t="shared" si="23"/>
        <v>43096</v>
      </c>
    </row>
    <row r="230" spans="1:9">
      <c r="A230" s="26">
        <v>44552</v>
      </c>
      <c r="B230" s="32" t="str">
        <f t="shared" si="18"/>
        <v>Wednesday</v>
      </c>
      <c r="C230" s="32" t="str">
        <f t="shared" si="19"/>
        <v>December</v>
      </c>
      <c r="D230" s="32" t="str">
        <f t="shared" si="20"/>
        <v>2021</v>
      </c>
      <c r="E230" s="32" t="str">
        <f t="shared" si="21"/>
        <v>Dec 2021</v>
      </c>
      <c r="F230" s="29">
        <v>41407</v>
      </c>
      <c r="G230" s="30">
        <f t="shared" ca="1" si="22"/>
        <v>9.4166666666666661</v>
      </c>
      <c r="H230" s="29">
        <v>42720</v>
      </c>
      <c r="I230" s="29">
        <f t="shared" si="23"/>
        <v>43085</v>
      </c>
    </row>
    <row r="231" spans="1:9">
      <c r="A231" s="26">
        <v>44546</v>
      </c>
      <c r="B231" s="32" t="str">
        <f t="shared" si="18"/>
        <v>Thursday</v>
      </c>
      <c r="C231" s="32" t="str">
        <f t="shared" si="19"/>
        <v>December</v>
      </c>
      <c r="D231" s="32" t="str">
        <f t="shared" si="20"/>
        <v>2021</v>
      </c>
      <c r="E231" s="32" t="str">
        <f t="shared" si="21"/>
        <v>Dec 2021</v>
      </c>
      <c r="F231" s="29">
        <v>39692</v>
      </c>
      <c r="G231" s="30">
        <f t="shared" ca="1" si="22"/>
        <v>14.116666666666667</v>
      </c>
      <c r="H231" s="29">
        <v>42598</v>
      </c>
      <c r="I231" s="29">
        <f t="shared" si="23"/>
        <v>42963</v>
      </c>
    </row>
    <row r="232" spans="1:9">
      <c r="A232" s="26">
        <v>44537</v>
      </c>
      <c r="B232" s="32" t="str">
        <f t="shared" si="18"/>
        <v>Tuesday</v>
      </c>
      <c r="C232" s="32" t="str">
        <f t="shared" si="19"/>
        <v>December</v>
      </c>
      <c r="D232" s="32" t="str">
        <f t="shared" si="20"/>
        <v>2021</v>
      </c>
      <c r="E232" s="32" t="str">
        <f t="shared" si="21"/>
        <v>Dec 2021</v>
      </c>
      <c r="F232" s="29">
        <v>41214</v>
      </c>
      <c r="G232" s="30">
        <f t="shared" ca="1" si="22"/>
        <v>9.9499999999999993</v>
      </c>
      <c r="H232" s="29">
        <v>42566</v>
      </c>
      <c r="I232" s="29">
        <f t="shared" si="23"/>
        <v>42931</v>
      </c>
    </row>
    <row r="233" spans="1:9">
      <c r="A233" s="26">
        <v>44541</v>
      </c>
      <c r="B233" s="32" t="str">
        <f t="shared" si="18"/>
        <v>Saturday</v>
      </c>
      <c r="C233" s="32" t="str">
        <f t="shared" si="19"/>
        <v>December</v>
      </c>
      <c r="D233" s="32" t="str">
        <f t="shared" si="20"/>
        <v>2021</v>
      </c>
      <c r="E233" s="32" t="str">
        <f t="shared" si="21"/>
        <v>Dec 2021</v>
      </c>
      <c r="F233" s="29">
        <v>41176</v>
      </c>
      <c r="G233" s="30">
        <f t="shared" ca="1" si="22"/>
        <v>10.052777777777777</v>
      </c>
      <c r="H233" s="29">
        <v>42835</v>
      </c>
      <c r="I233" s="29">
        <f t="shared" si="23"/>
        <v>43200</v>
      </c>
    </row>
    <row r="234" spans="1:9">
      <c r="A234" s="26">
        <v>44545</v>
      </c>
      <c r="B234" s="32" t="str">
        <f t="shared" si="18"/>
        <v>Wednesday</v>
      </c>
      <c r="C234" s="32" t="str">
        <f t="shared" si="19"/>
        <v>December</v>
      </c>
      <c r="D234" s="32" t="str">
        <f t="shared" si="20"/>
        <v>2021</v>
      </c>
      <c r="E234" s="32" t="str">
        <f t="shared" si="21"/>
        <v>Dec 2021</v>
      </c>
      <c r="F234" s="29">
        <v>42233</v>
      </c>
      <c r="G234" s="30">
        <f t="shared" ca="1" si="22"/>
        <v>7.1555555555555559</v>
      </c>
      <c r="H234" s="29">
        <v>42658</v>
      </c>
      <c r="I234" s="29">
        <f t="shared" si="23"/>
        <v>43023</v>
      </c>
    </row>
    <row r="235" spans="1:9">
      <c r="A235" s="26">
        <v>44550</v>
      </c>
      <c r="B235" s="32" t="str">
        <f t="shared" si="18"/>
        <v>Monday</v>
      </c>
      <c r="C235" s="32" t="str">
        <f t="shared" si="19"/>
        <v>December</v>
      </c>
      <c r="D235" s="32" t="str">
        <f t="shared" si="20"/>
        <v>2021</v>
      </c>
      <c r="E235" s="32" t="str">
        <f t="shared" si="21"/>
        <v>Dec 2021</v>
      </c>
      <c r="F235" s="29">
        <v>42376</v>
      </c>
      <c r="G235" s="30">
        <f t="shared" ca="1" si="22"/>
        <v>6.7666666666666666</v>
      </c>
      <c r="H235" s="29">
        <v>42614</v>
      </c>
      <c r="I235" s="29">
        <f t="shared" si="23"/>
        <v>42979</v>
      </c>
    </row>
    <row r="236" spans="1:9">
      <c r="A236" s="26">
        <v>44549</v>
      </c>
      <c r="B236" s="32" t="str">
        <f t="shared" si="18"/>
        <v>Sunday</v>
      </c>
      <c r="C236" s="32" t="str">
        <f t="shared" si="19"/>
        <v>December</v>
      </c>
      <c r="D236" s="32" t="str">
        <f t="shared" si="20"/>
        <v>2021</v>
      </c>
      <c r="E236" s="32" t="str">
        <f t="shared" si="21"/>
        <v>Dec 2021</v>
      </c>
      <c r="F236" s="29">
        <v>39028</v>
      </c>
      <c r="G236" s="30">
        <f t="shared" ca="1" si="22"/>
        <v>15.933333333333334</v>
      </c>
      <c r="H236" s="29">
        <v>42817</v>
      </c>
      <c r="I236" s="29">
        <f t="shared" si="23"/>
        <v>43182</v>
      </c>
    </row>
    <row r="237" spans="1:9">
      <c r="A237" s="26">
        <v>44560</v>
      </c>
      <c r="B237" s="32" t="str">
        <f t="shared" si="18"/>
        <v>Thursday</v>
      </c>
      <c r="C237" s="32" t="str">
        <f t="shared" si="19"/>
        <v>December</v>
      </c>
      <c r="D237" s="32" t="str">
        <f t="shared" si="20"/>
        <v>2021</v>
      </c>
      <c r="E237" s="32" t="str">
        <f t="shared" si="21"/>
        <v>Dec 2021</v>
      </c>
      <c r="F237" s="29">
        <v>38553</v>
      </c>
      <c r="G237" s="30">
        <f t="shared" ca="1" si="22"/>
        <v>17.230555555555554</v>
      </c>
      <c r="H237" s="29">
        <v>42845</v>
      </c>
      <c r="I237" s="29">
        <f t="shared" si="23"/>
        <v>43210</v>
      </c>
    </row>
    <row r="238" spans="1:9">
      <c r="A238" s="26">
        <v>44560</v>
      </c>
      <c r="B238" s="32" t="str">
        <f t="shared" si="18"/>
        <v>Thursday</v>
      </c>
      <c r="C238" s="32" t="str">
        <f t="shared" si="19"/>
        <v>December</v>
      </c>
      <c r="D238" s="32" t="str">
        <f t="shared" si="20"/>
        <v>2021</v>
      </c>
      <c r="E238" s="32" t="str">
        <f t="shared" si="21"/>
        <v>Dec 2021</v>
      </c>
      <c r="F238" s="29">
        <v>38749</v>
      </c>
      <c r="G238" s="30">
        <f t="shared" ca="1" si="22"/>
        <v>16.7</v>
      </c>
      <c r="H238" s="29">
        <v>42776</v>
      </c>
      <c r="I238" s="29">
        <f t="shared" si="23"/>
        <v>43141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492D-7263-442E-9FE0-BDCA7C4353B2}">
  <sheetPr>
    <tabColor rgb="FF002060"/>
  </sheetPr>
  <dimension ref="A2:B37"/>
  <sheetViews>
    <sheetView workbookViewId="0">
      <selection activeCell="D8" sqref="D8"/>
    </sheetView>
  </sheetViews>
  <sheetFormatPr defaultRowHeight="18"/>
  <cols>
    <col min="1" max="1" width="11.08984375" bestFit="1" customWidth="1"/>
  </cols>
  <sheetData>
    <row r="2" spans="1:2">
      <c r="A2" s="27" t="s">
        <v>747</v>
      </c>
      <c r="B2" s="27" t="s">
        <v>748</v>
      </c>
    </row>
    <row r="3" spans="1:2">
      <c r="A3" t="s">
        <v>749</v>
      </c>
      <c r="B3" s="35" t="s">
        <v>750</v>
      </c>
    </row>
    <row r="4" spans="1:2">
      <c r="A4" t="s">
        <v>751</v>
      </c>
      <c r="B4" s="35" t="s">
        <v>752</v>
      </c>
    </row>
    <row r="5" spans="1:2">
      <c r="A5" t="s">
        <v>753</v>
      </c>
      <c r="B5" s="35" t="s">
        <v>754</v>
      </c>
    </row>
    <row r="6" spans="1:2">
      <c r="A6" t="s">
        <v>755</v>
      </c>
      <c r="B6" s="35" t="s">
        <v>756</v>
      </c>
    </row>
    <row r="7" spans="1:2">
      <c r="A7" t="s">
        <v>757</v>
      </c>
      <c r="B7" s="35" t="s">
        <v>758</v>
      </c>
    </row>
    <row r="8" spans="1:2">
      <c r="A8" t="s">
        <v>759</v>
      </c>
      <c r="B8" s="35" t="s">
        <v>760</v>
      </c>
    </row>
    <row r="9" spans="1:2">
      <c r="A9" t="s">
        <v>761</v>
      </c>
      <c r="B9" s="35" t="s">
        <v>762</v>
      </c>
    </row>
    <row r="10" spans="1:2">
      <c r="A10" t="s">
        <v>763</v>
      </c>
      <c r="B10" s="35" t="s">
        <v>764</v>
      </c>
    </row>
    <row r="11" spans="1:2">
      <c r="A11" t="s">
        <v>765</v>
      </c>
      <c r="B11" s="35" t="s">
        <v>636</v>
      </c>
    </row>
    <row r="12" spans="1:2">
      <c r="A12" t="s">
        <v>766</v>
      </c>
      <c r="B12" s="35" t="s">
        <v>760</v>
      </c>
    </row>
    <row r="13" spans="1:2">
      <c r="A13" t="s">
        <v>767</v>
      </c>
      <c r="B13" s="35" t="s">
        <v>768</v>
      </c>
    </row>
    <row r="14" spans="1:2">
      <c r="A14" t="s">
        <v>769</v>
      </c>
      <c r="B14" s="35" t="s">
        <v>770</v>
      </c>
    </row>
    <row r="15" spans="1:2">
      <c r="A15" t="s">
        <v>771</v>
      </c>
      <c r="B15" s="35" t="s">
        <v>772</v>
      </c>
    </row>
    <row r="16" spans="1:2">
      <c r="A16" t="s">
        <v>773</v>
      </c>
      <c r="B16" s="35" t="s">
        <v>774</v>
      </c>
    </row>
    <row r="17" spans="1:2">
      <c r="A17" t="s">
        <v>775</v>
      </c>
      <c r="B17" s="35" t="s">
        <v>776</v>
      </c>
    </row>
    <row r="18" spans="1:2">
      <c r="A18" t="s">
        <v>775</v>
      </c>
      <c r="B18" s="35" t="s">
        <v>777</v>
      </c>
    </row>
    <row r="19" spans="1:2">
      <c r="A19" t="s">
        <v>778</v>
      </c>
      <c r="B19" s="35" t="s">
        <v>779</v>
      </c>
    </row>
    <row r="20" spans="1:2">
      <c r="A20" t="s">
        <v>780</v>
      </c>
      <c r="B20" s="35" t="s">
        <v>697</v>
      </c>
    </row>
    <row r="21" spans="1:2">
      <c r="A21" t="s">
        <v>781</v>
      </c>
      <c r="B21" s="35" t="s">
        <v>107</v>
      </c>
    </row>
    <row r="22" spans="1:2">
      <c r="A22" t="s">
        <v>782</v>
      </c>
      <c r="B22" s="35" t="s">
        <v>764</v>
      </c>
    </row>
    <row r="23" spans="1:2">
      <c r="A23" t="s">
        <v>783</v>
      </c>
      <c r="B23" s="35" t="s">
        <v>784</v>
      </c>
    </row>
    <row r="24" spans="1:2">
      <c r="A24" t="s">
        <v>785</v>
      </c>
      <c r="B24" s="35" t="s">
        <v>651</v>
      </c>
    </row>
    <row r="25" spans="1:2">
      <c r="A25" t="s">
        <v>786</v>
      </c>
      <c r="B25" s="35" t="s">
        <v>787</v>
      </c>
    </row>
    <row r="26" spans="1:2">
      <c r="A26" t="s">
        <v>788</v>
      </c>
      <c r="B26" s="35" t="s">
        <v>195</v>
      </c>
    </row>
    <row r="27" spans="1:2">
      <c r="A27" t="s">
        <v>789</v>
      </c>
      <c r="B27" s="35" t="s">
        <v>182</v>
      </c>
    </row>
    <row r="28" spans="1:2">
      <c r="A28" t="s">
        <v>790</v>
      </c>
      <c r="B28" s="35" t="s">
        <v>791</v>
      </c>
    </row>
    <row r="29" spans="1:2">
      <c r="A29" t="s">
        <v>792</v>
      </c>
      <c r="B29" s="35" t="s">
        <v>793</v>
      </c>
    </row>
    <row r="30" spans="1:2">
      <c r="A30" t="s">
        <v>794</v>
      </c>
      <c r="B30" s="35" t="s">
        <v>795</v>
      </c>
    </row>
    <row r="31" spans="1:2">
      <c r="A31" t="s">
        <v>796</v>
      </c>
      <c r="B31" s="35" t="s">
        <v>797</v>
      </c>
    </row>
    <row r="32" spans="1:2">
      <c r="A32" t="s">
        <v>798</v>
      </c>
      <c r="B32" s="35" t="s">
        <v>43</v>
      </c>
    </row>
    <row r="33" spans="1:2">
      <c r="A33" t="s">
        <v>799</v>
      </c>
      <c r="B33" s="35" t="s">
        <v>800</v>
      </c>
    </row>
    <row r="34" spans="1:2">
      <c r="A34" t="s">
        <v>801</v>
      </c>
      <c r="B34" s="35" t="s">
        <v>802</v>
      </c>
    </row>
    <row r="35" spans="1:2">
      <c r="A35" t="s">
        <v>803</v>
      </c>
      <c r="B35" s="35" t="s">
        <v>804</v>
      </c>
    </row>
    <row r="36" spans="1:2">
      <c r="A36" t="s">
        <v>805</v>
      </c>
      <c r="B36" s="35" t="s">
        <v>806</v>
      </c>
    </row>
    <row r="37" spans="1:2">
      <c r="A37" t="s">
        <v>807</v>
      </c>
      <c r="B37" s="35" t="s">
        <v>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B905-9E60-45CA-A510-15574B9EEFD0}">
  <sheetPr>
    <tabColor rgb="FFFFFF00"/>
  </sheetPr>
  <dimension ref="A3:G38"/>
  <sheetViews>
    <sheetView workbookViewId="0">
      <selection activeCell="E9" sqref="E9"/>
    </sheetView>
  </sheetViews>
  <sheetFormatPr defaultRowHeight="18"/>
  <cols>
    <col min="4" max="4" width="11.453125" bestFit="1" customWidth="1"/>
    <col min="6" max="6" width="16.1796875" bestFit="1" customWidth="1"/>
  </cols>
  <sheetData>
    <row r="3" spans="1:7">
      <c r="A3" s="27" t="s">
        <v>747</v>
      </c>
      <c r="B3" s="27" t="s">
        <v>748</v>
      </c>
      <c r="C3" s="27" t="s">
        <v>812</v>
      </c>
      <c r="D3" s="27" t="s">
        <v>809</v>
      </c>
      <c r="E3" s="27" t="s">
        <v>810</v>
      </c>
      <c r="F3" s="27" t="s">
        <v>811</v>
      </c>
    </row>
    <row r="4" spans="1:7">
      <c r="A4" s="12" t="s">
        <v>749</v>
      </c>
      <c r="B4" s="36" t="s">
        <v>750</v>
      </c>
      <c r="C4" s="36" t="str">
        <f>CONCATENATE(A4," ",B4)</f>
        <v>Bacata Stevie</v>
      </c>
      <c r="D4" s="12" t="str">
        <f>UPPER(B4)</f>
        <v>STEVIE</v>
      </c>
      <c r="E4" s="12" t="str">
        <f>LOWER(A4)</f>
        <v>bacata</v>
      </c>
      <c r="F4" s="12" t="str">
        <f>PROPER(C4)</f>
        <v>Bacata Stevie</v>
      </c>
    </row>
    <row r="5" spans="1:7">
      <c r="A5" s="12" t="s">
        <v>751</v>
      </c>
      <c r="B5" s="36" t="s">
        <v>752</v>
      </c>
      <c r="C5" s="36" t="str">
        <f t="shared" ref="C5:C38" si="0">CONCATENATE(A5," ",B5)</f>
        <v>BARRY Adam</v>
      </c>
      <c r="D5" s="12" t="str">
        <f t="shared" ref="D5:D38" si="1">UPPER(B5)</f>
        <v>ADAM</v>
      </c>
      <c r="E5" s="12" t="str">
        <f t="shared" ref="E5:E38" si="2">LOWER(A5)</f>
        <v>barry</v>
      </c>
      <c r="F5" s="12" t="str">
        <f t="shared" ref="F5:F38" si="3">PROPER(C5)</f>
        <v>Barry Adam</v>
      </c>
    </row>
    <row r="6" spans="1:7">
      <c r="A6" s="12" t="s">
        <v>753</v>
      </c>
      <c r="B6" s="36" t="s">
        <v>754</v>
      </c>
      <c r="C6" s="36" t="str">
        <f t="shared" si="0"/>
        <v>Betts Connor</v>
      </c>
      <c r="D6" s="12" t="str">
        <f t="shared" si="1"/>
        <v>CONNOR</v>
      </c>
      <c r="E6" s="12" t="str">
        <f t="shared" si="2"/>
        <v>betts</v>
      </c>
      <c r="F6" s="12" t="str">
        <f t="shared" si="3"/>
        <v>Betts Connor</v>
      </c>
    </row>
    <row r="7" spans="1:7" ht="31.5">
      <c r="A7" s="12" t="s">
        <v>755</v>
      </c>
      <c r="B7" s="36" t="s">
        <v>756</v>
      </c>
      <c r="C7" s="36" t="str">
        <f t="shared" si="0"/>
        <v>martinez carlos</v>
      </c>
      <c r="D7" s="12" t="str">
        <f t="shared" si="1"/>
        <v>CARLOS</v>
      </c>
      <c r="E7" s="12" t="str">
        <f t="shared" si="2"/>
        <v>martinez</v>
      </c>
      <c r="F7" s="12" t="str">
        <f t="shared" si="3"/>
        <v>Martinez Carlos</v>
      </c>
    </row>
    <row r="8" spans="1:7" ht="20.25">
      <c r="A8" s="12" t="s">
        <v>757</v>
      </c>
      <c r="B8" s="36" t="s">
        <v>758</v>
      </c>
      <c r="C8" s="36" t="str">
        <f t="shared" si="0"/>
        <v>Biti Yvette</v>
      </c>
      <c r="D8" s="12" t="str">
        <f t="shared" si="1"/>
        <v>YVETTE</v>
      </c>
      <c r="E8" s="12" t="str">
        <f t="shared" si="2"/>
        <v>biti</v>
      </c>
      <c r="F8" s="12" t="str">
        <f t="shared" si="3"/>
        <v>Biti Yvette</v>
      </c>
      <c r="G8" s="1"/>
    </row>
    <row r="9" spans="1:7">
      <c r="A9" s="12" t="s">
        <v>759</v>
      </c>
      <c r="B9" s="36" t="s">
        <v>760</v>
      </c>
      <c r="C9" s="36" t="str">
        <f t="shared" si="0"/>
        <v>BOLLER Jim</v>
      </c>
      <c r="D9" s="12" t="str">
        <f t="shared" si="1"/>
        <v>JIM</v>
      </c>
      <c r="E9" s="12" t="str">
        <f t="shared" si="2"/>
        <v>boller</v>
      </c>
      <c r="F9" s="12" t="str">
        <f t="shared" si="3"/>
        <v>Boller Jim</v>
      </c>
    </row>
    <row r="10" spans="1:7">
      <c r="A10" s="12" t="s">
        <v>761</v>
      </c>
      <c r="B10" s="36" t="s">
        <v>762</v>
      </c>
      <c r="C10" s="36" t="str">
        <f t="shared" si="0"/>
        <v>Bui Charlie</v>
      </c>
      <c r="D10" s="12" t="str">
        <f t="shared" si="1"/>
        <v>CHARLIE</v>
      </c>
      <c r="E10" s="12" t="str">
        <f t="shared" si="2"/>
        <v>bui</v>
      </c>
      <c r="F10" s="12" t="str">
        <f t="shared" si="3"/>
        <v>Bui Charlie</v>
      </c>
    </row>
    <row r="11" spans="1:7">
      <c r="A11" s="12" t="s">
        <v>763</v>
      </c>
      <c r="B11" s="36" t="s">
        <v>764</v>
      </c>
      <c r="C11" s="36" t="str">
        <f t="shared" si="0"/>
        <v>Carlton Tina</v>
      </c>
      <c r="D11" s="12" t="str">
        <f t="shared" si="1"/>
        <v>TINA</v>
      </c>
      <c r="E11" s="12" t="str">
        <f t="shared" si="2"/>
        <v>carlton</v>
      </c>
      <c r="F11" s="12" t="str">
        <f t="shared" si="3"/>
        <v>Carlton Tina</v>
      </c>
    </row>
    <row r="12" spans="1:7">
      <c r="A12" s="12" t="s">
        <v>765</v>
      </c>
      <c r="B12" s="36" t="s">
        <v>636</v>
      </c>
      <c r="C12" s="36" t="str">
        <f t="shared" si="0"/>
        <v>CAROL Joe</v>
      </c>
      <c r="D12" s="12" t="str">
        <f t="shared" si="1"/>
        <v>JOE</v>
      </c>
      <c r="E12" s="12" t="str">
        <f t="shared" si="2"/>
        <v>carol</v>
      </c>
      <c r="F12" s="12" t="str">
        <f t="shared" si="3"/>
        <v>Carol Joe</v>
      </c>
    </row>
    <row r="13" spans="1:7">
      <c r="A13" s="12" t="s">
        <v>766</v>
      </c>
      <c r="B13" s="36" t="s">
        <v>760</v>
      </c>
      <c r="C13" s="36" t="str">
        <f t="shared" si="0"/>
        <v>CHAFFEE Jim</v>
      </c>
      <c r="D13" s="12" t="str">
        <f t="shared" si="1"/>
        <v>JIM</v>
      </c>
      <c r="E13" s="12" t="str">
        <f t="shared" si="2"/>
        <v>chaffee</v>
      </c>
      <c r="F13" s="12" t="str">
        <f t="shared" si="3"/>
        <v>Chaffee Jim</v>
      </c>
    </row>
    <row r="14" spans="1:7" ht="31.5">
      <c r="A14" s="12" t="s">
        <v>767</v>
      </c>
      <c r="B14" s="36" t="s">
        <v>768</v>
      </c>
      <c r="C14" s="36" t="str">
        <f t="shared" si="0"/>
        <v>Chairs Samantha</v>
      </c>
      <c r="D14" s="12" t="str">
        <f t="shared" si="1"/>
        <v>SAMANTHA</v>
      </c>
      <c r="E14" s="12" t="str">
        <f t="shared" si="2"/>
        <v>chairs</v>
      </c>
      <c r="F14" s="12" t="str">
        <f t="shared" si="3"/>
        <v>Chairs Samantha</v>
      </c>
    </row>
    <row r="15" spans="1:7" ht="31.5">
      <c r="A15" s="12" t="s">
        <v>769</v>
      </c>
      <c r="B15" s="36" t="s">
        <v>770</v>
      </c>
      <c r="C15" s="36" t="str">
        <f t="shared" si="0"/>
        <v>CHAUDRI Uma</v>
      </c>
      <c r="D15" s="12" t="str">
        <f t="shared" si="1"/>
        <v>UMA</v>
      </c>
      <c r="E15" s="12" t="str">
        <f t="shared" si="2"/>
        <v>chaudri</v>
      </c>
      <c r="F15" s="12" t="str">
        <f t="shared" si="3"/>
        <v>Chaudri Uma</v>
      </c>
    </row>
    <row r="16" spans="1:7" ht="31.5">
      <c r="A16" s="12" t="s">
        <v>771</v>
      </c>
      <c r="B16" s="36" t="s">
        <v>772</v>
      </c>
      <c r="C16" s="36" t="str">
        <f t="shared" si="0"/>
        <v>CHU Elizabeth</v>
      </c>
      <c r="D16" s="12" t="str">
        <f t="shared" si="1"/>
        <v>ELIZABETH</v>
      </c>
      <c r="E16" s="12" t="str">
        <f t="shared" si="2"/>
        <v>chu</v>
      </c>
      <c r="F16" s="12" t="str">
        <f t="shared" si="3"/>
        <v>Chu Elizabeth</v>
      </c>
    </row>
    <row r="17" spans="1:6">
      <c r="A17" s="12" t="s">
        <v>773</v>
      </c>
      <c r="B17" s="36" t="s">
        <v>774</v>
      </c>
      <c r="C17" s="36" t="str">
        <f t="shared" si="0"/>
        <v>CHUNG Eric</v>
      </c>
      <c r="D17" s="12" t="str">
        <f t="shared" si="1"/>
        <v>ERIC</v>
      </c>
      <c r="E17" s="12" t="str">
        <f t="shared" si="2"/>
        <v>chung</v>
      </c>
      <c r="F17" s="12" t="str">
        <f t="shared" si="3"/>
        <v>Chung Eric</v>
      </c>
    </row>
    <row r="18" spans="1:6" ht="31.5">
      <c r="A18" s="12" t="s">
        <v>775</v>
      </c>
      <c r="B18" s="36" t="s">
        <v>776</v>
      </c>
      <c r="C18" s="36" t="str">
        <f t="shared" si="0"/>
        <v>CLARK elizabeth</v>
      </c>
      <c r="D18" s="12" t="str">
        <f t="shared" si="1"/>
        <v>ELIZABETH</v>
      </c>
      <c r="E18" s="12" t="str">
        <f t="shared" si="2"/>
        <v>clark</v>
      </c>
      <c r="F18" s="12" t="str">
        <f t="shared" si="3"/>
        <v>Clark Elizabeth</v>
      </c>
    </row>
    <row r="19" spans="1:6">
      <c r="A19" s="12" t="s">
        <v>775</v>
      </c>
      <c r="B19" s="36" t="s">
        <v>777</v>
      </c>
      <c r="C19" s="36" t="str">
        <f t="shared" si="0"/>
        <v>CLARK ANNA</v>
      </c>
      <c r="D19" s="12" t="str">
        <f t="shared" si="1"/>
        <v>ANNA</v>
      </c>
      <c r="E19" s="12" t="str">
        <f t="shared" si="2"/>
        <v>clark</v>
      </c>
      <c r="F19" s="12" t="str">
        <f t="shared" si="3"/>
        <v>Clark Anna</v>
      </c>
    </row>
    <row r="20" spans="1:6">
      <c r="A20" s="12" t="s">
        <v>778</v>
      </c>
      <c r="B20" s="36" t="s">
        <v>779</v>
      </c>
      <c r="C20" s="36" t="str">
        <f t="shared" si="0"/>
        <v>COLE Sabrina</v>
      </c>
      <c r="D20" s="12" t="str">
        <f t="shared" si="1"/>
        <v>SABRINA</v>
      </c>
      <c r="E20" s="12" t="str">
        <f t="shared" si="2"/>
        <v>cole</v>
      </c>
      <c r="F20" s="12" t="str">
        <f t="shared" si="3"/>
        <v>Cole Sabrina</v>
      </c>
    </row>
    <row r="21" spans="1:6" ht="31.5">
      <c r="A21" s="12" t="s">
        <v>780</v>
      </c>
      <c r="B21" s="36" t="s">
        <v>697</v>
      </c>
      <c r="C21" s="36" t="str">
        <f t="shared" si="0"/>
        <v>COMUNTZIS Janet</v>
      </c>
      <c r="D21" s="12" t="str">
        <f t="shared" si="1"/>
        <v>JANET</v>
      </c>
      <c r="E21" s="12" t="str">
        <f t="shared" si="2"/>
        <v>comuntzis</v>
      </c>
      <c r="F21" s="12" t="str">
        <f t="shared" si="3"/>
        <v>Comuntzis Janet</v>
      </c>
    </row>
    <row r="22" spans="1:6">
      <c r="A22" s="12" t="s">
        <v>781</v>
      </c>
      <c r="B22" s="36" t="s">
        <v>107</v>
      </c>
      <c r="C22" s="36" t="str">
        <f t="shared" si="0"/>
        <v>DECKER Bob</v>
      </c>
      <c r="D22" s="12" t="str">
        <f t="shared" si="1"/>
        <v>BOB</v>
      </c>
      <c r="E22" s="12" t="str">
        <f t="shared" si="2"/>
        <v>decker</v>
      </c>
      <c r="F22" s="12" t="str">
        <f t="shared" si="3"/>
        <v>Decker Bob</v>
      </c>
    </row>
    <row r="23" spans="1:6">
      <c r="A23" s="12" t="s">
        <v>782</v>
      </c>
      <c r="B23" s="36" t="s">
        <v>764</v>
      </c>
      <c r="C23" s="36" t="str">
        <f t="shared" si="0"/>
        <v>DESIATO Tina</v>
      </c>
      <c r="D23" s="12" t="str">
        <f t="shared" si="1"/>
        <v>TINA</v>
      </c>
      <c r="E23" s="12" t="str">
        <f t="shared" si="2"/>
        <v>desiato</v>
      </c>
      <c r="F23" s="12" t="str">
        <f t="shared" si="3"/>
        <v>Desiato Tina</v>
      </c>
    </row>
    <row r="24" spans="1:6" ht="31.5">
      <c r="A24" s="12" t="s">
        <v>783</v>
      </c>
      <c r="B24" s="36" t="s">
        <v>784</v>
      </c>
      <c r="C24" s="36" t="str">
        <f t="shared" si="0"/>
        <v>DONNELL Alexandra</v>
      </c>
      <c r="D24" s="12" t="str">
        <f t="shared" si="1"/>
        <v>ALEXANDRA</v>
      </c>
      <c r="E24" s="12" t="str">
        <f t="shared" si="2"/>
        <v>donnell</v>
      </c>
      <c r="F24" s="12" t="str">
        <f t="shared" si="3"/>
        <v>Donnell Alexandra</v>
      </c>
    </row>
    <row r="25" spans="1:6">
      <c r="A25" s="12" t="s">
        <v>785</v>
      </c>
      <c r="B25" s="36" t="s">
        <v>651</v>
      </c>
      <c r="C25" s="36" t="str">
        <f t="shared" si="0"/>
        <v>ELLIS Mark</v>
      </c>
      <c r="D25" s="12" t="str">
        <f t="shared" si="1"/>
        <v>MARK</v>
      </c>
      <c r="E25" s="12" t="str">
        <f t="shared" si="2"/>
        <v>ellis</v>
      </c>
      <c r="F25" s="12" t="str">
        <f t="shared" si="3"/>
        <v>Ellis Mark</v>
      </c>
    </row>
    <row r="26" spans="1:6" ht="31.5">
      <c r="A26" s="12" t="s">
        <v>786</v>
      </c>
      <c r="B26" s="36" t="s">
        <v>787</v>
      </c>
      <c r="C26" s="36" t="str">
        <f t="shared" si="0"/>
        <v>Fernandes Nicholas</v>
      </c>
      <c r="D26" s="12" t="str">
        <f t="shared" si="1"/>
        <v>NICHOLAS</v>
      </c>
      <c r="E26" s="12" t="str">
        <f t="shared" si="2"/>
        <v>fernandes</v>
      </c>
      <c r="F26" s="12" t="str">
        <f t="shared" si="3"/>
        <v>Fernandes Nicholas</v>
      </c>
    </row>
    <row r="27" spans="1:6">
      <c r="A27" s="12" t="s">
        <v>788</v>
      </c>
      <c r="B27" s="36" t="s">
        <v>195</v>
      </c>
      <c r="C27" s="36" t="str">
        <f t="shared" si="0"/>
        <v>FERRIS Mary</v>
      </c>
      <c r="D27" s="12" t="str">
        <f t="shared" si="1"/>
        <v>MARY</v>
      </c>
      <c r="E27" s="12" t="str">
        <f t="shared" si="2"/>
        <v>ferris</v>
      </c>
      <c r="F27" s="12" t="str">
        <f t="shared" si="3"/>
        <v>Ferris Mary</v>
      </c>
    </row>
    <row r="28" spans="1:6">
      <c r="A28" s="12" t="s">
        <v>789</v>
      </c>
      <c r="B28" s="36" t="s">
        <v>182</v>
      </c>
      <c r="C28" s="36" t="str">
        <f t="shared" si="0"/>
        <v>FILOSA Susan</v>
      </c>
      <c r="D28" s="12" t="str">
        <f t="shared" si="1"/>
        <v>SUSAN</v>
      </c>
      <c r="E28" s="12" t="str">
        <f t="shared" si="2"/>
        <v>filosa</v>
      </c>
      <c r="F28" s="12" t="str">
        <f t="shared" si="3"/>
        <v>Filosa Susan</v>
      </c>
    </row>
    <row r="29" spans="1:6" ht="31.5">
      <c r="A29" s="12" t="s">
        <v>790</v>
      </c>
      <c r="B29" s="36" t="s">
        <v>791</v>
      </c>
      <c r="C29" s="36" t="str">
        <f t="shared" si="0"/>
        <v>FLANDERS Daniel</v>
      </c>
      <c r="D29" s="12" t="str">
        <f t="shared" si="1"/>
        <v>DANIEL</v>
      </c>
      <c r="E29" s="12" t="str">
        <f t="shared" si="2"/>
        <v>flanders</v>
      </c>
      <c r="F29" s="12" t="str">
        <f t="shared" si="3"/>
        <v>Flanders Daniel</v>
      </c>
    </row>
    <row r="30" spans="1:6" ht="31.5">
      <c r="A30" s="12" t="s">
        <v>792</v>
      </c>
      <c r="B30" s="36" t="s">
        <v>793</v>
      </c>
      <c r="C30" s="36" t="str">
        <f t="shared" si="0"/>
        <v>Forrest Leighton</v>
      </c>
      <c r="D30" s="12" t="str">
        <f t="shared" si="1"/>
        <v>LEIGHTON</v>
      </c>
      <c r="E30" s="12" t="str">
        <f t="shared" si="2"/>
        <v>forrest</v>
      </c>
      <c r="F30" s="12" t="str">
        <f t="shared" si="3"/>
        <v>Forrest Leighton</v>
      </c>
    </row>
    <row r="31" spans="1:6">
      <c r="A31" s="12" t="s">
        <v>794</v>
      </c>
      <c r="B31" s="36" t="s">
        <v>795</v>
      </c>
      <c r="C31" s="36" t="str">
        <f t="shared" si="0"/>
        <v>Gour Phoebe</v>
      </c>
      <c r="D31" s="12" t="str">
        <f t="shared" si="1"/>
        <v>PHOEBE</v>
      </c>
      <c r="E31" s="12" t="str">
        <f t="shared" si="2"/>
        <v>gour</v>
      </c>
      <c r="F31" s="12" t="str">
        <f t="shared" si="3"/>
        <v>Gour Phoebe</v>
      </c>
    </row>
    <row r="32" spans="1:6">
      <c r="A32" s="12" t="s">
        <v>796</v>
      </c>
      <c r="B32" s="36" t="s">
        <v>797</v>
      </c>
      <c r="C32" s="36" t="str">
        <f t="shared" si="0"/>
        <v>Khan Mihael</v>
      </c>
      <c r="D32" s="12" t="str">
        <f t="shared" si="1"/>
        <v>MIHAEL</v>
      </c>
      <c r="E32" s="12" t="str">
        <f t="shared" si="2"/>
        <v>khan</v>
      </c>
      <c r="F32" s="12" t="str">
        <f t="shared" si="3"/>
        <v>Khan Mihael</v>
      </c>
    </row>
    <row r="33" spans="1:6" ht="31.5">
      <c r="A33" s="12" t="s">
        <v>798</v>
      </c>
      <c r="B33" s="36" t="s">
        <v>43</v>
      </c>
      <c r="C33" s="36" t="str">
        <f t="shared" si="0"/>
        <v>SANDERS Sean</v>
      </c>
      <c r="D33" s="12" t="str">
        <f t="shared" si="1"/>
        <v>SEAN</v>
      </c>
      <c r="E33" s="12" t="str">
        <f t="shared" si="2"/>
        <v>sanders</v>
      </c>
      <c r="F33" s="12" t="str">
        <f t="shared" si="3"/>
        <v>Sanders Sean</v>
      </c>
    </row>
    <row r="34" spans="1:6" ht="31.5">
      <c r="A34" s="12" t="s">
        <v>799</v>
      </c>
      <c r="B34" s="36" t="s">
        <v>800</v>
      </c>
      <c r="C34" s="36" t="str">
        <f t="shared" si="0"/>
        <v>Staples Radhya</v>
      </c>
      <c r="D34" s="12" t="str">
        <f t="shared" si="1"/>
        <v>RADHYA</v>
      </c>
      <c r="E34" s="12" t="str">
        <f t="shared" si="2"/>
        <v>staples</v>
      </c>
      <c r="F34" s="12" t="str">
        <f t="shared" si="3"/>
        <v>Staples Radhya</v>
      </c>
    </row>
    <row r="35" spans="1:6">
      <c r="A35" s="12" t="s">
        <v>801</v>
      </c>
      <c r="B35" s="36" t="s">
        <v>802</v>
      </c>
      <c r="C35" s="36" t="str">
        <f t="shared" si="0"/>
        <v>Song Natasha</v>
      </c>
      <c r="D35" s="12" t="str">
        <f t="shared" si="1"/>
        <v>NATASHA</v>
      </c>
      <c r="E35" s="12" t="str">
        <f t="shared" si="2"/>
        <v>song</v>
      </c>
      <c r="F35" s="12" t="str">
        <f t="shared" si="3"/>
        <v>Song Natasha</v>
      </c>
    </row>
    <row r="36" spans="1:6" ht="31.5">
      <c r="A36" s="12" t="s">
        <v>803</v>
      </c>
      <c r="B36" s="36" t="s">
        <v>804</v>
      </c>
      <c r="C36" s="36" t="str">
        <f t="shared" si="0"/>
        <v>Senome Preston</v>
      </c>
      <c r="D36" s="12" t="str">
        <f t="shared" si="1"/>
        <v>PRESTON</v>
      </c>
      <c r="E36" s="12" t="str">
        <f t="shared" si="2"/>
        <v>senome</v>
      </c>
      <c r="F36" s="12" t="str">
        <f t="shared" si="3"/>
        <v>Senome Preston</v>
      </c>
    </row>
    <row r="37" spans="1:6">
      <c r="A37" s="12" t="s">
        <v>805</v>
      </c>
      <c r="B37" s="36" t="s">
        <v>806</v>
      </c>
      <c r="C37" s="36" t="str">
        <f t="shared" si="0"/>
        <v>WANG Mei</v>
      </c>
      <c r="D37" s="12" t="str">
        <f t="shared" si="1"/>
        <v>MEI</v>
      </c>
      <c r="E37" s="12" t="str">
        <f t="shared" si="2"/>
        <v>wang</v>
      </c>
      <c r="F37" s="12" t="str">
        <f t="shared" si="3"/>
        <v>Wang Mei</v>
      </c>
    </row>
    <row r="38" spans="1:6">
      <c r="A38" s="12" t="s">
        <v>807</v>
      </c>
      <c r="B38" s="36" t="s">
        <v>808</v>
      </c>
      <c r="C38" s="36" t="str">
        <f t="shared" si="0"/>
        <v>Zhang Aanya</v>
      </c>
      <c r="D38" s="12" t="str">
        <f t="shared" si="1"/>
        <v>AANYA</v>
      </c>
      <c r="E38" s="12" t="str">
        <f t="shared" si="2"/>
        <v>zhang</v>
      </c>
      <c r="F38" s="12" t="str">
        <f t="shared" si="3"/>
        <v>Zhang Aanya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502B-2383-4E90-A942-B3E1FC636479}">
  <sheetPr>
    <tabColor rgb="FF002060"/>
  </sheetPr>
  <dimension ref="A1:J309"/>
  <sheetViews>
    <sheetView topLeftCell="A4" workbookViewId="0">
      <selection activeCell="F14" sqref="F14"/>
    </sheetView>
  </sheetViews>
  <sheetFormatPr defaultRowHeight="18"/>
  <sheetData>
    <row r="1" spans="1:10" ht="23.25">
      <c r="A1" s="37" t="s">
        <v>424</v>
      </c>
      <c r="B1" s="38"/>
      <c r="C1" s="38"/>
      <c r="D1" s="38"/>
      <c r="E1" s="38"/>
      <c r="F1" s="38"/>
      <c r="G1" s="38"/>
      <c r="H1" s="38"/>
      <c r="I1" s="38"/>
      <c r="J1" s="38"/>
    </row>
    <row r="2" spans="1:10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0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 thickBot="1">
      <c r="A4" s="39" t="s">
        <v>425</v>
      </c>
      <c r="B4" s="39" t="s">
        <v>426</v>
      </c>
      <c r="C4" s="39" t="s">
        <v>427</v>
      </c>
      <c r="D4" s="40" t="s">
        <v>428</v>
      </c>
      <c r="E4" s="39" t="s">
        <v>429</v>
      </c>
      <c r="F4" s="39" t="s">
        <v>430</v>
      </c>
      <c r="G4" s="39" t="s">
        <v>431</v>
      </c>
      <c r="H4" s="41" t="s">
        <v>40</v>
      </c>
      <c r="I4" s="41" t="s">
        <v>432</v>
      </c>
      <c r="J4" s="39" t="s">
        <v>433</v>
      </c>
    </row>
    <row r="5" spans="1:10" ht="18.75" thickTop="1">
      <c r="A5" s="42">
        <v>1</v>
      </c>
      <c r="B5" s="42" t="s">
        <v>434</v>
      </c>
      <c r="C5" s="42" t="s">
        <v>435</v>
      </c>
      <c r="D5" s="43">
        <v>40848</v>
      </c>
      <c r="E5" s="42" t="s">
        <v>436</v>
      </c>
      <c r="F5" s="42" t="s">
        <v>437</v>
      </c>
      <c r="G5" s="42" t="s">
        <v>438</v>
      </c>
      <c r="H5" s="44">
        <v>120</v>
      </c>
      <c r="I5" s="44">
        <v>64.8</v>
      </c>
      <c r="J5" s="42">
        <v>6</v>
      </c>
    </row>
    <row r="6" spans="1:10">
      <c r="A6" s="42">
        <v>1</v>
      </c>
      <c r="B6" s="42" t="s">
        <v>434</v>
      </c>
      <c r="C6" s="42" t="s">
        <v>435</v>
      </c>
      <c r="D6" s="43">
        <v>40848</v>
      </c>
      <c r="E6" s="42" t="s">
        <v>436</v>
      </c>
      <c r="F6" s="42" t="s">
        <v>439</v>
      </c>
      <c r="G6" s="42" t="s">
        <v>440</v>
      </c>
      <c r="H6" s="44">
        <v>168</v>
      </c>
      <c r="I6" s="44">
        <v>80.64</v>
      </c>
      <c r="J6" s="42">
        <v>12</v>
      </c>
    </row>
    <row r="7" spans="1:10">
      <c r="A7" s="42">
        <v>1</v>
      </c>
      <c r="B7" s="42" t="s">
        <v>441</v>
      </c>
      <c r="C7" s="42" t="s">
        <v>435</v>
      </c>
      <c r="D7" s="43">
        <v>40634</v>
      </c>
      <c r="E7" s="42" t="s">
        <v>436</v>
      </c>
      <c r="F7" s="42" t="s">
        <v>442</v>
      </c>
      <c r="G7" s="42" t="s">
        <v>443</v>
      </c>
      <c r="H7" s="44">
        <v>130.5</v>
      </c>
      <c r="I7" s="44">
        <v>69.165000000000006</v>
      </c>
      <c r="J7" s="42">
        <v>9</v>
      </c>
    </row>
    <row r="8" spans="1:10">
      <c r="A8" s="42">
        <v>1</v>
      </c>
      <c r="B8" s="42" t="s">
        <v>441</v>
      </c>
      <c r="C8" s="42" t="s">
        <v>435</v>
      </c>
      <c r="D8" s="43">
        <v>40634</v>
      </c>
      <c r="E8" s="42" t="s">
        <v>436</v>
      </c>
      <c r="F8" s="42" t="s">
        <v>442</v>
      </c>
      <c r="G8" s="42" t="s">
        <v>443</v>
      </c>
      <c r="H8" s="44">
        <v>130.5</v>
      </c>
      <c r="I8" s="44">
        <v>67.86</v>
      </c>
      <c r="J8" s="42">
        <v>9</v>
      </c>
    </row>
    <row r="9" spans="1:10">
      <c r="A9" s="42">
        <v>1</v>
      </c>
      <c r="B9" s="42" t="s">
        <v>444</v>
      </c>
      <c r="C9" s="42" t="s">
        <v>445</v>
      </c>
      <c r="D9" s="43">
        <v>40848</v>
      </c>
      <c r="E9" s="42" t="s">
        <v>436</v>
      </c>
      <c r="F9" s="42" t="s">
        <v>446</v>
      </c>
      <c r="G9" s="42" t="s">
        <v>447</v>
      </c>
      <c r="H9" s="44">
        <v>54</v>
      </c>
      <c r="I9" s="44">
        <v>25.92</v>
      </c>
      <c r="J9" s="42">
        <v>4</v>
      </c>
    </row>
    <row r="10" spans="1:10">
      <c r="A10" s="42">
        <v>1</v>
      </c>
      <c r="B10" s="42" t="s">
        <v>448</v>
      </c>
      <c r="C10" s="42" t="s">
        <v>445</v>
      </c>
      <c r="D10" s="43">
        <v>40848</v>
      </c>
      <c r="E10" s="42" t="s">
        <v>436</v>
      </c>
      <c r="F10" s="42" t="s">
        <v>437</v>
      </c>
      <c r="G10" s="42" t="s">
        <v>438</v>
      </c>
      <c r="H10" s="44">
        <v>120</v>
      </c>
      <c r="I10" s="44">
        <v>64.8</v>
      </c>
      <c r="J10" s="42">
        <v>6</v>
      </c>
    </row>
    <row r="11" spans="1:10">
      <c r="A11" s="42">
        <v>1</v>
      </c>
      <c r="B11" s="42" t="s">
        <v>448</v>
      </c>
      <c r="C11" s="42" t="s">
        <v>445</v>
      </c>
      <c r="D11" s="43">
        <v>40817</v>
      </c>
      <c r="E11" s="42" t="s">
        <v>436</v>
      </c>
      <c r="F11" s="42" t="s">
        <v>437</v>
      </c>
      <c r="G11" s="42" t="s">
        <v>449</v>
      </c>
      <c r="H11" s="44">
        <v>234</v>
      </c>
      <c r="I11" s="44">
        <v>121.68</v>
      </c>
      <c r="J11" s="42">
        <v>9</v>
      </c>
    </row>
    <row r="12" spans="1:10">
      <c r="A12" s="42">
        <v>1</v>
      </c>
      <c r="B12" s="42" t="s">
        <v>448</v>
      </c>
      <c r="C12" s="42" t="s">
        <v>445</v>
      </c>
      <c r="D12" s="43">
        <v>40787</v>
      </c>
      <c r="E12" s="42" t="s">
        <v>436</v>
      </c>
      <c r="F12" s="42" t="s">
        <v>439</v>
      </c>
      <c r="G12" s="42" t="s">
        <v>440</v>
      </c>
      <c r="H12" s="44">
        <v>168</v>
      </c>
      <c r="I12" s="44">
        <v>62.16</v>
      </c>
      <c r="J12" s="42">
        <v>12</v>
      </c>
    </row>
    <row r="13" spans="1:10">
      <c r="A13" s="42">
        <v>1</v>
      </c>
      <c r="B13" s="42" t="s">
        <v>448</v>
      </c>
      <c r="C13" s="42" t="s">
        <v>445</v>
      </c>
      <c r="D13" s="43">
        <v>40787</v>
      </c>
      <c r="E13" s="42" t="s">
        <v>436</v>
      </c>
      <c r="F13" s="42" t="s">
        <v>439</v>
      </c>
      <c r="G13" s="42" t="s">
        <v>440</v>
      </c>
      <c r="H13" s="44">
        <v>168</v>
      </c>
      <c r="I13" s="44">
        <v>80.64</v>
      </c>
      <c r="J13" s="42">
        <v>12</v>
      </c>
    </row>
    <row r="14" spans="1:10">
      <c r="A14" s="42">
        <v>1</v>
      </c>
      <c r="B14" s="42" t="s">
        <v>444</v>
      </c>
      <c r="C14" s="42" t="s">
        <v>445</v>
      </c>
      <c r="D14" s="43">
        <v>40756</v>
      </c>
      <c r="E14" s="42" t="s">
        <v>450</v>
      </c>
      <c r="F14" s="42" t="s">
        <v>451</v>
      </c>
      <c r="G14" s="42" t="s">
        <v>452</v>
      </c>
      <c r="H14" s="44">
        <v>72</v>
      </c>
      <c r="I14" s="44">
        <v>39.6</v>
      </c>
      <c r="J14" s="42">
        <v>6</v>
      </c>
    </row>
    <row r="15" spans="1:10">
      <c r="A15" s="42">
        <v>1</v>
      </c>
      <c r="B15" s="42" t="s">
        <v>444</v>
      </c>
      <c r="C15" s="42" t="s">
        <v>445</v>
      </c>
      <c r="D15" s="43">
        <v>40756</v>
      </c>
      <c r="E15" s="42" t="s">
        <v>450</v>
      </c>
      <c r="F15" s="42" t="s">
        <v>451</v>
      </c>
      <c r="G15" s="42" t="s">
        <v>453</v>
      </c>
      <c r="H15" s="44">
        <v>185.4</v>
      </c>
      <c r="I15" s="44">
        <v>100.11600000000001</v>
      </c>
      <c r="J15" s="42">
        <v>12</v>
      </c>
    </row>
    <row r="16" spans="1:10">
      <c r="A16" s="42">
        <v>1</v>
      </c>
      <c r="B16" s="42" t="s">
        <v>454</v>
      </c>
      <c r="C16" s="42" t="s">
        <v>445</v>
      </c>
      <c r="D16" s="43">
        <v>40725</v>
      </c>
      <c r="E16" s="42" t="s">
        <v>450</v>
      </c>
      <c r="F16" s="42" t="s">
        <v>451</v>
      </c>
      <c r="G16" s="42" t="s">
        <v>452</v>
      </c>
      <c r="H16" s="44">
        <v>72</v>
      </c>
      <c r="I16" s="44">
        <v>33.119999999999997</v>
      </c>
      <c r="J16" s="42">
        <v>6</v>
      </c>
    </row>
    <row r="17" spans="1:10">
      <c r="A17" s="42">
        <v>1</v>
      </c>
      <c r="B17" s="42" t="s">
        <v>448</v>
      </c>
      <c r="C17" s="42" t="s">
        <v>445</v>
      </c>
      <c r="D17" s="43">
        <v>40725</v>
      </c>
      <c r="E17" s="42" t="s">
        <v>450</v>
      </c>
      <c r="F17" s="42" t="s">
        <v>455</v>
      </c>
      <c r="G17" s="42" t="s">
        <v>456</v>
      </c>
      <c r="H17" s="44">
        <v>160</v>
      </c>
      <c r="I17" s="44">
        <v>83.2</v>
      </c>
      <c r="J17" s="42">
        <v>10</v>
      </c>
    </row>
    <row r="18" spans="1:10">
      <c r="A18" s="42">
        <v>1</v>
      </c>
      <c r="B18" s="42" t="s">
        <v>454</v>
      </c>
      <c r="C18" s="42" t="s">
        <v>445</v>
      </c>
      <c r="D18" s="43">
        <v>40695</v>
      </c>
      <c r="E18" s="42" t="s">
        <v>436</v>
      </c>
      <c r="F18" s="42" t="s">
        <v>439</v>
      </c>
      <c r="G18" s="42" t="s">
        <v>457</v>
      </c>
      <c r="H18" s="44">
        <v>282</v>
      </c>
      <c r="I18" s="44">
        <v>143.82</v>
      </c>
      <c r="J18" s="42">
        <v>12</v>
      </c>
    </row>
    <row r="19" spans="1:10">
      <c r="A19" s="42">
        <v>1</v>
      </c>
      <c r="B19" s="42" t="s">
        <v>454</v>
      </c>
      <c r="C19" s="42" t="s">
        <v>445</v>
      </c>
      <c r="D19" s="43">
        <v>40695</v>
      </c>
      <c r="E19" s="42" t="s">
        <v>450</v>
      </c>
      <c r="F19" s="42" t="s">
        <v>451</v>
      </c>
      <c r="G19" s="42" t="s">
        <v>453</v>
      </c>
      <c r="H19" s="44">
        <v>185.4</v>
      </c>
      <c r="I19" s="44">
        <v>83.43</v>
      </c>
      <c r="J19" s="42">
        <v>12</v>
      </c>
    </row>
    <row r="20" spans="1:10">
      <c r="A20" s="42">
        <v>1</v>
      </c>
      <c r="B20" s="42" t="s">
        <v>454</v>
      </c>
      <c r="C20" s="42" t="s">
        <v>445</v>
      </c>
      <c r="D20" s="43">
        <v>40664</v>
      </c>
      <c r="E20" s="42" t="s">
        <v>436</v>
      </c>
      <c r="F20" s="42" t="s">
        <v>437</v>
      </c>
      <c r="G20" s="42" t="s">
        <v>458</v>
      </c>
      <c r="H20" s="44">
        <v>193</v>
      </c>
      <c r="I20" s="44">
        <v>75.27</v>
      </c>
      <c r="J20" s="42">
        <v>10</v>
      </c>
    </row>
    <row r="21" spans="1:10">
      <c r="A21" s="42">
        <v>1</v>
      </c>
      <c r="B21" s="42" t="s">
        <v>454</v>
      </c>
      <c r="C21" s="42" t="s">
        <v>445</v>
      </c>
      <c r="D21" s="43">
        <v>40664</v>
      </c>
      <c r="E21" s="42" t="s">
        <v>436</v>
      </c>
      <c r="F21" s="42" t="s">
        <v>437</v>
      </c>
      <c r="G21" s="42" t="s">
        <v>458</v>
      </c>
      <c r="H21" s="44">
        <v>193</v>
      </c>
      <c r="I21" s="44">
        <v>102.29</v>
      </c>
      <c r="J21" s="42">
        <v>10</v>
      </c>
    </row>
    <row r="22" spans="1:10">
      <c r="A22" s="42">
        <v>1</v>
      </c>
      <c r="B22" s="42" t="s">
        <v>454</v>
      </c>
      <c r="C22" s="42" t="s">
        <v>445</v>
      </c>
      <c r="D22" s="43">
        <v>40664</v>
      </c>
      <c r="E22" s="42" t="s">
        <v>436</v>
      </c>
      <c r="F22" s="42" t="s">
        <v>439</v>
      </c>
      <c r="G22" s="42" t="s">
        <v>459</v>
      </c>
      <c r="H22" s="44">
        <v>235.2</v>
      </c>
      <c r="I22" s="44">
        <v>122.304</v>
      </c>
      <c r="J22" s="42">
        <v>12</v>
      </c>
    </row>
    <row r="23" spans="1:10">
      <c r="A23" s="42">
        <v>1</v>
      </c>
      <c r="B23" s="42" t="s">
        <v>444</v>
      </c>
      <c r="C23" s="42" t="s">
        <v>445</v>
      </c>
      <c r="D23" s="43">
        <v>40575</v>
      </c>
      <c r="E23" s="42" t="s">
        <v>436</v>
      </c>
      <c r="F23" s="42" t="s">
        <v>439</v>
      </c>
      <c r="G23" s="42" t="s">
        <v>457</v>
      </c>
      <c r="H23" s="44">
        <v>282</v>
      </c>
      <c r="I23" s="44">
        <v>143.82</v>
      </c>
      <c r="J23" s="42">
        <v>12</v>
      </c>
    </row>
    <row r="24" spans="1:10">
      <c r="A24" s="42">
        <v>1</v>
      </c>
      <c r="B24" s="42" t="s">
        <v>448</v>
      </c>
      <c r="C24" s="42" t="s">
        <v>445</v>
      </c>
      <c r="D24" s="43">
        <v>40544</v>
      </c>
      <c r="E24" s="42" t="s">
        <v>450</v>
      </c>
      <c r="F24" s="42" t="s">
        <v>451</v>
      </c>
      <c r="G24" s="42" t="s">
        <v>460</v>
      </c>
      <c r="H24" s="44">
        <v>104.4</v>
      </c>
      <c r="I24" s="44">
        <v>48.024000000000008</v>
      </c>
      <c r="J24" s="42">
        <v>9</v>
      </c>
    </row>
    <row r="25" spans="1:10">
      <c r="A25" s="42">
        <v>1</v>
      </c>
      <c r="B25" s="42" t="s">
        <v>461</v>
      </c>
      <c r="C25" s="42" t="s">
        <v>462</v>
      </c>
      <c r="D25" s="43">
        <v>40878</v>
      </c>
      <c r="E25" s="42" t="s">
        <v>436</v>
      </c>
      <c r="F25" s="42" t="s">
        <v>446</v>
      </c>
      <c r="G25" s="42" t="s">
        <v>447</v>
      </c>
      <c r="H25" s="44">
        <v>54</v>
      </c>
      <c r="I25" s="44">
        <v>21.06</v>
      </c>
      <c r="J25" s="42">
        <v>4</v>
      </c>
    </row>
    <row r="26" spans="1:10">
      <c r="A26" s="42">
        <v>1</v>
      </c>
      <c r="B26" s="42" t="s">
        <v>461</v>
      </c>
      <c r="C26" s="42" t="s">
        <v>462</v>
      </c>
      <c r="D26" s="43">
        <v>40878</v>
      </c>
      <c r="E26" s="42" t="s">
        <v>450</v>
      </c>
      <c r="F26" s="42" t="s">
        <v>451</v>
      </c>
      <c r="G26" s="42" t="s">
        <v>452</v>
      </c>
      <c r="H26" s="44">
        <v>72</v>
      </c>
      <c r="I26" s="44">
        <v>33.119999999999997</v>
      </c>
      <c r="J26" s="42">
        <v>6</v>
      </c>
    </row>
    <row r="27" spans="1:10">
      <c r="A27" s="42">
        <v>1</v>
      </c>
      <c r="B27" s="42" t="s">
        <v>463</v>
      </c>
      <c r="C27" s="42" t="s">
        <v>462</v>
      </c>
      <c r="D27" s="43">
        <v>40878</v>
      </c>
      <c r="E27" s="42" t="s">
        <v>450</v>
      </c>
      <c r="F27" s="42" t="s">
        <v>451</v>
      </c>
      <c r="G27" s="42" t="s">
        <v>464</v>
      </c>
      <c r="H27" s="44">
        <v>130.5</v>
      </c>
      <c r="I27" s="44">
        <v>58.725000000000001</v>
      </c>
      <c r="J27" s="42">
        <v>9</v>
      </c>
    </row>
    <row r="28" spans="1:10">
      <c r="A28" s="42">
        <v>1</v>
      </c>
      <c r="B28" s="42" t="s">
        <v>465</v>
      </c>
      <c r="C28" s="42" t="s">
        <v>462</v>
      </c>
      <c r="D28" s="43">
        <v>40848</v>
      </c>
      <c r="E28" s="42" t="s">
        <v>436</v>
      </c>
      <c r="F28" s="42" t="s">
        <v>446</v>
      </c>
      <c r="G28" s="42" t="s">
        <v>447</v>
      </c>
      <c r="H28" s="44">
        <v>54</v>
      </c>
      <c r="I28" s="44">
        <v>22.68</v>
      </c>
      <c r="J28" s="42">
        <v>4</v>
      </c>
    </row>
    <row r="29" spans="1:10">
      <c r="A29" s="42">
        <v>1</v>
      </c>
      <c r="B29" s="42" t="s">
        <v>463</v>
      </c>
      <c r="C29" s="42" t="s">
        <v>462</v>
      </c>
      <c r="D29" s="43">
        <v>40848</v>
      </c>
      <c r="E29" s="42" t="s">
        <v>436</v>
      </c>
      <c r="F29" s="42" t="s">
        <v>446</v>
      </c>
      <c r="G29" s="42" t="s">
        <v>466</v>
      </c>
      <c r="H29" s="44">
        <v>90</v>
      </c>
      <c r="I29" s="44">
        <v>36</v>
      </c>
      <c r="J29" s="42">
        <v>5</v>
      </c>
    </row>
    <row r="30" spans="1:10">
      <c r="A30" s="42">
        <v>1</v>
      </c>
      <c r="B30" s="42" t="s">
        <v>465</v>
      </c>
      <c r="C30" s="42" t="s">
        <v>462</v>
      </c>
      <c r="D30" s="43">
        <v>40848</v>
      </c>
      <c r="E30" s="42" t="s">
        <v>436</v>
      </c>
      <c r="F30" s="42" t="s">
        <v>442</v>
      </c>
      <c r="G30" s="42" t="s">
        <v>467</v>
      </c>
      <c r="H30" s="44">
        <v>138</v>
      </c>
      <c r="I30" s="44">
        <v>55.2</v>
      </c>
      <c r="J30" s="42">
        <v>12</v>
      </c>
    </row>
    <row r="31" spans="1:10">
      <c r="A31" s="42">
        <v>1</v>
      </c>
      <c r="B31" s="42" t="s">
        <v>468</v>
      </c>
      <c r="C31" s="42" t="s">
        <v>462</v>
      </c>
      <c r="D31" s="43">
        <v>40787</v>
      </c>
      <c r="E31" s="42" t="s">
        <v>436</v>
      </c>
      <c r="F31" s="42" t="s">
        <v>439</v>
      </c>
      <c r="G31" s="42" t="s">
        <v>457</v>
      </c>
      <c r="H31" s="44">
        <v>282</v>
      </c>
      <c r="I31" s="44">
        <v>129.72</v>
      </c>
      <c r="J31" s="42">
        <v>12</v>
      </c>
    </row>
    <row r="32" spans="1:10">
      <c r="A32" s="42">
        <v>1</v>
      </c>
      <c r="B32" s="42" t="s">
        <v>465</v>
      </c>
      <c r="C32" s="42" t="s">
        <v>462</v>
      </c>
      <c r="D32" s="43">
        <v>40756</v>
      </c>
      <c r="E32" s="42" t="s">
        <v>450</v>
      </c>
      <c r="F32" s="42" t="s">
        <v>451</v>
      </c>
      <c r="G32" s="42" t="s">
        <v>464</v>
      </c>
      <c r="H32" s="44">
        <v>130.5</v>
      </c>
      <c r="I32" s="44">
        <v>50.895000000000003</v>
      </c>
      <c r="J32" s="42">
        <v>9</v>
      </c>
    </row>
    <row r="33" spans="1:10">
      <c r="A33" s="42">
        <v>1</v>
      </c>
      <c r="B33" s="42" t="s">
        <v>461</v>
      </c>
      <c r="C33" s="42" t="s">
        <v>462</v>
      </c>
      <c r="D33" s="43">
        <v>40725</v>
      </c>
      <c r="E33" s="42" t="s">
        <v>450</v>
      </c>
      <c r="F33" s="42" t="s">
        <v>451</v>
      </c>
      <c r="G33" s="42" t="s">
        <v>469</v>
      </c>
      <c r="H33" s="44">
        <v>145</v>
      </c>
      <c r="I33" s="44">
        <v>78.3</v>
      </c>
      <c r="J33" s="42">
        <v>10</v>
      </c>
    </row>
    <row r="34" spans="1:10">
      <c r="A34" s="42">
        <v>1</v>
      </c>
      <c r="B34" s="42" t="s">
        <v>463</v>
      </c>
      <c r="C34" s="42" t="s">
        <v>462</v>
      </c>
      <c r="D34" s="43">
        <v>40695</v>
      </c>
      <c r="E34" s="42" t="s">
        <v>436</v>
      </c>
      <c r="F34" s="42" t="s">
        <v>446</v>
      </c>
      <c r="G34" s="42" t="s">
        <v>466</v>
      </c>
      <c r="H34" s="44">
        <v>90</v>
      </c>
      <c r="I34" s="44">
        <v>46.8</v>
      </c>
      <c r="J34" s="42">
        <v>5</v>
      </c>
    </row>
    <row r="35" spans="1:10">
      <c r="A35" s="42">
        <v>1</v>
      </c>
      <c r="B35" s="42" t="s">
        <v>465</v>
      </c>
      <c r="C35" s="42" t="s">
        <v>462</v>
      </c>
      <c r="D35" s="43">
        <v>40695</v>
      </c>
      <c r="E35" s="42" t="s">
        <v>450</v>
      </c>
      <c r="F35" s="42" t="s">
        <v>451</v>
      </c>
      <c r="G35" s="42" t="s">
        <v>452</v>
      </c>
      <c r="H35" s="44">
        <v>72</v>
      </c>
      <c r="I35" s="44">
        <v>39.6</v>
      </c>
      <c r="J35" s="42">
        <v>6</v>
      </c>
    </row>
    <row r="36" spans="1:10">
      <c r="A36" s="42">
        <v>1</v>
      </c>
      <c r="B36" s="42" t="s">
        <v>461</v>
      </c>
      <c r="C36" s="42" t="s">
        <v>462</v>
      </c>
      <c r="D36" s="43">
        <v>40695</v>
      </c>
      <c r="E36" s="42" t="s">
        <v>450</v>
      </c>
      <c r="F36" s="42" t="s">
        <v>451</v>
      </c>
      <c r="G36" s="42" t="s">
        <v>470</v>
      </c>
      <c r="H36" s="44">
        <v>135</v>
      </c>
      <c r="I36" s="44">
        <v>74.25</v>
      </c>
      <c r="J36" s="42">
        <v>9</v>
      </c>
    </row>
    <row r="37" spans="1:10">
      <c r="A37" s="42">
        <v>1</v>
      </c>
      <c r="B37" s="42" t="s">
        <v>461</v>
      </c>
      <c r="C37" s="42" t="s">
        <v>462</v>
      </c>
      <c r="D37" s="43">
        <v>40695</v>
      </c>
      <c r="E37" s="42" t="s">
        <v>450</v>
      </c>
      <c r="F37" s="42" t="s">
        <v>451</v>
      </c>
      <c r="G37" s="42" t="s">
        <v>460</v>
      </c>
      <c r="H37" s="44">
        <v>104.4</v>
      </c>
      <c r="I37" s="44">
        <v>40.716000000000001</v>
      </c>
      <c r="J37" s="42">
        <v>9</v>
      </c>
    </row>
    <row r="38" spans="1:10">
      <c r="A38" s="42">
        <v>1</v>
      </c>
      <c r="B38" s="42" t="s">
        <v>461</v>
      </c>
      <c r="C38" s="42" t="s">
        <v>462</v>
      </c>
      <c r="D38" s="43">
        <v>40695</v>
      </c>
      <c r="E38" s="42" t="s">
        <v>436</v>
      </c>
      <c r="F38" s="42" t="s">
        <v>442</v>
      </c>
      <c r="G38" s="42" t="s">
        <v>467</v>
      </c>
      <c r="H38" s="44">
        <v>138</v>
      </c>
      <c r="I38" s="44">
        <v>55.2</v>
      </c>
      <c r="J38" s="42">
        <v>12</v>
      </c>
    </row>
    <row r="39" spans="1:10">
      <c r="A39" s="42">
        <v>1</v>
      </c>
      <c r="B39" s="42" t="s">
        <v>461</v>
      </c>
      <c r="C39" s="42" t="s">
        <v>462</v>
      </c>
      <c r="D39" s="43">
        <v>40664</v>
      </c>
      <c r="E39" s="42" t="s">
        <v>450</v>
      </c>
      <c r="F39" s="42" t="s">
        <v>455</v>
      </c>
      <c r="G39" s="42" t="s">
        <v>456</v>
      </c>
      <c r="H39" s="44">
        <v>160</v>
      </c>
      <c r="I39" s="44">
        <v>83.2</v>
      </c>
      <c r="J39" s="42">
        <v>10</v>
      </c>
    </row>
    <row r="40" spans="1:10">
      <c r="A40" s="42">
        <v>1</v>
      </c>
      <c r="B40" s="42" t="s">
        <v>463</v>
      </c>
      <c r="C40" s="42" t="s">
        <v>462</v>
      </c>
      <c r="D40" s="43">
        <v>40664</v>
      </c>
      <c r="E40" s="42" t="s">
        <v>450</v>
      </c>
      <c r="F40" s="42" t="s">
        <v>451</v>
      </c>
      <c r="G40" s="42" t="s">
        <v>453</v>
      </c>
      <c r="H40" s="44">
        <v>185.4</v>
      </c>
      <c r="I40" s="44">
        <v>100.11600000000001</v>
      </c>
      <c r="J40" s="42">
        <v>12</v>
      </c>
    </row>
    <row r="41" spans="1:10">
      <c r="A41" s="42">
        <v>1</v>
      </c>
      <c r="B41" s="42" t="s">
        <v>461</v>
      </c>
      <c r="C41" s="42" t="s">
        <v>462</v>
      </c>
      <c r="D41" s="43">
        <v>40664</v>
      </c>
      <c r="E41" s="42" t="s">
        <v>436</v>
      </c>
      <c r="F41" s="42" t="s">
        <v>442</v>
      </c>
      <c r="G41" s="42" t="s">
        <v>471</v>
      </c>
      <c r="H41" s="44">
        <v>132</v>
      </c>
      <c r="I41" s="44">
        <v>58.08</v>
      </c>
      <c r="J41" s="42">
        <v>12</v>
      </c>
    </row>
    <row r="42" spans="1:10">
      <c r="A42" s="42">
        <v>1</v>
      </c>
      <c r="B42" s="42" t="s">
        <v>461</v>
      </c>
      <c r="C42" s="42" t="s">
        <v>462</v>
      </c>
      <c r="D42" s="43">
        <v>40634</v>
      </c>
      <c r="E42" s="42" t="s">
        <v>436</v>
      </c>
      <c r="F42" s="42" t="s">
        <v>437</v>
      </c>
      <c r="G42" s="42" t="s">
        <v>438</v>
      </c>
      <c r="H42" s="44">
        <v>120</v>
      </c>
      <c r="I42" s="44">
        <v>49.2</v>
      </c>
      <c r="J42" s="42">
        <v>6</v>
      </c>
    </row>
    <row r="43" spans="1:10">
      <c r="A43" s="42">
        <v>1</v>
      </c>
      <c r="B43" s="42" t="s">
        <v>461</v>
      </c>
      <c r="C43" s="42" t="s">
        <v>462</v>
      </c>
      <c r="D43" s="43">
        <v>40634</v>
      </c>
      <c r="E43" s="42" t="s">
        <v>450</v>
      </c>
      <c r="F43" s="42" t="s">
        <v>455</v>
      </c>
      <c r="G43" s="42" t="s">
        <v>456</v>
      </c>
      <c r="H43" s="44">
        <v>160</v>
      </c>
      <c r="I43" s="44">
        <v>86.4</v>
      </c>
      <c r="J43" s="42">
        <v>10</v>
      </c>
    </row>
    <row r="44" spans="1:10">
      <c r="A44" s="42">
        <v>1</v>
      </c>
      <c r="B44" s="42" t="s">
        <v>461</v>
      </c>
      <c r="C44" s="42" t="s">
        <v>462</v>
      </c>
      <c r="D44" s="43">
        <v>40634</v>
      </c>
      <c r="E44" s="42" t="s">
        <v>436</v>
      </c>
      <c r="F44" s="42" t="s">
        <v>439</v>
      </c>
      <c r="G44" s="42" t="s">
        <v>459</v>
      </c>
      <c r="H44" s="44">
        <v>235.2</v>
      </c>
      <c r="I44" s="44">
        <v>94.08</v>
      </c>
      <c r="J44" s="42">
        <v>12</v>
      </c>
    </row>
    <row r="45" spans="1:10">
      <c r="A45" s="42">
        <v>1</v>
      </c>
      <c r="B45" s="42" t="s">
        <v>465</v>
      </c>
      <c r="C45" s="42" t="s">
        <v>462</v>
      </c>
      <c r="D45" s="43">
        <v>40603</v>
      </c>
      <c r="E45" s="42" t="s">
        <v>450</v>
      </c>
      <c r="F45" s="42" t="s">
        <v>455</v>
      </c>
      <c r="G45" s="42" t="s">
        <v>472</v>
      </c>
      <c r="H45" s="44">
        <v>89.55</v>
      </c>
      <c r="I45" s="44">
        <v>34.924500000000002</v>
      </c>
      <c r="J45" s="42">
        <v>9</v>
      </c>
    </row>
    <row r="46" spans="1:10">
      <c r="A46" s="42">
        <v>1</v>
      </c>
      <c r="B46" s="42" t="s">
        <v>463</v>
      </c>
      <c r="C46" s="42" t="s">
        <v>462</v>
      </c>
      <c r="D46" s="43">
        <v>40575</v>
      </c>
      <c r="E46" s="42" t="s">
        <v>450</v>
      </c>
      <c r="F46" s="42" t="s">
        <v>451</v>
      </c>
      <c r="G46" s="42" t="s">
        <v>470</v>
      </c>
      <c r="H46" s="44">
        <v>135</v>
      </c>
      <c r="I46" s="44">
        <v>71.55</v>
      </c>
      <c r="J46" s="42">
        <v>9</v>
      </c>
    </row>
    <row r="47" spans="1:10">
      <c r="A47" s="42">
        <v>1</v>
      </c>
      <c r="B47" s="42" t="s">
        <v>463</v>
      </c>
      <c r="C47" s="42" t="s">
        <v>462</v>
      </c>
      <c r="D47" s="43">
        <v>40575</v>
      </c>
      <c r="E47" s="42" t="s">
        <v>436</v>
      </c>
      <c r="F47" s="42" t="s">
        <v>437</v>
      </c>
      <c r="G47" s="42" t="s">
        <v>449</v>
      </c>
      <c r="H47" s="44">
        <v>234</v>
      </c>
      <c r="I47" s="44">
        <v>114.66</v>
      </c>
      <c r="J47" s="42">
        <v>9</v>
      </c>
    </row>
    <row r="48" spans="1:10">
      <c r="A48" s="42">
        <v>1</v>
      </c>
      <c r="B48" s="42" t="s">
        <v>465</v>
      </c>
      <c r="C48" s="42" t="s">
        <v>462</v>
      </c>
      <c r="D48" s="43">
        <v>40544</v>
      </c>
      <c r="E48" s="42" t="s">
        <v>436</v>
      </c>
      <c r="F48" s="42" t="s">
        <v>439</v>
      </c>
      <c r="G48" s="42" t="s">
        <v>473</v>
      </c>
      <c r="H48" s="44">
        <v>165</v>
      </c>
      <c r="I48" s="44">
        <v>77.55</v>
      </c>
      <c r="J48" s="42">
        <v>5</v>
      </c>
    </row>
    <row r="49" spans="1:10">
      <c r="A49" s="42">
        <v>1</v>
      </c>
      <c r="B49" s="42" t="s">
        <v>463</v>
      </c>
      <c r="C49" s="42" t="s">
        <v>462</v>
      </c>
      <c r="D49" s="43">
        <v>40544</v>
      </c>
      <c r="E49" s="42" t="s">
        <v>436</v>
      </c>
      <c r="F49" s="42" t="s">
        <v>442</v>
      </c>
      <c r="G49" s="42" t="s">
        <v>471</v>
      </c>
      <c r="H49" s="44">
        <v>132</v>
      </c>
      <c r="I49" s="44">
        <v>58.08</v>
      </c>
      <c r="J49" s="42">
        <v>12</v>
      </c>
    </row>
    <row r="50" spans="1:10">
      <c r="A50" s="42">
        <v>1</v>
      </c>
      <c r="B50" s="42" t="s">
        <v>474</v>
      </c>
      <c r="C50" s="42" t="s">
        <v>475</v>
      </c>
      <c r="D50" s="43">
        <v>40878</v>
      </c>
      <c r="E50" s="42" t="s">
        <v>450</v>
      </c>
      <c r="F50" s="42" t="s">
        <v>451</v>
      </c>
      <c r="G50" s="42" t="s">
        <v>460</v>
      </c>
      <c r="H50" s="44">
        <v>104.4</v>
      </c>
      <c r="I50" s="44">
        <v>40.716000000000001</v>
      </c>
      <c r="J50" s="42">
        <v>9</v>
      </c>
    </row>
    <row r="51" spans="1:10">
      <c r="A51" s="42">
        <v>1</v>
      </c>
      <c r="B51" s="42" t="s">
        <v>476</v>
      </c>
      <c r="C51" s="42" t="s">
        <v>475</v>
      </c>
      <c r="D51" s="43">
        <v>40848</v>
      </c>
      <c r="E51" s="42" t="s">
        <v>436</v>
      </c>
      <c r="F51" s="42" t="s">
        <v>437</v>
      </c>
      <c r="G51" s="42" t="s">
        <v>458</v>
      </c>
      <c r="H51" s="44">
        <v>193</v>
      </c>
      <c r="I51" s="44">
        <v>102.29</v>
      </c>
      <c r="J51" s="42">
        <v>10</v>
      </c>
    </row>
    <row r="52" spans="1:10">
      <c r="A52" s="42">
        <v>1</v>
      </c>
      <c r="B52" s="42" t="s">
        <v>474</v>
      </c>
      <c r="C52" s="42" t="s">
        <v>475</v>
      </c>
      <c r="D52" s="43">
        <v>40848</v>
      </c>
      <c r="E52" s="42" t="s">
        <v>436</v>
      </c>
      <c r="F52" s="42" t="s">
        <v>439</v>
      </c>
      <c r="G52" s="42" t="s">
        <v>459</v>
      </c>
      <c r="H52" s="44">
        <v>235.2</v>
      </c>
      <c r="I52" s="44">
        <v>89.375999999999991</v>
      </c>
      <c r="J52" s="42">
        <v>12</v>
      </c>
    </row>
    <row r="53" spans="1:10">
      <c r="A53" s="42">
        <v>1</v>
      </c>
      <c r="B53" s="42" t="s">
        <v>476</v>
      </c>
      <c r="C53" s="42" t="s">
        <v>475</v>
      </c>
      <c r="D53" s="43">
        <v>40817</v>
      </c>
      <c r="E53" s="42" t="s">
        <v>436</v>
      </c>
      <c r="F53" s="42" t="s">
        <v>446</v>
      </c>
      <c r="G53" s="42" t="s">
        <v>447</v>
      </c>
      <c r="H53" s="44">
        <v>54</v>
      </c>
      <c r="I53" s="44">
        <v>22.68</v>
      </c>
      <c r="J53" s="42">
        <v>4</v>
      </c>
    </row>
    <row r="54" spans="1:10">
      <c r="A54" s="42">
        <v>1</v>
      </c>
      <c r="B54" s="42" t="s">
        <v>476</v>
      </c>
      <c r="C54" s="42" t="s">
        <v>475</v>
      </c>
      <c r="D54" s="43">
        <v>40817</v>
      </c>
      <c r="E54" s="42" t="s">
        <v>450</v>
      </c>
      <c r="F54" s="42" t="s">
        <v>451</v>
      </c>
      <c r="G54" s="42" t="s">
        <v>469</v>
      </c>
      <c r="H54" s="44">
        <v>145</v>
      </c>
      <c r="I54" s="44">
        <v>71.05</v>
      </c>
      <c r="J54" s="42">
        <v>10</v>
      </c>
    </row>
    <row r="55" spans="1:10">
      <c r="A55" s="42">
        <v>1</v>
      </c>
      <c r="B55" s="42" t="s">
        <v>476</v>
      </c>
      <c r="C55" s="42" t="s">
        <v>475</v>
      </c>
      <c r="D55" s="43">
        <v>40817</v>
      </c>
      <c r="E55" s="42" t="s">
        <v>450</v>
      </c>
      <c r="F55" s="42" t="s">
        <v>451</v>
      </c>
      <c r="G55" s="42" t="s">
        <v>453</v>
      </c>
      <c r="H55" s="44">
        <v>185.4</v>
      </c>
      <c r="I55" s="44">
        <v>83.43</v>
      </c>
      <c r="J55" s="42">
        <v>12</v>
      </c>
    </row>
    <row r="56" spans="1:10">
      <c r="A56" s="42">
        <v>1</v>
      </c>
      <c r="B56" s="42" t="s">
        <v>474</v>
      </c>
      <c r="C56" s="42" t="s">
        <v>475</v>
      </c>
      <c r="D56" s="43">
        <v>40787</v>
      </c>
      <c r="E56" s="42" t="s">
        <v>436</v>
      </c>
      <c r="F56" s="42" t="s">
        <v>437</v>
      </c>
      <c r="G56" s="42" t="s">
        <v>458</v>
      </c>
      <c r="H56" s="44">
        <v>193</v>
      </c>
      <c r="I56" s="44">
        <v>88.78</v>
      </c>
      <c r="J56" s="42">
        <v>10</v>
      </c>
    </row>
    <row r="57" spans="1:10">
      <c r="A57" s="42">
        <v>1</v>
      </c>
      <c r="B57" s="42" t="s">
        <v>477</v>
      </c>
      <c r="C57" s="42" t="s">
        <v>475</v>
      </c>
      <c r="D57" s="43">
        <v>40695</v>
      </c>
      <c r="E57" s="42" t="s">
        <v>436</v>
      </c>
      <c r="F57" s="42" t="s">
        <v>446</v>
      </c>
      <c r="G57" s="42" t="s">
        <v>447</v>
      </c>
      <c r="H57" s="44">
        <v>54</v>
      </c>
      <c r="I57" s="44">
        <v>20.52</v>
      </c>
      <c r="J57" s="42">
        <v>4</v>
      </c>
    </row>
    <row r="58" spans="1:10">
      <c r="A58" s="42">
        <v>1</v>
      </c>
      <c r="B58" s="42" t="s">
        <v>477</v>
      </c>
      <c r="C58" s="42" t="s">
        <v>475</v>
      </c>
      <c r="D58" s="43">
        <v>40695</v>
      </c>
      <c r="E58" s="42" t="s">
        <v>436</v>
      </c>
      <c r="F58" s="42" t="s">
        <v>446</v>
      </c>
      <c r="G58" s="42" t="s">
        <v>447</v>
      </c>
      <c r="H58" s="44">
        <v>54</v>
      </c>
      <c r="I58" s="44">
        <v>22.68</v>
      </c>
      <c r="J58" s="42">
        <v>4</v>
      </c>
    </row>
    <row r="59" spans="1:10">
      <c r="A59" s="42">
        <v>1</v>
      </c>
      <c r="B59" s="42" t="s">
        <v>477</v>
      </c>
      <c r="C59" s="42" t="s">
        <v>475</v>
      </c>
      <c r="D59" s="43">
        <v>40695</v>
      </c>
      <c r="E59" s="42" t="s">
        <v>450</v>
      </c>
      <c r="F59" s="42" t="s">
        <v>455</v>
      </c>
      <c r="G59" s="42" t="s">
        <v>478</v>
      </c>
      <c r="H59" s="44">
        <v>282</v>
      </c>
      <c r="I59" s="44">
        <v>138.18</v>
      </c>
      <c r="J59" s="42">
        <v>12</v>
      </c>
    </row>
    <row r="60" spans="1:10">
      <c r="A60" s="42">
        <v>1</v>
      </c>
      <c r="B60" s="42" t="s">
        <v>474</v>
      </c>
      <c r="C60" s="42" t="s">
        <v>475</v>
      </c>
      <c r="D60" s="43">
        <v>40664</v>
      </c>
      <c r="E60" s="42" t="s">
        <v>450</v>
      </c>
      <c r="F60" s="42" t="s">
        <v>451</v>
      </c>
      <c r="G60" s="42" t="s">
        <v>464</v>
      </c>
      <c r="H60" s="44">
        <v>130.5</v>
      </c>
      <c r="I60" s="44">
        <v>57.42</v>
      </c>
      <c r="J60" s="42">
        <v>9</v>
      </c>
    </row>
    <row r="61" spans="1:10">
      <c r="A61" s="42">
        <v>1</v>
      </c>
      <c r="B61" s="42" t="s">
        <v>476</v>
      </c>
      <c r="C61" s="42" t="s">
        <v>475</v>
      </c>
      <c r="D61" s="43">
        <v>40664</v>
      </c>
      <c r="E61" s="42" t="s">
        <v>436</v>
      </c>
      <c r="F61" s="42" t="s">
        <v>442</v>
      </c>
      <c r="G61" s="42" t="s">
        <v>443</v>
      </c>
      <c r="H61" s="44">
        <v>130.5</v>
      </c>
      <c r="I61" s="44">
        <v>61.335000000000001</v>
      </c>
      <c r="J61" s="42">
        <v>9</v>
      </c>
    </row>
    <row r="62" spans="1:10">
      <c r="A62" s="42">
        <v>1</v>
      </c>
      <c r="B62" s="42" t="s">
        <v>474</v>
      </c>
      <c r="C62" s="42" t="s">
        <v>475</v>
      </c>
      <c r="D62" s="43">
        <v>40664</v>
      </c>
      <c r="E62" s="42" t="s">
        <v>450</v>
      </c>
      <c r="F62" s="42" t="s">
        <v>451</v>
      </c>
      <c r="G62" s="42" t="s">
        <v>469</v>
      </c>
      <c r="H62" s="44">
        <v>145</v>
      </c>
      <c r="I62" s="44">
        <v>78.3</v>
      </c>
      <c r="J62" s="42">
        <v>10</v>
      </c>
    </row>
    <row r="63" spans="1:10">
      <c r="A63" s="42">
        <v>1</v>
      </c>
      <c r="B63" s="42" t="s">
        <v>476</v>
      </c>
      <c r="C63" s="42" t="s">
        <v>475</v>
      </c>
      <c r="D63" s="43">
        <v>40664</v>
      </c>
      <c r="E63" s="42" t="s">
        <v>436</v>
      </c>
      <c r="F63" s="42" t="s">
        <v>439</v>
      </c>
      <c r="G63" s="42" t="s">
        <v>440</v>
      </c>
      <c r="H63" s="44">
        <v>168</v>
      </c>
      <c r="I63" s="44">
        <v>78.959999999999994</v>
      </c>
      <c r="J63" s="42">
        <v>12</v>
      </c>
    </row>
    <row r="64" spans="1:10">
      <c r="A64" s="42">
        <v>1</v>
      </c>
      <c r="B64" s="42" t="s">
        <v>476</v>
      </c>
      <c r="C64" s="42" t="s">
        <v>475</v>
      </c>
      <c r="D64" s="43">
        <v>40634</v>
      </c>
      <c r="E64" s="42" t="s">
        <v>436</v>
      </c>
      <c r="F64" s="42" t="s">
        <v>442</v>
      </c>
      <c r="G64" s="42" t="s">
        <v>471</v>
      </c>
      <c r="H64" s="44">
        <v>132</v>
      </c>
      <c r="I64" s="44">
        <v>71.28</v>
      </c>
      <c r="J64" s="42">
        <v>12</v>
      </c>
    </row>
    <row r="65" spans="1:10">
      <c r="A65" s="42">
        <v>1</v>
      </c>
      <c r="B65" s="42" t="s">
        <v>476</v>
      </c>
      <c r="C65" s="42" t="s">
        <v>475</v>
      </c>
      <c r="D65" s="43">
        <v>40575</v>
      </c>
      <c r="E65" s="42" t="s">
        <v>450</v>
      </c>
      <c r="F65" s="42" t="s">
        <v>451</v>
      </c>
      <c r="G65" s="42" t="s">
        <v>452</v>
      </c>
      <c r="H65" s="44">
        <v>72</v>
      </c>
      <c r="I65" s="44">
        <v>36</v>
      </c>
      <c r="J65" s="42">
        <v>6</v>
      </c>
    </row>
    <row r="66" spans="1:10">
      <c r="A66" s="42">
        <v>1</v>
      </c>
      <c r="B66" s="42" t="s">
        <v>476</v>
      </c>
      <c r="C66" s="42" t="s">
        <v>475</v>
      </c>
      <c r="D66" s="43">
        <v>40575</v>
      </c>
      <c r="E66" s="42" t="s">
        <v>450</v>
      </c>
      <c r="F66" s="42" t="s">
        <v>451</v>
      </c>
      <c r="G66" s="42" t="s">
        <v>453</v>
      </c>
      <c r="H66" s="44">
        <v>185.4</v>
      </c>
      <c r="I66" s="44">
        <v>101.97</v>
      </c>
      <c r="J66" s="42">
        <v>12</v>
      </c>
    </row>
    <row r="67" spans="1:10">
      <c r="A67" s="42">
        <v>1</v>
      </c>
      <c r="B67" s="42" t="s">
        <v>476</v>
      </c>
      <c r="C67" s="42" t="s">
        <v>475</v>
      </c>
      <c r="D67" s="43">
        <v>40544</v>
      </c>
      <c r="E67" s="42" t="s">
        <v>436</v>
      </c>
      <c r="F67" s="42" t="s">
        <v>446</v>
      </c>
      <c r="G67" s="42" t="s">
        <v>447</v>
      </c>
      <c r="H67" s="44">
        <v>54</v>
      </c>
      <c r="I67" s="44">
        <v>24.3</v>
      </c>
      <c r="J67" s="42">
        <v>4</v>
      </c>
    </row>
    <row r="68" spans="1:10">
      <c r="A68" s="42">
        <v>1</v>
      </c>
      <c r="B68" s="42" t="s">
        <v>477</v>
      </c>
      <c r="C68" s="42" t="s">
        <v>475</v>
      </c>
      <c r="D68" s="43">
        <v>40544</v>
      </c>
      <c r="E68" s="42" t="s">
        <v>436</v>
      </c>
      <c r="F68" s="42" t="s">
        <v>437</v>
      </c>
      <c r="G68" s="42" t="s">
        <v>438</v>
      </c>
      <c r="H68" s="44">
        <v>120</v>
      </c>
      <c r="I68" s="44">
        <v>48</v>
      </c>
      <c r="J68" s="42">
        <v>6</v>
      </c>
    </row>
    <row r="69" spans="1:10">
      <c r="A69" s="42">
        <v>1</v>
      </c>
      <c r="B69" s="42" t="s">
        <v>477</v>
      </c>
      <c r="C69" s="42" t="s">
        <v>475</v>
      </c>
      <c r="D69" s="43">
        <v>40544</v>
      </c>
      <c r="E69" s="42" t="s">
        <v>450</v>
      </c>
      <c r="F69" s="42" t="s">
        <v>451</v>
      </c>
      <c r="G69" s="42" t="s">
        <v>470</v>
      </c>
      <c r="H69" s="44">
        <v>135</v>
      </c>
      <c r="I69" s="44">
        <v>63.45</v>
      </c>
      <c r="J69" s="42">
        <v>9</v>
      </c>
    </row>
    <row r="70" spans="1:10">
      <c r="A70" s="42">
        <v>1</v>
      </c>
      <c r="B70" s="42" t="s">
        <v>477</v>
      </c>
      <c r="C70" s="42" t="s">
        <v>475</v>
      </c>
      <c r="D70" s="43">
        <v>40544</v>
      </c>
      <c r="E70" s="42" t="s">
        <v>436</v>
      </c>
      <c r="F70" s="42" t="s">
        <v>437</v>
      </c>
      <c r="G70" s="42" t="s">
        <v>449</v>
      </c>
      <c r="H70" s="44">
        <v>234</v>
      </c>
      <c r="I70" s="44">
        <v>128.69999999999999</v>
      </c>
      <c r="J70" s="42">
        <v>9</v>
      </c>
    </row>
    <row r="71" spans="1:10">
      <c r="A71" s="42">
        <v>2</v>
      </c>
      <c r="B71" s="42" t="s">
        <v>434</v>
      </c>
      <c r="C71" s="42" t="s">
        <v>435</v>
      </c>
      <c r="D71" s="43">
        <v>40848</v>
      </c>
      <c r="E71" s="42" t="s">
        <v>436</v>
      </c>
      <c r="F71" s="42" t="s">
        <v>439</v>
      </c>
      <c r="G71" s="42" t="s">
        <v>440</v>
      </c>
      <c r="H71" s="44">
        <v>168</v>
      </c>
      <c r="I71" s="44">
        <v>77.28</v>
      </c>
      <c r="J71" s="42">
        <v>12</v>
      </c>
    </row>
    <row r="72" spans="1:10">
      <c r="A72" s="42">
        <v>2</v>
      </c>
      <c r="B72" s="42" t="s">
        <v>441</v>
      </c>
      <c r="C72" s="42" t="s">
        <v>435</v>
      </c>
      <c r="D72" s="43">
        <v>40634</v>
      </c>
      <c r="E72" s="42" t="s">
        <v>450</v>
      </c>
      <c r="F72" s="42" t="s">
        <v>451</v>
      </c>
      <c r="G72" s="42" t="s">
        <v>470</v>
      </c>
      <c r="H72" s="44">
        <v>135</v>
      </c>
      <c r="I72" s="44">
        <v>74.25</v>
      </c>
      <c r="J72" s="42">
        <v>9</v>
      </c>
    </row>
    <row r="73" spans="1:10">
      <c r="A73" s="42">
        <v>2</v>
      </c>
      <c r="B73" s="42" t="s">
        <v>454</v>
      </c>
      <c r="C73" s="42" t="s">
        <v>445</v>
      </c>
      <c r="D73" s="43">
        <v>40878</v>
      </c>
      <c r="E73" s="42" t="s">
        <v>436</v>
      </c>
      <c r="F73" s="42" t="s">
        <v>439</v>
      </c>
      <c r="G73" s="42" t="s">
        <v>440</v>
      </c>
      <c r="H73" s="44">
        <v>168</v>
      </c>
      <c r="I73" s="44">
        <v>77.28</v>
      </c>
      <c r="J73" s="42">
        <v>12</v>
      </c>
    </row>
    <row r="74" spans="1:10">
      <c r="A74" s="42">
        <v>2</v>
      </c>
      <c r="B74" s="42" t="s">
        <v>444</v>
      </c>
      <c r="C74" s="42" t="s">
        <v>445</v>
      </c>
      <c r="D74" s="43">
        <v>40878</v>
      </c>
      <c r="E74" s="42" t="s">
        <v>450</v>
      </c>
      <c r="F74" s="42" t="s">
        <v>455</v>
      </c>
      <c r="G74" s="42" t="s">
        <v>478</v>
      </c>
      <c r="H74" s="44">
        <v>282</v>
      </c>
      <c r="I74" s="44">
        <v>138.18</v>
      </c>
      <c r="J74" s="42">
        <v>12</v>
      </c>
    </row>
    <row r="75" spans="1:10">
      <c r="A75" s="42">
        <v>2</v>
      </c>
      <c r="B75" s="42" t="s">
        <v>444</v>
      </c>
      <c r="C75" s="42" t="s">
        <v>445</v>
      </c>
      <c r="D75" s="43">
        <v>40848</v>
      </c>
      <c r="E75" s="42" t="s">
        <v>450</v>
      </c>
      <c r="F75" s="42" t="s">
        <v>451</v>
      </c>
      <c r="G75" s="42" t="s">
        <v>452</v>
      </c>
      <c r="H75" s="44">
        <v>72</v>
      </c>
      <c r="I75" s="44">
        <v>39.6</v>
      </c>
      <c r="J75" s="42">
        <v>6</v>
      </c>
    </row>
    <row r="76" spans="1:10">
      <c r="A76" s="42">
        <v>2</v>
      </c>
      <c r="B76" s="42" t="s">
        <v>454</v>
      </c>
      <c r="C76" s="42" t="s">
        <v>445</v>
      </c>
      <c r="D76" s="43">
        <v>40817</v>
      </c>
      <c r="E76" s="42" t="s">
        <v>450</v>
      </c>
      <c r="F76" s="42" t="s">
        <v>451</v>
      </c>
      <c r="G76" s="42" t="s">
        <v>453</v>
      </c>
      <c r="H76" s="44">
        <v>185.4</v>
      </c>
      <c r="I76" s="44">
        <v>100.11600000000001</v>
      </c>
      <c r="J76" s="42">
        <v>12</v>
      </c>
    </row>
    <row r="77" spans="1:10">
      <c r="A77" s="42">
        <v>2</v>
      </c>
      <c r="B77" s="42" t="s">
        <v>448</v>
      </c>
      <c r="C77" s="42" t="s">
        <v>445</v>
      </c>
      <c r="D77" s="43">
        <v>40787</v>
      </c>
      <c r="E77" s="42" t="s">
        <v>436</v>
      </c>
      <c r="F77" s="42" t="s">
        <v>446</v>
      </c>
      <c r="G77" s="42" t="s">
        <v>447</v>
      </c>
      <c r="H77" s="44">
        <v>54</v>
      </c>
      <c r="I77" s="44">
        <v>22.68</v>
      </c>
      <c r="J77" s="42">
        <v>4</v>
      </c>
    </row>
    <row r="78" spans="1:10">
      <c r="A78" s="42">
        <v>2</v>
      </c>
      <c r="B78" s="42" t="s">
        <v>454</v>
      </c>
      <c r="C78" s="42" t="s">
        <v>445</v>
      </c>
      <c r="D78" s="43">
        <v>40695</v>
      </c>
      <c r="E78" s="42" t="s">
        <v>436</v>
      </c>
      <c r="F78" s="42" t="s">
        <v>446</v>
      </c>
      <c r="G78" s="42" t="s">
        <v>447</v>
      </c>
      <c r="H78" s="44">
        <v>54</v>
      </c>
      <c r="I78" s="44">
        <v>25.92</v>
      </c>
      <c r="J78" s="42">
        <v>4</v>
      </c>
    </row>
    <row r="79" spans="1:10">
      <c r="A79" s="42">
        <v>2</v>
      </c>
      <c r="B79" s="42" t="s">
        <v>448</v>
      </c>
      <c r="C79" s="42" t="s">
        <v>445</v>
      </c>
      <c r="D79" s="43">
        <v>40634</v>
      </c>
      <c r="E79" s="42" t="s">
        <v>450</v>
      </c>
      <c r="F79" s="42" t="s">
        <v>451</v>
      </c>
      <c r="G79" s="42" t="s">
        <v>470</v>
      </c>
      <c r="H79" s="44">
        <v>135</v>
      </c>
      <c r="I79" s="44">
        <v>74.25</v>
      </c>
      <c r="J79" s="42">
        <v>9</v>
      </c>
    </row>
    <row r="80" spans="1:10">
      <c r="A80" s="42">
        <v>2</v>
      </c>
      <c r="B80" s="42" t="s">
        <v>444</v>
      </c>
      <c r="C80" s="42" t="s">
        <v>445</v>
      </c>
      <c r="D80" s="43">
        <v>40634</v>
      </c>
      <c r="E80" s="42" t="s">
        <v>436</v>
      </c>
      <c r="F80" s="42" t="s">
        <v>439</v>
      </c>
      <c r="G80" s="42" t="s">
        <v>459</v>
      </c>
      <c r="H80" s="44">
        <v>235.2</v>
      </c>
      <c r="I80" s="44">
        <v>89.375999999999991</v>
      </c>
      <c r="J80" s="42">
        <v>12</v>
      </c>
    </row>
    <row r="81" spans="1:10">
      <c r="A81" s="42">
        <v>2</v>
      </c>
      <c r="B81" s="42" t="s">
        <v>461</v>
      </c>
      <c r="C81" s="42" t="s">
        <v>462</v>
      </c>
      <c r="D81" s="43">
        <v>40848</v>
      </c>
      <c r="E81" s="42" t="s">
        <v>436</v>
      </c>
      <c r="F81" s="42" t="s">
        <v>437</v>
      </c>
      <c r="G81" s="42" t="s">
        <v>458</v>
      </c>
      <c r="H81" s="44">
        <v>193</v>
      </c>
      <c r="I81" s="44">
        <v>96.5</v>
      </c>
      <c r="J81" s="42">
        <v>10</v>
      </c>
    </row>
    <row r="82" spans="1:10">
      <c r="A82" s="42">
        <v>2</v>
      </c>
      <c r="B82" s="42" t="s">
        <v>465</v>
      </c>
      <c r="C82" s="42" t="s">
        <v>462</v>
      </c>
      <c r="D82" s="43">
        <v>40817</v>
      </c>
      <c r="E82" s="42" t="s">
        <v>450</v>
      </c>
      <c r="F82" s="42" t="s">
        <v>451</v>
      </c>
      <c r="G82" s="42" t="s">
        <v>470</v>
      </c>
      <c r="H82" s="44">
        <v>135</v>
      </c>
      <c r="I82" s="44">
        <v>71.55</v>
      </c>
      <c r="J82" s="42">
        <v>9</v>
      </c>
    </row>
    <row r="83" spans="1:10">
      <c r="A83" s="42">
        <v>2</v>
      </c>
      <c r="B83" s="42" t="s">
        <v>461</v>
      </c>
      <c r="C83" s="42" t="s">
        <v>462</v>
      </c>
      <c r="D83" s="43">
        <v>40817</v>
      </c>
      <c r="E83" s="42" t="s">
        <v>450</v>
      </c>
      <c r="F83" s="42" t="s">
        <v>455</v>
      </c>
      <c r="G83" s="42" t="s">
        <v>472</v>
      </c>
      <c r="H83" s="44">
        <v>89.55</v>
      </c>
      <c r="I83" s="44">
        <v>34.924500000000002</v>
      </c>
      <c r="J83" s="42">
        <v>9</v>
      </c>
    </row>
    <row r="84" spans="1:10">
      <c r="A84" s="42">
        <v>2</v>
      </c>
      <c r="B84" s="42" t="s">
        <v>463</v>
      </c>
      <c r="C84" s="42" t="s">
        <v>462</v>
      </c>
      <c r="D84" s="43">
        <v>40817</v>
      </c>
      <c r="E84" s="42" t="s">
        <v>436</v>
      </c>
      <c r="F84" s="42" t="s">
        <v>442</v>
      </c>
      <c r="G84" s="42" t="s">
        <v>471</v>
      </c>
      <c r="H84" s="44">
        <v>132</v>
      </c>
      <c r="I84" s="44">
        <v>58.08</v>
      </c>
      <c r="J84" s="42">
        <v>12</v>
      </c>
    </row>
    <row r="85" spans="1:10">
      <c r="A85" s="42">
        <v>2</v>
      </c>
      <c r="B85" s="42" t="s">
        <v>468</v>
      </c>
      <c r="C85" s="42" t="s">
        <v>462</v>
      </c>
      <c r="D85" s="43">
        <v>40787</v>
      </c>
      <c r="E85" s="42" t="s">
        <v>450</v>
      </c>
      <c r="F85" s="42" t="s">
        <v>451</v>
      </c>
      <c r="G85" s="42" t="s">
        <v>470</v>
      </c>
      <c r="H85" s="44">
        <v>135</v>
      </c>
      <c r="I85" s="44">
        <v>64.8</v>
      </c>
      <c r="J85" s="42">
        <v>9</v>
      </c>
    </row>
    <row r="86" spans="1:10">
      <c r="A86" s="42">
        <v>2</v>
      </c>
      <c r="B86" s="42" t="s">
        <v>461</v>
      </c>
      <c r="C86" s="42" t="s">
        <v>462</v>
      </c>
      <c r="D86" s="43">
        <v>40725</v>
      </c>
      <c r="E86" s="42" t="s">
        <v>436</v>
      </c>
      <c r="F86" s="42" t="s">
        <v>442</v>
      </c>
      <c r="G86" s="42" t="s">
        <v>443</v>
      </c>
      <c r="H86" s="44">
        <v>130.5</v>
      </c>
      <c r="I86" s="44">
        <v>61.335000000000001</v>
      </c>
      <c r="J86" s="42">
        <v>9</v>
      </c>
    </row>
    <row r="87" spans="1:10">
      <c r="A87" s="42">
        <v>2</v>
      </c>
      <c r="B87" s="42" t="s">
        <v>461</v>
      </c>
      <c r="C87" s="42" t="s">
        <v>462</v>
      </c>
      <c r="D87" s="43">
        <v>40725</v>
      </c>
      <c r="E87" s="42" t="s">
        <v>450</v>
      </c>
      <c r="F87" s="42" t="s">
        <v>451</v>
      </c>
      <c r="G87" s="42" t="s">
        <v>479</v>
      </c>
      <c r="H87" s="44">
        <v>186</v>
      </c>
      <c r="I87" s="44">
        <v>102.3</v>
      </c>
      <c r="J87" s="42">
        <v>12</v>
      </c>
    </row>
    <row r="88" spans="1:10">
      <c r="A88" s="42">
        <v>2</v>
      </c>
      <c r="B88" s="42" t="s">
        <v>461</v>
      </c>
      <c r="C88" s="42" t="s">
        <v>462</v>
      </c>
      <c r="D88" s="43">
        <v>40725</v>
      </c>
      <c r="E88" s="42" t="s">
        <v>436</v>
      </c>
      <c r="F88" s="42" t="s">
        <v>439</v>
      </c>
      <c r="G88" s="42" t="s">
        <v>440</v>
      </c>
      <c r="H88" s="44">
        <v>168</v>
      </c>
      <c r="I88" s="44">
        <v>63.84</v>
      </c>
      <c r="J88" s="42">
        <v>12</v>
      </c>
    </row>
    <row r="89" spans="1:10">
      <c r="A89" s="42">
        <v>2</v>
      </c>
      <c r="B89" s="42" t="s">
        <v>463</v>
      </c>
      <c r="C89" s="42" t="s">
        <v>462</v>
      </c>
      <c r="D89" s="43">
        <v>40695</v>
      </c>
      <c r="E89" s="42" t="s">
        <v>450</v>
      </c>
      <c r="F89" s="42" t="s">
        <v>451</v>
      </c>
      <c r="G89" s="42" t="s">
        <v>469</v>
      </c>
      <c r="H89" s="44">
        <v>145</v>
      </c>
      <c r="I89" s="44">
        <v>78.3</v>
      </c>
      <c r="J89" s="42">
        <v>10</v>
      </c>
    </row>
    <row r="90" spans="1:10">
      <c r="A90" s="42">
        <v>2</v>
      </c>
      <c r="B90" s="42" t="s">
        <v>463</v>
      </c>
      <c r="C90" s="42" t="s">
        <v>462</v>
      </c>
      <c r="D90" s="43">
        <v>40664</v>
      </c>
      <c r="E90" s="42" t="s">
        <v>436</v>
      </c>
      <c r="F90" s="42" t="s">
        <v>437</v>
      </c>
      <c r="G90" s="42" t="s">
        <v>438</v>
      </c>
      <c r="H90" s="44">
        <v>120</v>
      </c>
      <c r="I90" s="44">
        <v>49.2</v>
      </c>
      <c r="J90" s="42">
        <v>6</v>
      </c>
    </row>
    <row r="91" spans="1:10">
      <c r="A91" s="42">
        <v>2</v>
      </c>
      <c r="B91" s="42" t="s">
        <v>465</v>
      </c>
      <c r="C91" s="42" t="s">
        <v>462</v>
      </c>
      <c r="D91" s="43">
        <v>40664</v>
      </c>
      <c r="E91" s="42" t="s">
        <v>436</v>
      </c>
      <c r="F91" s="42" t="s">
        <v>437</v>
      </c>
      <c r="G91" s="42" t="s">
        <v>458</v>
      </c>
      <c r="H91" s="44">
        <v>193</v>
      </c>
      <c r="I91" s="44">
        <v>102.29</v>
      </c>
      <c r="J91" s="42">
        <v>10</v>
      </c>
    </row>
    <row r="92" spans="1:10">
      <c r="A92" s="42">
        <v>2</v>
      </c>
      <c r="B92" s="42" t="s">
        <v>463</v>
      </c>
      <c r="C92" s="42" t="s">
        <v>462</v>
      </c>
      <c r="D92" s="43">
        <v>40664</v>
      </c>
      <c r="E92" s="42" t="s">
        <v>436</v>
      </c>
      <c r="F92" s="42" t="s">
        <v>439</v>
      </c>
      <c r="G92" s="42" t="s">
        <v>457</v>
      </c>
      <c r="H92" s="44">
        <v>282</v>
      </c>
      <c r="I92" s="44">
        <v>129.72</v>
      </c>
      <c r="J92" s="42">
        <v>12</v>
      </c>
    </row>
    <row r="93" spans="1:10">
      <c r="A93" s="42">
        <v>2</v>
      </c>
      <c r="B93" s="42" t="s">
        <v>465</v>
      </c>
      <c r="C93" s="42" t="s">
        <v>462</v>
      </c>
      <c r="D93" s="43">
        <v>40634</v>
      </c>
      <c r="E93" s="42" t="s">
        <v>436</v>
      </c>
      <c r="F93" s="42" t="s">
        <v>439</v>
      </c>
      <c r="G93" s="42" t="s">
        <v>440</v>
      </c>
      <c r="H93" s="44">
        <v>168</v>
      </c>
      <c r="I93" s="44">
        <v>63.84</v>
      </c>
      <c r="J93" s="42">
        <v>12</v>
      </c>
    </row>
    <row r="94" spans="1:10">
      <c r="A94" s="42">
        <v>2</v>
      </c>
      <c r="B94" s="42" t="s">
        <v>465</v>
      </c>
      <c r="C94" s="42" t="s">
        <v>462</v>
      </c>
      <c r="D94" s="43">
        <v>40603</v>
      </c>
      <c r="E94" s="42" t="s">
        <v>450</v>
      </c>
      <c r="F94" s="42" t="s">
        <v>451</v>
      </c>
      <c r="G94" s="42" t="s">
        <v>464</v>
      </c>
      <c r="H94" s="44">
        <v>130.5</v>
      </c>
      <c r="I94" s="44">
        <v>63.945</v>
      </c>
      <c r="J94" s="42">
        <v>9</v>
      </c>
    </row>
    <row r="95" spans="1:10">
      <c r="A95" s="42">
        <v>2</v>
      </c>
      <c r="B95" s="42" t="s">
        <v>465</v>
      </c>
      <c r="C95" s="42" t="s">
        <v>462</v>
      </c>
      <c r="D95" s="43">
        <v>40603</v>
      </c>
      <c r="E95" s="42" t="s">
        <v>436</v>
      </c>
      <c r="F95" s="42" t="s">
        <v>442</v>
      </c>
      <c r="G95" s="42" t="s">
        <v>467</v>
      </c>
      <c r="H95" s="44">
        <v>138</v>
      </c>
      <c r="I95" s="44">
        <v>67.62</v>
      </c>
      <c r="J95" s="42">
        <v>12</v>
      </c>
    </row>
    <row r="96" spans="1:10">
      <c r="A96" s="42">
        <v>2</v>
      </c>
      <c r="B96" s="42" t="s">
        <v>474</v>
      </c>
      <c r="C96" s="42" t="s">
        <v>475</v>
      </c>
      <c r="D96" s="43">
        <v>40878</v>
      </c>
      <c r="E96" s="42" t="s">
        <v>436</v>
      </c>
      <c r="F96" s="42" t="s">
        <v>446</v>
      </c>
      <c r="G96" s="42" t="s">
        <v>466</v>
      </c>
      <c r="H96" s="44">
        <v>90</v>
      </c>
      <c r="I96" s="44">
        <v>36</v>
      </c>
      <c r="J96" s="42">
        <v>5</v>
      </c>
    </row>
    <row r="97" spans="1:10">
      <c r="A97" s="42">
        <v>2</v>
      </c>
      <c r="B97" s="42" t="s">
        <v>476</v>
      </c>
      <c r="C97" s="42" t="s">
        <v>475</v>
      </c>
      <c r="D97" s="43">
        <v>40848</v>
      </c>
      <c r="E97" s="42" t="s">
        <v>450</v>
      </c>
      <c r="F97" s="42" t="s">
        <v>451</v>
      </c>
      <c r="G97" s="42" t="s">
        <v>452</v>
      </c>
      <c r="H97" s="44">
        <v>72</v>
      </c>
      <c r="I97" s="44">
        <v>33.119999999999997</v>
      </c>
      <c r="J97" s="42">
        <v>6</v>
      </c>
    </row>
    <row r="98" spans="1:10">
      <c r="A98" s="42">
        <v>2</v>
      </c>
      <c r="B98" s="42" t="s">
        <v>474</v>
      </c>
      <c r="C98" s="42" t="s">
        <v>475</v>
      </c>
      <c r="D98" s="43">
        <v>40725</v>
      </c>
      <c r="E98" s="42" t="s">
        <v>450</v>
      </c>
      <c r="F98" s="42" t="s">
        <v>451</v>
      </c>
      <c r="G98" s="42" t="s">
        <v>460</v>
      </c>
      <c r="H98" s="44">
        <v>104.4</v>
      </c>
      <c r="I98" s="44">
        <v>48.024000000000008</v>
      </c>
      <c r="J98" s="42">
        <v>9</v>
      </c>
    </row>
    <row r="99" spans="1:10">
      <c r="A99" s="42">
        <v>2</v>
      </c>
      <c r="B99" s="42" t="s">
        <v>476</v>
      </c>
      <c r="C99" s="42" t="s">
        <v>475</v>
      </c>
      <c r="D99" s="43">
        <v>40725</v>
      </c>
      <c r="E99" s="42" t="s">
        <v>436</v>
      </c>
      <c r="F99" s="42" t="s">
        <v>439</v>
      </c>
      <c r="G99" s="42" t="s">
        <v>457</v>
      </c>
      <c r="H99" s="44">
        <v>282</v>
      </c>
      <c r="I99" s="44">
        <v>149.46</v>
      </c>
      <c r="J99" s="42">
        <v>12</v>
      </c>
    </row>
    <row r="100" spans="1:10">
      <c r="A100" s="42">
        <v>2</v>
      </c>
      <c r="B100" s="42" t="s">
        <v>477</v>
      </c>
      <c r="C100" s="42" t="s">
        <v>475</v>
      </c>
      <c r="D100" s="43">
        <v>40695</v>
      </c>
      <c r="E100" s="42" t="s">
        <v>436</v>
      </c>
      <c r="F100" s="42" t="s">
        <v>437</v>
      </c>
      <c r="G100" s="42" t="s">
        <v>449</v>
      </c>
      <c r="H100" s="44">
        <v>234</v>
      </c>
      <c r="I100" s="44">
        <v>128.69999999999999</v>
      </c>
      <c r="J100" s="42">
        <v>9</v>
      </c>
    </row>
    <row r="101" spans="1:10">
      <c r="A101" s="42">
        <v>2</v>
      </c>
      <c r="B101" s="42" t="s">
        <v>476</v>
      </c>
      <c r="C101" s="42" t="s">
        <v>475</v>
      </c>
      <c r="D101" s="43">
        <v>40634</v>
      </c>
      <c r="E101" s="42" t="s">
        <v>450</v>
      </c>
      <c r="F101" s="42" t="s">
        <v>455</v>
      </c>
      <c r="G101" s="42" t="s">
        <v>472</v>
      </c>
      <c r="H101" s="44">
        <v>89.55</v>
      </c>
      <c r="I101" s="44">
        <v>47.461500000000001</v>
      </c>
      <c r="J101" s="42">
        <v>9</v>
      </c>
    </row>
    <row r="102" spans="1:10">
      <c r="A102" s="42">
        <v>2</v>
      </c>
      <c r="B102" s="42" t="s">
        <v>476</v>
      </c>
      <c r="C102" s="42" t="s">
        <v>475</v>
      </c>
      <c r="D102" s="43">
        <v>40603</v>
      </c>
      <c r="E102" s="42" t="s">
        <v>450</v>
      </c>
      <c r="F102" s="42" t="s">
        <v>451</v>
      </c>
      <c r="G102" s="42" t="s">
        <v>470</v>
      </c>
      <c r="H102" s="44">
        <v>135</v>
      </c>
      <c r="I102" s="44">
        <v>55.35</v>
      </c>
      <c r="J102" s="42">
        <v>9</v>
      </c>
    </row>
    <row r="103" spans="1:10">
      <c r="A103" s="42">
        <v>2</v>
      </c>
      <c r="B103" s="42" t="s">
        <v>477</v>
      </c>
      <c r="C103" s="42" t="s">
        <v>475</v>
      </c>
      <c r="D103" s="43">
        <v>40575</v>
      </c>
      <c r="E103" s="42" t="s">
        <v>450</v>
      </c>
      <c r="F103" s="42" t="s">
        <v>451</v>
      </c>
      <c r="G103" s="42" t="s">
        <v>470</v>
      </c>
      <c r="H103" s="44">
        <v>135</v>
      </c>
      <c r="I103" s="44">
        <v>63.45</v>
      </c>
      <c r="J103" s="42">
        <v>9</v>
      </c>
    </row>
    <row r="104" spans="1:10">
      <c r="A104" s="42">
        <v>2</v>
      </c>
      <c r="B104" s="42" t="s">
        <v>476</v>
      </c>
      <c r="C104" s="42" t="s">
        <v>475</v>
      </c>
      <c r="D104" s="43">
        <v>40544</v>
      </c>
      <c r="E104" s="42" t="s">
        <v>436</v>
      </c>
      <c r="F104" s="42" t="s">
        <v>446</v>
      </c>
      <c r="G104" s="42" t="s">
        <v>447</v>
      </c>
      <c r="H104" s="44">
        <v>54</v>
      </c>
      <c r="I104" s="44">
        <v>22.68</v>
      </c>
      <c r="J104" s="42">
        <v>4</v>
      </c>
    </row>
    <row r="105" spans="1:10">
      <c r="A105" s="42">
        <v>3</v>
      </c>
      <c r="B105" s="42" t="s">
        <v>434</v>
      </c>
      <c r="C105" s="42" t="s">
        <v>435</v>
      </c>
      <c r="D105" s="43">
        <v>40848</v>
      </c>
      <c r="E105" s="42" t="s">
        <v>450</v>
      </c>
      <c r="F105" s="42" t="s">
        <v>451</v>
      </c>
      <c r="G105" s="42" t="s">
        <v>469</v>
      </c>
      <c r="H105" s="44">
        <v>145</v>
      </c>
      <c r="I105" s="44">
        <v>71.05</v>
      </c>
      <c r="J105" s="42">
        <v>10</v>
      </c>
    </row>
    <row r="106" spans="1:10">
      <c r="A106" s="42">
        <v>3</v>
      </c>
      <c r="B106" s="42" t="s">
        <v>441</v>
      </c>
      <c r="C106" s="42" t="s">
        <v>435</v>
      </c>
      <c r="D106" s="43">
        <v>40634</v>
      </c>
      <c r="E106" s="42" t="s">
        <v>436</v>
      </c>
      <c r="F106" s="42" t="s">
        <v>439</v>
      </c>
      <c r="G106" s="42" t="s">
        <v>473</v>
      </c>
      <c r="H106" s="44">
        <v>165</v>
      </c>
      <c r="I106" s="44">
        <v>77.55</v>
      </c>
      <c r="J106" s="42">
        <v>5</v>
      </c>
    </row>
    <row r="107" spans="1:10">
      <c r="A107" s="42">
        <v>3</v>
      </c>
      <c r="B107" s="42" t="s">
        <v>444</v>
      </c>
      <c r="C107" s="42" t="s">
        <v>445</v>
      </c>
      <c r="D107" s="43">
        <v>40817</v>
      </c>
      <c r="E107" s="42" t="s">
        <v>436</v>
      </c>
      <c r="F107" s="42" t="s">
        <v>439</v>
      </c>
      <c r="G107" s="42" t="s">
        <v>473</v>
      </c>
      <c r="H107" s="44">
        <v>165</v>
      </c>
      <c r="I107" s="44">
        <v>66</v>
      </c>
      <c r="J107" s="42">
        <v>5</v>
      </c>
    </row>
    <row r="108" spans="1:10">
      <c r="A108" s="42">
        <v>3</v>
      </c>
      <c r="B108" s="42" t="s">
        <v>448</v>
      </c>
      <c r="C108" s="42" t="s">
        <v>445</v>
      </c>
      <c r="D108" s="43">
        <v>40817</v>
      </c>
      <c r="E108" s="42" t="s">
        <v>450</v>
      </c>
      <c r="F108" s="42" t="s">
        <v>451</v>
      </c>
      <c r="G108" s="42" t="s">
        <v>453</v>
      </c>
      <c r="H108" s="44">
        <v>185.4</v>
      </c>
      <c r="I108" s="44">
        <v>100.11600000000001</v>
      </c>
      <c r="J108" s="42">
        <v>12</v>
      </c>
    </row>
    <row r="109" spans="1:10">
      <c r="A109" s="42">
        <v>3</v>
      </c>
      <c r="B109" s="42" t="s">
        <v>444</v>
      </c>
      <c r="C109" s="42" t="s">
        <v>445</v>
      </c>
      <c r="D109" s="43">
        <v>40756</v>
      </c>
      <c r="E109" s="42" t="s">
        <v>436</v>
      </c>
      <c r="F109" s="42" t="s">
        <v>442</v>
      </c>
      <c r="G109" s="42" t="s">
        <v>471</v>
      </c>
      <c r="H109" s="44">
        <v>132</v>
      </c>
      <c r="I109" s="44">
        <v>58.08</v>
      </c>
      <c r="J109" s="42">
        <v>12</v>
      </c>
    </row>
    <row r="110" spans="1:10">
      <c r="A110" s="42">
        <v>3</v>
      </c>
      <c r="B110" s="42" t="s">
        <v>444</v>
      </c>
      <c r="C110" s="42" t="s">
        <v>445</v>
      </c>
      <c r="D110" s="43">
        <v>40725</v>
      </c>
      <c r="E110" s="42" t="s">
        <v>436</v>
      </c>
      <c r="F110" s="42" t="s">
        <v>437</v>
      </c>
      <c r="G110" s="42" t="s">
        <v>449</v>
      </c>
      <c r="H110" s="44">
        <v>234</v>
      </c>
      <c r="I110" s="44">
        <v>128.69999999999999</v>
      </c>
      <c r="J110" s="42">
        <v>9</v>
      </c>
    </row>
    <row r="111" spans="1:10">
      <c r="A111" s="42">
        <v>3</v>
      </c>
      <c r="B111" s="42" t="s">
        <v>444</v>
      </c>
      <c r="C111" s="42" t="s">
        <v>445</v>
      </c>
      <c r="D111" s="43">
        <v>40725</v>
      </c>
      <c r="E111" s="42" t="s">
        <v>450</v>
      </c>
      <c r="F111" s="42" t="s">
        <v>451</v>
      </c>
      <c r="G111" s="42" t="s">
        <v>453</v>
      </c>
      <c r="H111" s="44">
        <v>185.4</v>
      </c>
      <c r="I111" s="44">
        <v>101.97</v>
      </c>
      <c r="J111" s="42">
        <v>12</v>
      </c>
    </row>
    <row r="112" spans="1:10">
      <c r="A112" s="42">
        <v>3</v>
      </c>
      <c r="B112" s="42" t="s">
        <v>454</v>
      </c>
      <c r="C112" s="42" t="s">
        <v>445</v>
      </c>
      <c r="D112" s="43">
        <v>40603</v>
      </c>
      <c r="E112" s="42" t="s">
        <v>436</v>
      </c>
      <c r="F112" s="42" t="s">
        <v>437</v>
      </c>
      <c r="G112" s="42" t="s">
        <v>438</v>
      </c>
      <c r="H112" s="44">
        <v>120</v>
      </c>
      <c r="I112" s="44">
        <v>64.8</v>
      </c>
      <c r="J112" s="42">
        <v>6</v>
      </c>
    </row>
    <row r="113" spans="1:10">
      <c r="A113" s="42">
        <v>3</v>
      </c>
      <c r="B113" s="42" t="s">
        <v>454</v>
      </c>
      <c r="C113" s="42" t="s">
        <v>445</v>
      </c>
      <c r="D113" s="43">
        <v>40575</v>
      </c>
      <c r="E113" s="42" t="s">
        <v>436</v>
      </c>
      <c r="F113" s="42" t="s">
        <v>439</v>
      </c>
      <c r="G113" s="42" t="s">
        <v>473</v>
      </c>
      <c r="H113" s="44">
        <v>165</v>
      </c>
      <c r="I113" s="44">
        <v>75.900000000000006</v>
      </c>
      <c r="J113" s="42">
        <v>5</v>
      </c>
    </row>
    <row r="114" spans="1:10">
      <c r="A114" s="42">
        <v>3</v>
      </c>
      <c r="B114" s="42" t="s">
        <v>454</v>
      </c>
      <c r="C114" s="42" t="s">
        <v>445</v>
      </c>
      <c r="D114" s="43">
        <v>40575</v>
      </c>
      <c r="E114" s="42" t="s">
        <v>450</v>
      </c>
      <c r="F114" s="42" t="s">
        <v>451</v>
      </c>
      <c r="G114" s="42" t="s">
        <v>452</v>
      </c>
      <c r="H114" s="44">
        <v>72</v>
      </c>
      <c r="I114" s="44">
        <v>37.44</v>
      </c>
      <c r="J114" s="42">
        <v>6</v>
      </c>
    </row>
    <row r="115" spans="1:10">
      <c r="A115" s="42">
        <v>3</v>
      </c>
      <c r="B115" s="42" t="s">
        <v>448</v>
      </c>
      <c r="C115" s="42" t="s">
        <v>445</v>
      </c>
      <c r="D115" s="43">
        <v>40544</v>
      </c>
      <c r="E115" s="42" t="s">
        <v>436</v>
      </c>
      <c r="F115" s="42" t="s">
        <v>439</v>
      </c>
      <c r="G115" s="42" t="s">
        <v>459</v>
      </c>
      <c r="H115" s="44">
        <v>235.2</v>
      </c>
      <c r="I115" s="44">
        <v>94.08</v>
      </c>
      <c r="J115" s="42">
        <v>12</v>
      </c>
    </row>
    <row r="116" spans="1:10">
      <c r="A116" s="42">
        <v>3</v>
      </c>
      <c r="B116" s="42" t="s">
        <v>461</v>
      </c>
      <c r="C116" s="42" t="s">
        <v>462</v>
      </c>
      <c r="D116" s="43">
        <v>40878</v>
      </c>
      <c r="E116" s="42" t="s">
        <v>436</v>
      </c>
      <c r="F116" s="42" t="s">
        <v>437</v>
      </c>
      <c r="G116" s="42" t="s">
        <v>449</v>
      </c>
      <c r="H116" s="44">
        <v>234</v>
      </c>
      <c r="I116" s="44">
        <v>128.69999999999999</v>
      </c>
      <c r="J116" s="42">
        <v>9</v>
      </c>
    </row>
    <row r="117" spans="1:10">
      <c r="A117" s="42">
        <v>3</v>
      </c>
      <c r="B117" s="42" t="s">
        <v>463</v>
      </c>
      <c r="C117" s="42" t="s">
        <v>462</v>
      </c>
      <c r="D117" s="43">
        <v>40878</v>
      </c>
      <c r="E117" s="42" t="s">
        <v>436</v>
      </c>
      <c r="F117" s="42" t="s">
        <v>437</v>
      </c>
      <c r="G117" s="42" t="s">
        <v>458</v>
      </c>
      <c r="H117" s="44">
        <v>193</v>
      </c>
      <c r="I117" s="44">
        <v>75.27</v>
      </c>
      <c r="J117" s="42">
        <v>10</v>
      </c>
    </row>
    <row r="118" spans="1:10">
      <c r="A118" s="42">
        <v>3</v>
      </c>
      <c r="B118" s="42" t="s">
        <v>465</v>
      </c>
      <c r="C118" s="42" t="s">
        <v>462</v>
      </c>
      <c r="D118" s="43">
        <v>40848</v>
      </c>
      <c r="E118" s="42" t="s">
        <v>436</v>
      </c>
      <c r="F118" s="42" t="s">
        <v>439</v>
      </c>
      <c r="G118" s="42" t="s">
        <v>473</v>
      </c>
      <c r="H118" s="44">
        <v>165</v>
      </c>
      <c r="I118" s="44">
        <v>75.900000000000006</v>
      </c>
      <c r="J118" s="42">
        <v>5</v>
      </c>
    </row>
    <row r="119" spans="1:10">
      <c r="A119" s="42">
        <v>3</v>
      </c>
      <c r="B119" s="42" t="s">
        <v>461</v>
      </c>
      <c r="C119" s="42" t="s">
        <v>462</v>
      </c>
      <c r="D119" s="43">
        <v>40848</v>
      </c>
      <c r="E119" s="42" t="s">
        <v>436</v>
      </c>
      <c r="F119" s="42" t="s">
        <v>442</v>
      </c>
      <c r="G119" s="42" t="s">
        <v>443</v>
      </c>
      <c r="H119" s="44">
        <v>130.5</v>
      </c>
      <c r="I119" s="44">
        <v>69.165000000000006</v>
      </c>
      <c r="J119" s="42">
        <v>9</v>
      </c>
    </row>
    <row r="120" spans="1:10">
      <c r="A120" s="42">
        <v>3</v>
      </c>
      <c r="B120" s="42" t="s">
        <v>463</v>
      </c>
      <c r="C120" s="42" t="s">
        <v>462</v>
      </c>
      <c r="D120" s="43">
        <v>40848</v>
      </c>
      <c r="E120" s="42" t="s">
        <v>436</v>
      </c>
      <c r="F120" s="42" t="s">
        <v>439</v>
      </c>
      <c r="G120" s="42" t="s">
        <v>440</v>
      </c>
      <c r="H120" s="44">
        <v>168</v>
      </c>
      <c r="I120" s="44">
        <v>78.959999999999994</v>
      </c>
      <c r="J120" s="42">
        <v>12</v>
      </c>
    </row>
    <row r="121" spans="1:10">
      <c r="A121" s="42">
        <v>3</v>
      </c>
      <c r="B121" s="42" t="s">
        <v>463</v>
      </c>
      <c r="C121" s="42" t="s">
        <v>462</v>
      </c>
      <c r="D121" s="43">
        <v>40848</v>
      </c>
      <c r="E121" s="42" t="s">
        <v>450</v>
      </c>
      <c r="F121" s="42" t="s">
        <v>455</v>
      </c>
      <c r="G121" s="42" t="s">
        <v>478</v>
      </c>
      <c r="H121" s="44">
        <v>282</v>
      </c>
      <c r="I121" s="44">
        <v>138.18</v>
      </c>
      <c r="J121" s="42">
        <v>12</v>
      </c>
    </row>
    <row r="122" spans="1:10">
      <c r="A122" s="42">
        <v>3</v>
      </c>
      <c r="B122" s="42" t="s">
        <v>461</v>
      </c>
      <c r="C122" s="42" t="s">
        <v>462</v>
      </c>
      <c r="D122" s="43">
        <v>40817</v>
      </c>
      <c r="E122" s="42" t="s">
        <v>436</v>
      </c>
      <c r="F122" s="42" t="s">
        <v>439</v>
      </c>
      <c r="G122" s="42" t="s">
        <v>473</v>
      </c>
      <c r="H122" s="44">
        <v>165</v>
      </c>
      <c r="I122" s="44">
        <v>75.900000000000006</v>
      </c>
      <c r="J122" s="42">
        <v>5</v>
      </c>
    </row>
    <row r="123" spans="1:10">
      <c r="A123" s="42">
        <v>3</v>
      </c>
      <c r="B123" s="42" t="s">
        <v>461</v>
      </c>
      <c r="C123" s="42" t="s">
        <v>462</v>
      </c>
      <c r="D123" s="43">
        <v>40817</v>
      </c>
      <c r="E123" s="42" t="s">
        <v>450</v>
      </c>
      <c r="F123" s="42" t="s">
        <v>451</v>
      </c>
      <c r="G123" s="42" t="s">
        <v>470</v>
      </c>
      <c r="H123" s="44">
        <v>135</v>
      </c>
      <c r="I123" s="44">
        <v>64.8</v>
      </c>
      <c r="J123" s="42">
        <v>9</v>
      </c>
    </row>
    <row r="124" spans="1:10">
      <c r="A124" s="42">
        <v>3</v>
      </c>
      <c r="B124" s="42" t="s">
        <v>468</v>
      </c>
      <c r="C124" s="42" t="s">
        <v>462</v>
      </c>
      <c r="D124" s="43">
        <v>40787</v>
      </c>
      <c r="E124" s="42" t="s">
        <v>436</v>
      </c>
      <c r="F124" s="42" t="s">
        <v>437</v>
      </c>
      <c r="G124" s="42" t="s">
        <v>458</v>
      </c>
      <c r="H124" s="44">
        <v>193</v>
      </c>
      <c r="I124" s="44">
        <v>96.5</v>
      </c>
      <c r="J124" s="42">
        <v>10</v>
      </c>
    </row>
    <row r="125" spans="1:10">
      <c r="A125" s="42">
        <v>3</v>
      </c>
      <c r="B125" s="42" t="s">
        <v>463</v>
      </c>
      <c r="C125" s="42" t="s">
        <v>462</v>
      </c>
      <c r="D125" s="43">
        <v>40756</v>
      </c>
      <c r="E125" s="42" t="s">
        <v>450</v>
      </c>
      <c r="F125" s="42" t="s">
        <v>451</v>
      </c>
      <c r="G125" s="42" t="s">
        <v>470</v>
      </c>
      <c r="H125" s="44">
        <v>135</v>
      </c>
      <c r="I125" s="44">
        <v>63.45</v>
      </c>
      <c r="J125" s="42">
        <v>9</v>
      </c>
    </row>
    <row r="126" spans="1:10">
      <c r="A126" s="42">
        <v>3</v>
      </c>
      <c r="B126" s="42" t="s">
        <v>465</v>
      </c>
      <c r="C126" s="42" t="s">
        <v>462</v>
      </c>
      <c r="D126" s="43">
        <v>40664</v>
      </c>
      <c r="E126" s="42" t="s">
        <v>436</v>
      </c>
      <c r="F126" s="42" t="s">
        <v>446</v>
      </c>
      <c r="G126" s="42" t="s">
        <v>447</v>
      </c>
      <c r="H126" s="44">
        <v>54</v>
      </c>
      <c r="I126" s="44">
        <v>20.52</v>
      </c>
      <c r="J126" s="42">
        <v>4</v>
      </c>
    </row>
    <row r="127" spans="1:10">
      <c r="A127" s="42">
        <v>3</v>
      </c>
      <c r="B127" s="42" t="s">
        <v>461</v>
      </c>
      <c r="C127" s="42" t="s">
        <v>462</v>
      </c>
      <c r="D127" s="43">
        <v>40634</v>
      </c>
      <c r="E127" s="42" t="s">
        <v>450</v>
      </c>
      <c r="F127" s="42" t="s">
        <v>451</v>
      </c>
      <c r="G127" s="42" t="s">
        <v>452</v>
      </c>
      <c r="H127" s="44">
        <v>72</v>
      </c>
      <c r="I127" s="44">
        <v>37.44</v>
      </c>
      <c r="J127" s="42">
        <v>6</v>
      </c>
    </row>
    <row r="128" spans="1:10">
      <c r="A128" s="42">
        <v>3</v>
      </c>
      <c r="B128" s="42" t="s">
        <v>465</v>
      </c>
      <c r="C128" s="42" t="s">
        <v>462</v>
      </c>
      <c r="D128" s="43">
        <v>40634</v>
      </c>
      <c r="E128" s="42" t="s">
        <v>450</v>
      </c>
      <c r="F128" s="42" t="s">
        <v>451</v>
      </c>
      <c r="G128" s="42" t="s">
        <v>453</v>
      </c>
      <c r="H128" s="44">
        <v>185.4</v>
      </c>
      <c r="I128" s="44">
        <v>101.97</v>
      </c>
      <c r="J128" s="42">
        <v>12</v>
      </c>
    </row>
    <row r="129" spans="1:10">
      <c r="A129" s="42">
        <v>3</v>
      </c>
      <c r="B129" s="42" t="s">
        <v>465</v>
      </c>
      <c r="C129" s="42" t="s">
        <v>462</v>
      </c>
      <c r="D129" s="43">
        <v>40634</v>
      </c>
      <c r="E129" s="42" t="s">
        <v>436</v>
      </c>
      <c r="F129" s="42" t="s">
        <v>442</v>
      </c>
      <c r="G129" s="42" t="s">
        <v>471</v>
      </c>
      <c r="H129" s="44">
        <v>132</v>
      </c>
      <c r="I129" s="44">
        <v>52.8</v>
      </c>
      <c r="J129" s="42">
        <v>12</v>
      </c>
    </row>
    <row r="130" spans="1:10">
      <c r="A130" s="42">
        <v>3</v>
      </c>
      <c r="B130" s="42" t="s">
        <v>474</v>
      </c>
      <c r="C130" s="42" t="s">
        <v>475</v>
      </c>
      <c r="D130" s="43">
        <v>40878</v>
      </c>
      <c r="E130" s="42" t="s">
        <v>436</v>
      </c>
      <c r="F130" s="42" t="s">
        <v>442</v>
      </c>
      <c r="G130" s="42" t="s">
        <v>471</v>
      </c>
      <c r="H130" s="44">
        <v>132</v>
      </c>
      <c r="I130" s="44">
        <v>58.08</v>
      </c>
      <c r="J130" s="42">
        <v>12</v>
      </c>
    </row>
    <row r="131" spans="1:10">
      <c r="A131" s="42">
        <v>3</v>
      </c>
      <c r="B131" s="42" t="s">
        <v>474</v>
      </c>
      <c r="C131" s="42" t="s">
        <v>475</v>
      </c>
      <c r="D131" s="43">
        <v>40848</v>
      </c>
      <c r="E131" s="42" t="s">
        <v>450</v>
      </c>
      <c r="F131" s="42" t="s">
        <v>451</v>
      </c>
      <c r="G131" s="42" t="s">
        <v>469</v>
      </c>
      <c r="H131" s="44">
        <v>145</v>
      </c>
      <c r="I131" s="44">
        <v>78.3</v>
      </c>
      <c r="J131" s="42">
        <v>10</v>
      </c>
    </row>
    <row r="132" spans="1:10">
      <c r="A132" s="42">
        <v>3</v>
      </c>
      <c r="B132" s="42" t="s">
        <v>476</v>
      </c>
      <c r="C132" s="42" t="s">
        <v>475</v>
      </c>
      <c r="D132" s="43">
        <v>40817</v>
      </c>
      <c r="E132" s="42" t="s">
        <v>436</v>
      </c>
      <c r="F132" s="42" t="s">
        <v>446</v>
      </c>
      <c r="G132" s="42" t="s">
        <v>447</v>
      </c>
      <c r="H132" s="44">
        <v>54</v>
      </c>
      <c r="I132" s="44">
        <v>21.06</v>
      </c>
      <c r="J132" s="42">
        <v>4</v>
      </c>
    </row>
    <row r="133" spans="1:10">
      <c r="A133" s="42">
        <v>3</v>
      </c>
      <c r="B133" s="42" t="s">
        <v>476</v>
      </c>
      <c r="C133" s="42" t="s">
        <v>475</v>
      </c>
      <c r="D133" s="43">
        <v>40756</v>
      </c>
      <c r="E133" s="42" t="s">
        <v>450</v>
      </c>
      <c r="F133" s="42" t="s">
        <v>451</v>
      </c>
      <c r="G133" s="42" t="s">
        <v>470</v>
      </c>
      <c r="H133" s="44">
        <v>135</v>
      </c>
      <c r="I133" s="44">
        <v>64.8</v>
      </c>
      <c r="J133" s="42">
        <v>9</v>
      </c>
    </row>
    <row r="134" spans="1:10">
      <c r="A134" s="42">
        <v>3</v>
      </c>
      <c r="B134" s="42" t="s">
        <v>476</v>
      </c>
      <c r="C134" s="42" t="s">
        <v>475</v>
      </c>
      <c r="D134" s="43">
        <v>40756</v>
      </c>
      <c r="E134" s="42" t="s">
        <v>436</v>
      </c>
      <c r="F134" s="42" t="s">
        <v>437</v>
      </c>
      <c r="G134" s="42" t="s">
        <v>458</v>
      </c>
      <c r="H134" s="44">
        <v>193</v>
      </c>
      <c r="I134" s="44">
        <v>75.27</v>
      </c>
      <c r="J134" s="42">
        <v>10</v>
      </c>
    </row>
    <row r="135" spans="1:10">
      <c r="A135" s="42">
        <v>3</v>
      </c>
      <c r="B135" s="42" t="s">
        <v>474</v>
      </c>
      <c r="C135" s="42" t="s">
        <v>475</v>
      </c>
      <c r="D135" s="43">
        <v>40756</v>
      </c>
      <c r="E135" s="42" t="s">
        <v>436</v>
      </c>
      <c r="F135" s="42" t="s">
        <v>439</v>
      </c>
      <c r="G135" s="42" t="s">
        <v>457</v>
      </c>
      <c r="H135" s="44">
        <v>282</v>
      </c>
      <c r="I135" s="44">
        <v>129.72</v>
      </c>
      <c r="J135" s="42">
        <v>12</v>
      </c>
    </row>
    <row r="136" spans="1:10">
      <c r="A136" s="42">
        <v>3</v>
      </c>
      <c r="B136" s="42" t="s">
        <v>477</v>
      </c>
      <c r="C136" s="42" t="s">
        <v>475</v>
      </c>
      <c r="D136" s="43">
        <v>40695</v>
      </c>
      <c r="E136" s="42" t="s">
        <v>450</v>
      </c>
      <c r="F136" s="42" t="s">
        <v>451</v>
      </c>
      <c r="G136" s="42" t="s">
        <v>452</v>
      </c>
      <c r="H136" s="44">
        <v>72</v>
      </c>
      <c r="I136" s="44">
        <v>36</v>
      </c>
      <c r="J136" s="42">
        <v>6</v>
      </c>
    </row>
    <row r="137" spans="1:10">
      <c r="A137" s="42">
        <v>3</v>
      </c>
      <c r="B137" s="42" t="s">
        <v>477</v>
      </c>
      <c r="C137" s="42" t="s">
        <v>475</v>
      </c>
      <c r="D137" s="43">
        <v>40544</v>
      </c>
      <c r="E137" s="42" t="s">
        <v>436</v>
      </c>
      <c r="F137" s="42" t="s">
        <v>446</v>
      </c>
      <c r="G137" s="42" t="s">
        <v>447</v>
      </c>
      <c r="H137" s="44">
        <v>54</v>
      </c>
      <c r="I137" s="44">
        <v>22.68</v>
      </c>
      <c r="J137" s="42">
        <v>4</v>
      </c>
    </row>
    <row r="138" spans="1:10">
      <c r="A138" s="42">
        <v>3</v>
      </c>
      <c r="B138" s="42" t="s">
        <v>476</v>
      </c>
      <c r="C138" s="42" t="s">
        <v>475</v>
      </c>
      <c r="D138" s="43">
        <v>40544</v>
      </c>
      <c r="E138" s="42" t="s">
        <v>450</v>
      </c>
      <c r="F138" s="42" t="s">
        <v>451</v>
      </c>
      <c r="G138" s="42" t="s">
        <v>469</v>
      </c>
      <c r="H138" s="44">
        <v>145</v>
      </c>
      <c r="I138" s="44">
        <v>71.05</v>
      </c>
      <c r="J138" s="42">
        <v>10</v>
      </c>
    </row>
    <row r="139" spans="1:10">
      <c r="A139" s="42">
        <v>4</v>
      </c>
      <c r="B139" s="42" t="s">
        <v>441</v>
      </c>
      <c r="C139" s="42" t="s">
        <v>435</v>
      </c>
      <c r="D139" s="43">
        <v>40634</v>
      </c>
      <c r="E139" s="42" t="s">
        <v>436</v>
      </c>
      <c r="F139" s="42" t="s">
        <v>439</v>
      </c>
      <c r="G139" s="42" t="s">
        <v>473</v>
      </c>
      <c r="H139" s="44">
        <v>165</v>
      </c>
      <c r="I139" s="44">
        <v>66</v>
      </c>
      <c r="J139" s="42">
        <v>5</v>
      </c>
    </row>
    <row r="140" spans="1:10">
      <c r="A140" s="42">
        <v>4</v>
      </c>
      <c r="B140" s="42" t="s">
        <v>444</v>
      </c>
      <c r="C140" s="42" t="s">
        <v>445</v>
      </c>
      <c r="D140" s="43">
        <v>40878</v>
      </c>
      <c r="E140" s="42" t="s">
        <v>450</v>
      </c>
      <c r="F140" s="42" t="s">
        <v>451</v>
      </c>
      <c r="G140" s="42" t="s">
        <v>453</v>
      </c>
      <c r="H140" s="44">
        <v>185.4</v>
      </c>
      <c r="I140" s="44">
        <v>101.97</v>
      </c>
      <c r="J140" s="42">
        <v>12</v>
      </c>
    </row>
    <row r="141" spans="1:10">
      <c r="A141" s="42">
        <v>4</v>
      </c>
      <c r="B141" s="42" t="s">
        <v>454</v>
      </c>
      <c r="C141" s="42" t="s">
        <v>445</v>
      </c>
      <c r="D141" s="43">
        <v>40848</v>
      </c>
      <c r="E141" s="42" t="s">
        <v>436</v>
      </c>
      <c r="F141" s="42" t="s">
        <v>446</v>
      </c>
      <c r="G141" s="42" t="s">
        <v>466</v>
      </c>
      <c r="H141" s="44">
        <v>90</v>
      </c>
      <c r="I141" s="44">
        <v>46.8</v>
      </c>
      <c r="J141" s="42">
        <v>5</v>
      </c>
    </row>
    <row r="142" spans="1:10">
      <c r="A142" s="42">
        <v>4</v>
      </c>
      <c r="B142" s="42" t="s">
        <v>454</v>
      </c>
      <c r="C142" s="42" t="s">
        <v>445</v>
      </c>
      <c r="D142" s="43">
        <v>40848</v>
      </c>
      <c r="E142" s="42" t="s">
        <v>450</v>
      </c>
      <c r="F142" s="42" t="s">
        <v>451</v>
      </c>
      <c r="G142" s="42" t="s">
        <v>470</v>
      </c>
      <c r="H142" s="44">
        <v>135</v>
      </c>
      <c r="I142" s="44">
        <v>63.45</v>
      </c>
      <c r="J142" s="42">
        <v>9</v>
      </c>
    </row>
    <row r="143" spans="1:10">
      <c r="A143" s="42">
        <v>4</v>
      </c>
      <c r="B143" s="42" t="s">
        <v>454</v>
      </c>
      <c r="C143" s="42" t="s">
        <v>445</v>
      </c>
      <c r="D143" s="43">
        <v>40848</v>
      </c>
      <c r="E143" s="42" t="s">
        <v>436</v>
      </c>
      <c r="F143" s="42" t="s">
        <v>442</v>
      </c>
      <c r="G143" s="42" t="s">
        <v>443</v>
      </c>
      <c r="H143" s="44">
        <v>130.5</v>
      </c>
      <c r="I143" s="44">
        <v>67.86</v>
      </c>
      <c r="J143" s="42">
        <v>9</v>
      </c>
    </row>
    <row r="144" spans="1:10">
      <c r="A144" s="42">
        <v>4</v>
      </c>
      <c r="B144" s="42" t="s">
        <v>448</v>
      </c>
      <c r="C144" s="42" t="s">
        <v>445</v>
      </c>
      <c r="D144" s="43">
        <v>40817</v>
      </c>
      <c r="E144" s="42" t="s">
        <v>450</v>
      </c>
      <c r="F144" s="42" t="s">
        <v>451</v>
      </c>
      <c r="G144" s="42" t="s">
        <v>452</v>
      </c>
      <c r="H144" s="44">
        <v>72</v>
      </c>
      <c r="I144" s="44">
        <v>36</v>
      </c>
      <c r="J144" s="42">
        <v>6</v>
      </c>
    </row>
    <row r="145" spans="1:10">
      <c r="A145" s="42">
        <v>4</v>
      </c>
      <c r="B145" s="42" t="s">
        <v>444</v>
      </c>
      <c r="C145" s="42" t="s">
        <v>445</v>
      </c>
      <c r="D145" s="43">
        <v>40756</v>
      </c>
      <c r="E145" s="42" t="s">
        <v>436</v>
      </c>
      <c r="F145" s="42" t="s">
        <v>439</v>
      </c>
      <c r="G145" s="42" t="s">
        <v>473</v>
      </c>
      <c r="H145" s="44">
        <v>165</v>
      </c>
      <c r="I145" s="44">
        <v>75.900000000000006</v>
      </c>
      <c r="J145" s="42">
        <v>5</v>
      </c>
    </row>
    <row r="146" spans="1:10">
      <c r="A146" s="42">
        <v>4</v>
      </c>
      <c r="B146" s="42" t="s">
        <v>444</v>
      </c>
      <c r="C146" s="42" t="s">
        <v>445</v>
      </c>
      <c r="D146" s="43">
        <v>40725</v>
      </c>
      <c r="E146" s="42" t="s">
        <v>436</v>
      </c>
      <c r="F146" s="42" t="s">
        <v>442</v>
      </c>
      <c r="G146" s="42" t="s">
        <v>443</v>
      </c>
      <c r="H146" s="44">
        <v>130.5</v>
      </c>
      <c r="I146" s="44">
        <v>67.86</v>
      </c>
      <c r="J146" s="42">
        <v>9</v>
      </c>
    </row>
    <row r="147" spans="1:10">
      <c r="A147" s="42">
        <v>4</v>
      </c>
      <c r="B147" s="42" t="s">
        <v>444</v>
      </c>
      <c r="C147" s="42" t="s">
        <v>445</v>
      </c>
      <c r="D147" s="43">
        <v>40695</v>
      </c>
      <c r="E147" s="42" t="s">
        <v>450</v>
      </c>
      <c r="F147" s="42" t="s">
        <v>451</v>
      </c>
      <c r="G147" s="42" t="s">
        <v>452</v>
      </c>
      <c r="H147" s="44">
        <v>72</v>
      </c>
      <c r="I147" s="44">
        <v>37.44</v>
      </c>
      <c r="J147" s="42">
        <v>6</v>
      </c>
    </row>
    <row r="148" spans="1:10">
      <c r="A148" s="42">
        <v>4</v>
      </c>
      <c r="B148" s="42" t="s">
        <v>448</v>
      </c>
      <c r="C148" s="42" t="s">
        <v>445</v>
      </c>
      <c r="D148" s="43">
        <v>40544</v>
      </c>
      <c r="E148" s="42" t="s">
        <v>436</v>
      </c>
      <c r="F148" s="42" t="s">
        <v>439</v>
      </c>
      <c r="G148" s="42" t="s">
        <v>459</v>
      </c>
      <c r="H148" s="44">
        <v>235.2</v>
      </c>
      <c r="I148" s="44">
        <v>129.36000000000001</v>
      </c>
      <c r="J148" s="42">
        <v>12</v>
      </c>
    </row>
    <row r="149" spans="1:10">
      <c r="A149" s="42">
        <v>4</v>
      </c>
      <c r="B149" s="42" t="s">
        <v>461</v>
      </c>
      <c r="C149" s="42" t="s">
        <v>462</v>
      </c>
      <c r="D149" s="43">
        <v>40878</v>
      </c>
      <c r="E149" s="42" t="s">
        <v>436</v>
      </c>
      <c r="F149" s="42" t="s">
        <v>437</v>
      </c>
      <c r="G149" s="42" t="s">
        <v>449</v>
      </c>
      <c r="H149" s="44">
        <v>234</v>
      </c>
      <c r="I149" s="44">
        <v>114.66</v>
      </c>
      <c r="J149" s="42">
        <v>9</v>
      </c>
    </row>
    <row r="150" spans="1:10">
      <c r="A150" s="42">
        <v>4</v>
      </c>
      <c r="B150" s="42" t="s">
        <v>463</v>
      </c>
      <c r="C150" s="42" t="s">
        <v>462</v>
      </c>
      <c r="D150" s="43">
        <v>40848</v>
      </c>
      <c r="E150" s="42" t="s">
        <v>436</v>
      </c>
      <c r="F150" s="42" t="s">
        <v>439</v>
      </c>
      <c r="G150" s="42" t="s">
        <v>459</v>
      </c>
      <c r="H150" s="44">
        <v>235.2</v>
      </c>
      <c r="I150" s="44">
        <v>122.304</v>
      </c>
      <c r="J150" s="42">
        <v>12</v>
      </c>
    </row>
    <row r="151" spans="1:10">
      <c r="A151" s="42">
        <v>4</v>
      </c>
      <c r="B151" s="42" t="s">
        <v>465</v>
      </c>
      <c r="C151" s="42" t="s">
        <v>462</v>
      </c>
      <c r="D151" s="43">
        <v>40817</v>
      </c>
      <c r="E151" s="42" t="s">
        <v>436</v>
      </c>
      <c r="F151" s="42" t="s">
        <v>437</v>
      </c>
      <c r="G151" s="42" t="s">
        <v>438</v>
      </c>
      <c r="H151" s="44">
        <v>120</v>
      </c>
      <c r="I151" s="44">
        <v>48</v>
      </c>
      <c r="J151" s="42">
        <v>6</v>
      </c>
    </row>
    <row r="152" spans="1:10">
      <c r="A152" s="42">
        <v>4</v>
      </c>
      <c r="B152" s="42" t="s">
        <v>463</v>
      </c>
      <c r="C152" s="42" t="s">
        <v>462</v>
      </c>
      <c r="D152" s="43">
        <v>40817</v>
      </c>
      <c r="E152" s="42" t="s">
        <v>450</v>
      </c>
      <c r="F152" s="42" t="s">
        <v>455</v>
      </c>
      <c r="G152" s="42" t="s">
        <v>472</v>
      </c>
      <c r="H152" s="44">
        <v>89.55</v>
      </c>
      <c r="I152" s="44">
        <v>47.461500000000001</v>
      </c>
      <c r="J152" s="42">
        <v>9</v>
      </c>
    </row>
    <row r="153" spans="1:10">
      <c r="A153" s="42">
        <v>4</v>
      </c>
      <c r="B153" s="42" t="s">
        <v>465</v>
      </c>
      <c r="C153" s="42" t="s">
        <v>462</v>
      </c>
      <c r="D153" s="43">
        <v>40817</v>
      </c>
      <c r="E153" s="42" t="s">
        <v>436</v>
      </c>
      <c r="F153" s="42" t="s">
        <v>439</v>
      </c>
      <c r="G153" s="42" t="s">
        <v>440</v>
      </c>
      <c r="H153" s="44">
        <v>168</v>
      </c>
      <c r="I153" s="44">
        <v>80.64</v>
      </c>
      <c r="J153" s="42">
        <v>12</v>
      </c>
    </row>
    <row r="154" spans="1:10">
      <c r="A154" s="42">
        <v>4</v>
      </c>
      <c r="B154" s="42" t="s">
        <v>468</v>
      </c>
      <c r="C154" s="42" t="s">
        <v>462</v>
      </c>
      <c r="D154" s="43">
        <v>40787</v>
      </c>
      <c r="E154" s="42" t="s">
        <v>450</v>
      </c>
      <c r="F154" s="42" t="s">
        <v>451</v>
      </c>
      <c r="G154" s="42" t="s">
        <v>464</v>
      </c>
      <c r="H154" s="44">
        <v>130.5</v>
      </c>
      <c r="I154" s="44">
        <v>54.81</v>
      </c>
      <c r="J154" s="42">
        <v>9</v>
      </c>
    </row>
    <row r="155" spans="1:10">
      <c r="A155" s="42">
        <v>4</v>
      </c>
      <c r="B155" s="42" t="s">
        <v>463</v>
      </c>
      <c r="C155" s="42" t="s">
        <v>462</v>
      </c>
      <c r="D155" s="43">
        <v>40756</v>
      </c>
      <c r="E155" s="42" t="s">
        <v>436</v>
      </c>
      <c r="F155" s="42" t="s">
        <v>437</v>
      </c>
      <c r="G155" s="42" t="s">
        <v>449</v>
      </c>
      <c r="H155" s="44">
        <v>234</v>
      </c>
      <c r="I155" s="44">
        <v>91.26</v>
      </c>
      <c r="J155" s="42">
        <v>9</v>
      </c>
    </row>
    <row r="156" spans="1:10">
      <c r="A156" s="42">
        <v>4</v>
      </c>
      <c r="B156" s="42" t="s">
        <v>461</v>
      </c>
      <c r="C156" s="42" t="s">
        <v>462</v>
      </c>
      <c r="D156" s="43">
        <v>40756</v>
      </c>
      <c r="E156" s="42" t="s">
        <v>436</v>
      </c>
      <c r="F156" s="42" t="s">
        <v>442</v>
      </c>
      <c r="G156" s="42" t="s">
        <v>443</v>
      </c>
      <c r="H156" s="44">
        <v>130.5</v>
      </c>
      <c r="I156" s="44">
        <v>65.25</v>
      </c>
      <c r="J156" s="42">
        <v>9</v>
      </c>
    </row>
    <row r="157" spans="1:10">
      <c r="A157" s="42">
        <v>4</v>
      </c>
      <c r="B157" s="42" t="s">
        <v>461</v>
      </c>
      <c r="C157" s="42" t="s">
        <v>462</v>
      </c>
      <c r="D157" s="43">
        <v>40756</v>
      </c>
      <c r="E157" s="42" t="s">
        <v>450</v>
      </c>
      <c r="F157" s="42" t="s">
        <v>451</v>
      </c>
      <c r="G157" s="42" t="s">
        <v>469</v>
      </c>
      <c r="H157" s="44">
        <v>145</v>
      </c>
      <c r="I157" s="44">
        <v>65.25</v>
      </c>
      <c r="J157" s="42">
        <v>10</v>
      </c>
    </row>
    <row r="158" spans="1:10">
      <c r="A158" s="42">
        <v>4</v>
      </c>
      <c r="B158" s="42" t="s">
        <v>461</v>
      </c>
      <c r="C158" s="42" t="s">
        <v>462</v>
      </c>
      <c r="D158" s="43">
        <v>40756</v>
      </c>
      <c r="E158" s="42" t="s">
        <v>436</v>
      </c>
      <c r="F158" s="42" t="s">
        <v>439</v>
      </c>
      <c r="G158" s="42" t="s">
        <v>459</v>
      </c>
      <c r="H158" s="44">
        <v>235.2</v>
      </c>
      <c r="I158" s="44">
        <v>129.36000000000001</v>
      </c>
      <c r="J158" s="42">
        <v>12</v>
      </c>
    </row>
    <row r="159" spans="1:10">
      <c r="A159" s="42">
        <v>4</v>
      </c>
      <c r="B159" s="42" t="s">
        <v>463</v>
      </c>
      <c r="C159" s="42" t="s">
        <v>462</v>
      </c>
      <c r="D159" s="43">
        <v>40695</v>
      </c>
      <c r="E159" s="42" t="s">
        <v>450</v>
      </c>
      <c r="F159" s="42" t="s">
        <v>451</v>
      </c>
      <c r="G159" s="42" t="s">
        <v>452</v>
      </c>
      <c r="H159" s="44">
        <v>72</v>
      </c>
      <c r="I159" s="44">
        <v>36</v>
      </c>
      <c r="J159" s="42">
        <v>6</v>
      </c>
    </row>
    <row r="160" spans="1:10">
      <c r="A160" s="42">
        <v>4</v>
      </c>
      <c r="B160" s="42" t="s">
        <v>461</v>
      </c>
      <c r="C160" s="42" t="s">
        <v>462</v>
      </c>
      <c r="D160" s="43">
        <v>40634</v>
      </c>
      <c r="E160" s="42" t="s">
        <v>450</v>
      </c>
      <c r="F160" s="42" t="s">
        <v>451</v>
      </c>
      <c r="G160" s="42" t="s">
        <v>470</v>
      </c>
      <c r="H160" s="44">
        <v>135</v>
      </c>
      <c r="I160" s="44">
        <v>49.95</v>
      </c>
      <c r="J160" s="42">
        <v>9</v>
      </c>
    </row>
    <row r="161" spans="1:10">
      <c r="A161" s="42">
        <v>4</v>
      </c>
      <c r="B161" s="42" t="s">
        <v>465</v>
      </c>
      <c r="C161" s="42" t="s">
        <v>462</v>
      </c>
      <c r="D161" s="43">
        <v>40634</v>
      </c>
      <c r="E161" s="42" t="s">
        <v>450</v>
      </c>
      <c r="F161" s="42" t="s">
        <v>451</v>
      </c>
      <c r="G161" s="42" t="s">
        <v>464</v>
      </c>
      <c r="H161" s="44">
        <v>130.5</v>
      </c>
      <c r="I161" s="44">
        <v>48.284999999999997</v>
      </c>
      <c r="J161" s="42">
        <v>9</v>
      </c>
    </row>
    <row r="162" spans="1:10">
      <c r="A162" s="42">
        <v>4</v>
      </c>
      <c r="B162" s="42" t="s">
        <v>465</v>
      </c>
      <c r="C162" s="42" t="s">
        <v>462</v>
      </c>
      <c r="D162" s="43">
        <v>40603</v>
      </c>
      <c r="E162" s="42" t="s">
        <v>436</v>
      </c>
      <c r="F162" s="42" t="s">
        <v>442</v>
      </c>
      <c r="G162" s="42" t="s">
        <v>467</v>
      </c>
      <c r="H162" s="44">
        <v>138</v>
      </c>
      <c r="I162" s="44">
        <v>53.82</v>
      </c>
      <c r="J162" s="42">
        <v>12</v>
      </c>
    </row>
    <row r="163" spans="1:10">
      <c r="A163" s="42">
        <v>4</v>
      </c>
      <c r="B163" s="42" t="s">
        <v>474</v>
      </c>
      <c r="C163" s="42" t="s">
        <v>475</v>
      </c>
      <c r="D163" s="43">
        <v>40878</v>
      </c>
      <c r="E163" s="42" t="s">
        <v>436</v>
      </c>
      <c r="F163" s="42" t="s">
        <v>442</v>
      </c>
      <c r="G163" s="42" t="s">
        <v>471</v>
      </c>
      <c r="H163" s="44">
        <v>132</v>
      </c>
      <c r="I163" s="44">
        <v>52.8</v>
      </c>
      <c r="J163" s="42">
        <v>12</v>
      </c>
    </row>
    <row r="164" spans="1:10">
      <c r="A164" s="42">
        <v>4</v>
      </c>
      <c r="B164" s="42" t="s">
        <v>476</v>
      </c>
      <c r="C164" s="42" t="s">
        <v>475</v>
      </c>
      <c r="D164" s="43">
        <v>40848</v>
      </c>
      <c r="E164" s="42" t="s">
        <v>450</v>
      </c>
      <c r="F164" s="42" t="s">
        <v>455</v>
      </c>
      <c r="G164" s="42" t="s">
        <v>456</v>
      </c>
      <c r="H164" s="44">
        <v>160</v>
      </c>
      <c r="I164" s="44">
        <v>86.4</v>
      </c>
      <c r="J164" s="42">
        <v>10</v>
      </c>
    </row>
    <row r="165" spans="1:10">
      <c r="A165" s="42">
        <v>4</v>
      </c>
      <c r="B165" s="42" t="s">
        <v>474</v>
      </c>
      <c r="C165" s="42" t="s">
        <v>475</v>
      </c>
      <c r="D165" s="43">
        <v>40756</v>
      </c>
      <c r="E165" s="42" t="s">
        <v>436</v>
      </c>
      <c r="F165" s="42" t="s">
        <v>439</v>
      </c>
      <c r="G165" s="42" t="s">
        <v>459</v>
      </c>
      <c r="H165" s="44">
        <v>235.2</v>
      </c>
      <c r="I165" s="44">
        <v>129.36000000000001</v>
      </c>
      <c r="J165" s="42">
        <v>12</v>
      </c>
    </row>
    <row r="166" spans="1:10">
      <c r="A166" s="42">
        <v>4</v>
      </c>
      <c r="B166" s="42" t="s">
        <v>476</v>
      </c>
      <c r="C166" s="42" t="s">
        <v>475</v>
      </c>
      <c r="D166" s="43">
        <v>40756</v>
      </c>
      <c r="E166" s="42" t="s">
        <v>436</v>
      </c>
      <c r="F166" s="42" t="s">
        <v>439</v>
      </c>
      <c r="G166" s="42" t="s">
        <v>459</v>
      </c>
      <c r="H166" s="44">
        <v>235.2</v>
      </c>
      <c r="I166" s="44">
        <v>94.08</v>
      </c>
      <c r="J166" s="42">
        <v>12</v>
      </c>
    </row>
    <row r="167" spans="1:10">
      <c r="A167" s="42">
        <v>4</v>
      </c>
      <c r="B167" s="42" t="s">
        <v>474</v>
      </c>
      <c r="C167" s="42" t="s">
        <v>475</v>
      </c>
      <c r="D167" s="43">
        <v>40725</v>
      </c>
      <c r="E167" s="42" t="s">
        <v>450</v>
      </c>
      <c r="F167" s="42" t="s">
        <v>451</v>
      </c>
      <c r="G167" s="42" t="s">
        <v>464</v>
      </c>
      <c r="H167" s="44">
        <v>130.5</v>
      </c>
      <c r="I167" s="44">
        <v>54.81</v>
      </c>
      <c r="J167" s="42">
        <v>9</v>
      </c>
    </row>
    <row r="168" spans="1:10">
      <c r="A168" s="42">
        <v>4</v>
      </c>
      <c r="B168" s="42" t="s">
        <v>477</v>
      </c>
      <c r="C168" s="42" t="s">
        <v>475</v>
      </c>
      <c r="D168" s="43">
        <v>40695</v>
      </c>
      <c r="E168" s="42" t="s">
        <v>450</v>
      </c>
      <c r="F168" s="42" t="s">
        <v>451</v>
      </c>
      <c r="G168" s="42" t="s">
        <v>470</v>
      </c>
      <c r="H168" s="44">
        <v>135</v>
      </c>
      <c r="I168" s="44">
        <v>63.45</v>
      </c>
      <c r="J168" s="42">
        <v>9</v>
      </c>
    </row>
    <row r="169" spans="1:10">
      <c r="A169" s="42">
        <v>4</v>
      </c>
      <c r="B169" s="42" t="s">
        <v>477</v>
      </c>
      <c r="C169" s="42" t="s">
        <v>475</v>
      </c>
      <c r="D169" s="43">
        <v>40695</v>
      </c>
      <c r="E169" s="42" t="s">
        <v>436</v>
      </c>
      <c r="F169" s="42" t="s">
        <v>437</v>
      </c>
      <c r="G169" s="42" t="s">
        <v>449</v>
      </c>
      <c r="H169" s="44">
        <v>234</v>
      </c>
      <c r="I169" s="44">
        <v>121.68</v>
      </c>
      <c r="J169" s="42">
        <v>9</v>
      </c>
    </row>
    <row r="170" spans="1:10">
      <c r="A170" s="42">
        <v>4</v>
      </c>
      <c r="B170" s="42" t="s">
        <v>476</v>
      </c>
      <c r="C170" s="42" t="s">
        <v>475</v>
      </c>
      <c r="D170" s="43">
        <v>40634</v>
      </c>
      <c r="E170" s="42" t="s">
        <v>436</v>
      </c>
      <c r="F170" s="42" t="s">
        <v>437</v>
      </c>
      <c r="G170" s="42" t="s">
        <v>438</v>
      </c>
      <c r="H170" s="44">
        <v>120</v>
      </c>
      <c r="I170" s="44">
        <v>49.2</v>
      </c>
      <c r="J170" s="42">
        <v>6</v>
      </c>
    </row>
    <row r="171" spans="1:10">
      <c r="A171" s="42">
        <v>4</v>
      </c>
      <c r="B171" s="42" t="s">
        <v>476</v>
      </c>
      <c r="C171" s="42" t="s">
        <v>475</v>
      </c>
      <c r="D171" s="43">
        <v>40634</v>
      </c>
      <c r="E171" s="42" t="s">
        <v>450</v>
      </c>
      <c r="F171" s="42" t="s">
        <v>451</v>
      </c>
      <c r="G171" s="42" t="s">
        <v>464</v>
      </c>
      <c r="H171" s="44">
        <v>130.5</v>
      </c>
      <c r="I171" s="44">
        <v>63.945</v>
      </c>
      <c r="J171" s="42">
        <v>9</v>
      </c>
    </row>
    <row r="172" spans="1:10">
      <c r="A172" s="42">
        <v>4</v>
      </c>
      <c r="B172" s="42" t="s">
        <v>476</v>
      </c>
      <c r="C172" s="42" t="s">
        <v>475</v>
      </c>
      <c r="D172" s="43">
        <v>40575</v>
      </c>
      <c r="E172" s="42" t="s">
        <v>436</v>
      </c>
      <c r="F172" s="42" t="s">
        <v>446</v>
      </c>
      <c r="G172" s="42" t="s">
        <v>447</v>
      </c>
      <c r="H172" s="44">
        <v>54</v>
      </c>
      <c r="I172" s="44">
        <v>25.92</v>
      </c>
      <c r="J172" s="42">
        <v>4</v>
      </c>
    </row>
    <row r="173" spans="1:10">
      <c r="A173" s="42">
        <v>5</v>
      </c>
      <c r="B173" s="42" t="s">
        <v>434</v>
      </c>
      <c r="C173" s="42" t="s">
        <v>435</v>
      </c>
      <c r="D173" s="43">
        <v>40848</v>
      </c>
      <c r="E173" s="42" t="s">
        <v>436</v>
      </c>
      <c r="F173" s="42" t="s">
        <v>439</v>
      </c>
      <c r="G173" s="42" t="s">
        <v>457</v>
      </c>
      <c r="H173" s="44">
        <v>282</v>
      </c>
      <c r="I173" s="44">
        <v>143.82</v>
      </c>
      <c r="J173" s="42">
        <v>12</v>
      </c>
    </row>
    <row r="174" spans="1:10">
      <c r="A174" s="42">
        <v>5</v>
      </c>
      <c r="B174" s="42" t="s">
        <v>441</v>
      </c>
      <c r="C174" s="42" t="s">
        <v>435</v>
      </c>
      <c r="D174" s="43">
        <v>40634</v>
      </c>
      <c r="E174" s="42" t="s">
        <v>450</v>
      </c>
      <c r="F174" s="42" t="s">
        <v>455</v>
      </c>
      <c r="G174" s="42" t="s">
        <v>456</v>
      </c>
      <c r="H174" s="44">
        <v>160</v>
      </c>
      <c r="I174" s="44">
        <v>83.2</v>
      </c>
      <c r="J174" s="42">
        <v>10</v>
      </c>
    </row>
    <row r="175" spans="1:10">
      <c r="A175" s="42">
        <v>5</v>
      </c>
      <c r="B175" s="42" t="s">
        <v>454</v>
      </c>
      <c r="C175" s="42" t="s">
        <v>445</v>
      </c>
      <c r="D175" s="43">
        <v>40848</v>
      </c>
      <c r="E175" s="42" t="s">
        <v>436</v>
      </c>
      <c r="F175" s="42" t="s">
        <v>437</v>
      </c>
      <c r="G175" s="42" t="s">
        <v>449</v>
      </c>
      <c r="H175" s="44">
        <v>234</v>
      </c>
      <c r="I175" s="44">
        <v>121.68</v>
      </c>
      <c r="J175" s="42">
        <v>9</v>
      </c>
    </row>
    <row r="176" spans="1:10">
      <c r="A176" s="42">
        <v>5</v>
      </c>
      <c r="B176" s="42" t="s">
        <v>448</v>
      </c>
      <c r="C176" s="42" t="s">
        <v>445</v>
      </c>
      <c r="D176" s="43">
        <v>40787</v>
      </c>
      <c r="E176" s="42" t="s">
        <v>436</v>
      </c>
      <c r="F176" s="42" t="s">
        <v>446</v>
      </c>
      <c r="G176" s="42" t="s">
        <v>447</v>
      </c>
      <c r="H176" s="44">
        <v>54</v>
      </c>
      <c r="I176" s="44">
        <v>20.52</v>
      </c>
      <c r="J176" s="42">
        <v>4</v>
      </c>
    </row>
    <row r="177" spans="1:10">
      <c r="A177" s="42">
        <v>5</v>
      </c>
      <c r="B177" s="42" t="s">
        <v>454</v>
      </c>
      <c r="C177" s="42" t="s">
        <v>445</v>
      </c>
      <c r="D177" s="43">
        <v>40787</v>
      </c>
      <c r="E177" s="42" t="s">
        <v>450</v>
      </c>
      <c r="F177" s="42" t="s">
        <v>451</v>
      </c>
      <c r="G177" s="42" t="s">
        <v>470</v>
      </c>
      <c r="H177" s="44">
        <v>135</v>
      </c>
      <c r="I177" s="44">
        <v>74.25</v>
      </c>
      <c r="J177" s="42">
        <v>9</v>
      </c>
    </row>
    <row r="178" spans="1:10">
      <c r="A178" s="42">
        <v>5</v>
      </c>
      <c r="B178" s="42" t="s">
        <v>444</v>
      </c>
      <c r="C178" s="42" t="s">
        <v>445</v>
      </c>
      <c r="D178" s="43">
        <v>40787</v>
      </c>
      <c r="E178" s="42" t="s">
        <v>450</v>
      </c>
      <c r="F178" s="42" t="s">
        <v>455</v>
      </c>
      <c r="G178" s="42" t="s">
        <v>456</v>
      </c>
      <c r="H178" s="44">
        <v>160</v>
      </c>
      <c r="I178" s="44">
        <v>86.4</v>
      </c>
      <c r="J178" s="42">
        <v>10</v>
      </c>
    </row>
    <row r="179" spans="1:10">
      <c r="A179" s="42">
        <v>5</v>
      </c>
      <c r="B179" s="42" t="s">
        <v>444</v>
      </c>
      <c r="C179" s="42" t="s">
        <v>445</v>
      </c>
      <c r="D179" s="43">
        <v>40756</v>
      </c>
      <c r="E179" s="42" t="s">
        <v>450</v>
      </c>
      <c r="F179" s="42" t="s">
        <v>451</v>
      </c>
      <c r="G179" s="42" t="s">
        <v>452</v>
      </c>
      <c r="H179" s="44">
        <v>72</v>
      </c>
      <c r="I179" s="44">
        <v>33.119999999999997</v>
      </c>
      <c r="J179" s="42">
        <v>6</v>
      </c>
    </row>
    <row r="180" spans="1:10">
      <c r="A180" s="42">
        <v>5</v>
      </c>
      <c r="B180" s="42" t="s">
        <v>454</v>
      </c>
      <c r="C180" s="42" t="s">
        <v>445</v>
      </c>
      <c r="D180" s="43">
        <v>40695</v>
      </c>
      <c r="E180" s="42" t="s">
        <v>436</v>
      </c>
      <c r="F180" s="42" t="s">
        <v>439</v>
      </c>
      <c r="G180" s="42" t="s">
        <v>473</v>
      </c>
      <c r="H180" s="44">
        <v>165</v>
      </c>
      <c r="I180" s="44">
        <v>66</v>
      </c>
      <c r="J180" s="42">
        <v>5</v>
      </c>
    </row>
    <row r="181" spans="1:10">
      <c r="A181" s="42">
        <v>5</v>
      </c>
      <c r="B181" s="42" t="s">
        <v>444</v>
      </c>
      <c r="C181" s="42" t="s">
        <v>445</v>
      </c>
      <c r="D181" s="43">
        <v>40634</v>
      </c>
      <c r="E181" s="42" t="s">
        <v>436</v>
      </c>
      <c r="F181" s="42" t="s">
        <v>439</v>
      </c>
      <c r="G181" s="42" t="s">
        <v>440</v>
      </c>
      <c r="H181" s="44">
        <v>168</v>
      </c>
      <c r="I181" s="44">
        <v>77.28</v>
      </c>
      <c r="J181" s="42">
        <v>12</v>
      </c>
    </row>
    <row r="182" spans="1:10">
      <c r="A182" s="42">
        <v>5</v>
      </c>
      <c r="B182" s="42" t="s">
        <v>448</v>
      </c>
      <c r="C182" s="42" t="s">
        <v>445</v>
      </c>
      <c r="D182" s="43">
        <v>40575</v>
      </c>
      <c r="E182" s="42" t="s">
        <v>450</v>
      </c>
      <c r="F182" s="42" t="s">
        <v>451</v>
      </c>
      <c r="G182" s="42" t="s">
        <v>479</v>
      </c>
      <c r="H182" s="44">
        <v>186</v>
      </c>
      <c r="I182" s="44">
        <v>79.98</v>
      </c>
      <c r="J182" s="42">
        <v>12</v>
      </c>
    </row>
    <row r="183" spans="1:10">
      <c r="A183" s="42">
        <v>5</v>
      </c>
      <c r="B183" s="42" t="s">
        <v>463</v>
      </c>
      <c r="C183" s="42" t="s">
        <v>462</v>
      </c>
      <c r="D183" s="43">
        <v>40878</v>
      </c>
      <c r="E183" s="42" t="s">
        <v>436</v>
      </c>
      <c r="F183" s="42" t="s">
        <v>446</v>
      </c>
      <c r="G183" s="42" t="s">
        <v>447</v>
      </c>
      <c r="H183" s="44">
        <v>54</v>
      </c>
      <c r="I183" s="44">
        <v>25.92</v>
      </c>
      <c r="J183" s="42">
        <v>4</v>
      </c>
    </row>
    <row r="184" spans="1:10">
      <c r="A184" s="42">
        <v>5</v>
      </c>
      <c r="B184" s="42" t="s">
        <v>465</v>
      </c>
      <c r="C184" s="42" t="s">
        <v>462</v>
      </c>
      <c r="D184" s="43">
        <v>40848</v>
      </c>
      <c r="E184" s="42" t="s">
        <v>450</v>
      </c>
      <c r="F184" s="42" t="s">
        <v>455</v>
      </c>
      <c r="G184" s="42" t="s">
        <v>478</v>
      </c>
      <c r="H184" s="44">
        <v>282</v>
      </c>
      <c r="I184" s="44">
        <v>152.28</v>
      </c>
      <c r="J184" s="42">
        <v>12</v>
      </c>
    </row>
    <row r="185" spans="1:10">
      <c r="A185" s="42">
        <v>5</v>
      </c>
      <c r="B185" s="42" t="s">
        <v>461</v>
      </c>
      <c r="C185" s="42" t="s">
        <v>462</v>
      </c>
      <c r="D185" s="43">
        <v>40756</v>
      </c>
      <c r="E185" s="42" t="s">
        <v>436</v>
      </c>
      <c r="F185" s="42" t="s">
        <v>437</v>
      </c>
      <c r="G185" s="42" t="s">
        <v>449</v>
      </c>
      <c r="H185" s="44">
        <v>234</v>
      </c>
      <c r="I185" s="44">
        <v>121.68</v>
      </c>
      <c r="J185" s="42">
        <v>9</v>
      </c>
    </row>
    <row r="186" spans="1:10">
      <c r="A186" s="42">
        <v>5</v>
      </c>
      <c r="B186" s="42" t="s">
        <v>463</v>
      </c>
      <c r="C186" s="42" t="s">
        <v>462</v>
      </c>
      <c r="D186" s="43">
        <v>40756</v>
      </c>
      <c r="E186" s="42" t="s">
        <v>436</v>
      </c>
      <c r="F186" s="42" t="s">
        <v>442</v>
      </c>
      <c r="G186" s="42" t="s">
        <v>443</v>
      </c>
      <c r="H186" s="44">
        <v>130.5</v>
      </c>
      <c r="I186" s="44">
        <v>61.335000000000001</v>
      </c>
      <c r="J186" s="42">
        <v>9</v>
      </c>
    </row>
    <row r="187" spans="1:10">
      <c r="A187" s="42">
        <v>5</v>
      </c>
      <c r="B187" s="42" t="s">
        <v>465</v>
      </c>
      <c r="C187" s="42" t="s">
        <v>462</v>
      </c>
      <c r="D187" s="43">
        <v>40756</v>
      </c>
      <c r="E187" s="42" t="s">
        <v>450</v>
      </c>
      <c r="F187" s="42" t="s">
        <v>451</v>
      </c>
      <c r="G187" s="42" t="s">
        <v>469</v>
      </c>
      <c r="H187" s="44">
        <v>145</v>
      </c>
      <c r="I187" s="44">
        <v>59.45</v>
      </c>
      <c r="J187" s="42">
        <v>10</v>
      </c>
    </row>
    <row r="188" spans="1:10">
      <c r="A188" s="42">
        <v>5</v>
      </c>
      <c r="B188" s="42" t="s">
        <v>461</v>
      </c>
      <c r="C188" s="42" t="s">
        <v>462</v>
      </c>
      <c r="D188" s="43">
        <v>40725</v>
      </c>
      <c r="E188" s="42" t="s">
        <v>450</v>
      </c>
      <c r="F188" s="42" t="s">
        <v>451</v>
      </c>
      <c r="G188" s="42" t="s">
        <v>464</v>
      </c>
      <c r="H188" s="44">
        <v>130.5</v>
      </c>
      <c r="I188" s="44">
        <v>57.42</v>
      </c>
      <c r="J188" s="42">
        <v>9</v>
      </c>
    </row>
    <row r="189" spans="1:10">
      <c r="A189" s="42">
        <v>5</v>
      </c>
      <c r="B189" s="42" t="s">
        <v>461</v>
      </c>
      <c r="C189" s="42" t="s">
        <v>462</v>
      </c>
      <c r="D189" s="43">
        <v>40725</v>
      </c>
      <c r="E189" s="42" t="s">
        <v>450</v>
      </c>
      <c r="F189" s="42" t="s">
        <v>455</v>
      </c>
      <c r="G189" s="42" t="s">
        <v>472</v>
      </c>
      <c r="H189" s="44">
        <v>89.55</v>
      </c>
      <c r="I189" s="44">
        <v>47.461500000000001</v>
      </c>
      <c r="J189" s="42">
        <v>9</v>
      </c>
    </row>
    <row r="190" spans="1:10">
      <c r="A190" s="42">
        <v>5</v>
      </c>
      <c r="B190" s="42" t="s">
        <v>461</v>
      </c>
      <c r="C190" s="42" t="s">
        <v>462</v>
      </c>
      <c r="D190" s="43">
        <v>40725</v>
      </c>
      <c r="E190" s="42" t="s">
        <v>436</v>
      </c>
      <c r="F190" s="42" t="s">
        <v>442</v>
      </c>
      <c r="G190" s="42" t="s">
        <v>467</v>
      </c>
      <c r="H190" s="44">
        <v>138</v>
      </c>
      <c r="I190" s="44">
        <v>55.2</v>
      </c>
      <c r="J190" s="42">
        <v>12</v>
      </c>
    </row>
    <row r="191" spans="1:10">
      <c r="A191" s="42">
        <v>5</v>
      </c>
      <c r="B191" s="42" t="s">
        <v>461</v>
      </c>
      <c r="C191" s="42" t="s">
        <v>462</v>
      </c>
      <c r="D191" s="43">
        <v>40725</v>
      </c>
      <c r="E191" s="42" t="s">
        <v>436</v>
      </c>
      <c r="F191" s="42" t="s">
        <v>439</v>
      </c>
      <c r="G191" s="42" t="s">
        <v>440</v>
      </c>
      <c r="H191" s="44">
        <v>168</v>
      </c>
      <c r="I191" s="44">
        <v>80.64</v>
      </c>
      <c r="J191" s="42">
        <v>12</v>
      </c>
    </row>
    <row r="192" spans="1:10">
      <c r="A192" s="42">
        <v>5</v>
      </c>
      <c r="B192" s="42" t="s">
        <v>463</v>
      </c>
      <c r="C192" s="42" t="s">
        <v>462</v>
      </c>
      <c r="D192" s="43">
        <v>40664</v>
      </c>
      <c r="E192" s="42" t="s">
        <v>450</v>
      </c>
      <c r="F192" s="42" t="s">
        <v>451</v>
      </c>
      <c r="G192" s="42" t="s">
        <v>453</v>
      </c>
      <c r="H192" s="44">
        <v>185.4</v>
      </c>
      <c r="I192" s="44">
        <v>100.11600000000001</v>
      </c>
      <c r="J192" s="42">
        <v>12</v>
      </c>
    </row>
    <row r="193" spans="1:10">
      <c r="A193" s="42">
        <v>5</v>
      </c>
      <c r="B193" s="42" t="s">
        <v>465</v>
      </c>
      <c r="C193" s="42" t="s">
        <v>462</v>
      </c>
      <c r="D193" s="43">
        <v>40603</v>
      </c>
      <c r="E193" s="42" t="s">
        <v>436</v>
      </c>
      <c r="F193" s="42" t="s">
        <v>437</v>
      </c>
      <c r="G193" s="42" t="s">
        <v>438</v>
      </c>
      <c r="H193" s="44">
        <v>120</v>
      </c>
      <c r="I193" s="44">
        <v>49.2</v>
      </c>
      <c r="J193" s="42">
        <v>6</v>
      </c>
    </row>
    <row r="194" spans="1:10">
      <c r="A194" s="42">
        <v>5</v>
      </c>
      <c r="B194" s="42" t="s">
        <v>463</v>
      </c>
      <c r="C194" s="42" t="s">
        <v>462</v>
      </c>
      <c r="D194" s="43">
        <v>40575</v>
      </c>
      <c r="E194" s="42" t="s">
        <v>436</v>
      </c>
      <c r="F194" s="42" t="s">
        <v>437</v>
      </c>
      <c r="G194" s="42" t="s">
        <v>449</v>
      </c>
      <c r="H194" s="44">
        <v>234</v>
      </c>
      <c r="I194" s="44">
        <v>91.26</v>
      </c>
      <c r="J194" s="42">
        <v>9</v>
      </c>
    </row>
    <row r="195" spans="1:10">
      <c r="A195" s="42">
        <v>5</v>
      </c>
      <c r="B195" s="42" t="s">
        <v>465</v>
      </c>
      <c r="C195" s="42" t="s">
        <v>462</v>
      </c>
      <c r="D195" s="43">
        <v>40544</v>
      </c>
      <c r="E195" s="42" t="s">
        <v>436</v>
      </c>
      <c r="F195" s="42" t="s">
        <v>439</v>
      </c>
      <c r="G195" s="42" t="s">
        <v>473</v>
      </c>
      <c r="H195" s="44">
        <v>165</v>
      </c>
      <c r="I195" s="44">
        <v>75.900000000000006</v>
      </c>
      <c r="J195" s="42">
        <v>5</v>
      </c>
    </row>
    <row r="196" spans="1:10">
      <c r="A196" s="42">
        <v>5</v>
      </c>
      <c r="B196" s="42" t="s">
        <v>465</v>
      </c>
      <c r="C196" s="42" t="s">
        <v>462</v>
      </c>
      <c r="D196" s="43">
        <v>40544</v>
      </c>
      <c r="E196" s="42" t="s">
        <v>436</v>
      </c>
      <c r="F196" s="42" t="s">
        <v>442</v>
      </c>
      <c r="G196" s="42" t="s">
        <v>443</v>
      </c>
      <c r="H196" s="44">
        <v>130.5</v>
      </c>
      <c r="I196" s="44">
        <v>69.165000000000006</v>
      </c>
      <c r="J196" s="42">
        <v>9</v>
      </c>
    </row>
    <row r="197" spans="1:10">
      <c r="A197" s="42">
        <v>5</v>
      </c>
      <c r="B197" s="42" t="s">
        <v>474</v>
      </c>
      <c r="C197" s="42" t="s">
        <v>475</v>
      </c>
      <c r="D197" s="43">
        <v>40848</v>
      </c>
      <c r="E197" s="42" t="s">
        <v>436</v>
      </c>
      <c r="F197" s="42" t="s">
        <v>437</v>
      </c>
      <c r="G197" s="42" t="s">
        <v>458</v>
      </c>
      <c r="H197" s="44">
        <v>193</v>
      </c>
      <c r="I197" s="44">
        <v>88.78</v>
      </c>
      <c r="J197" s="42">
        <v>10</v>
      </c>
    </row>
    <row r="198" spans="1:10">
      <c r="A198" s="42">
        <v>5</v>
      </c>
      <c r="B198" s="42" t="s">
        <v>476</v>
      </c>
      <c r="C198" s="42" t="s">
        <v>475</v>
      </c>
      <c r="D198" s="43">
        <v>40817</v>
      </c>
      <c r="E198" s="42" t="s">
        <v>450</v>
      </c>
      <c r="F198" s="42" t="s">
        <v>451</v>
      </c>
      <c r="G198" s="42" t="s">
        <v>453</v>
      </c>
      <c r="H198" s="44">
        <v>185.4</v>
      </c>
      <c r="I198" s="44">
        <v>100.11600000000001</v>
      </c>
      <c r="J198" s="42">
        <v>12</v>
      </c>
    </row>
    <row r="199" spans="1:10">
      <c r="A199" s="42">
        <v>5</v>
      </c>
      <c r="B199" s="42" t="s">
        <v>476</v>
      </c>
      <c r="C199" s="42" t="s">
        <v>475</v>
      </c>
      <c r="D199" s="43">
        <v>40756</v>
      </c>
      <c r="E199" s="42" t="s">
        <v>436</v>
      </c>
      <c r="F199" s="42" t="s">
        <v>442</v>
      </c>
      <c r="G199" s="42" t="s">
        <v>467</v>
      </c>
      <c r="H199" s="44">
        <v>138</v>
      </c>
      <c r="I199" s="44">
        <v>55.2</v>
      </c>
      <c r="J199" s="42">
        <v>12</v>
      </c>
    </row>
    <row r="200" spans="1:10">
      <c r="A200" s="42">
        <v>5</v>
      </c>
      <c r="B200" s="42" t="s">
        <v>476</v>
      </c>
      <c r="C200" s="42" t="s">
        <v>475</v>
      </c>
      <c r="D200" s="43">
        <v>40725</v>
      </c>
      <c r="E200" s="42" t="s">
        <v>436</v>
      </c>
      <c r="F200" s="42" t="s">
        <v>439</v>
      </c>
      <c r="G200" s="42" t="s">
        <v>459</v>
      </c>
      <c r="H200" s="44">
        <v>235.2</v>
      </c>
      <c r="I200" s="44">
        <v>122.304</v>
      </c>
      <c r="J200" s="42">
        <v>12</v>
      </c>
    </row>
    <row r="201" spans="1:10">
      <c r="A201" s="42">
        <v>5</v>
      </c>
      <c r="B201" s="42" t="s">
        <v>477</v>
      </c>
      <c r="C201" s="42" t="s">
        <v>475</v>
      </c>
      <c r="D201" s="43">
        <v>40695</v>
      </c>
      <c r="E201" s="42" t="s">
        <v>436</v>
      </c>
      <c r="F201" s="42" t="s">
        <v>446</v>
      </c>
      <c r="G201" s="42" t="s">
        <v>447</v>
      </c>
      <c r="H201" s="44">
        <v>54</v>
      </c>
      <c r="I201" s="44">
        <v>25.92</v>
      </c>
      <c r="J201" s="42">
        <v>4</v>
      </c>
    </row>
    <row r="202" spans="1:10">
      <c r="A202" s="42">
        <v>5</v>
      </c>
      <c r="B202" s="42" t="s">
        <v>474</v>
      </c>
      <c r="C202" s="42" t="s">
        <v>475</v>
      </c>
      <c r="D202" s="43">
        <v>40664</v>
      </c>
      <c r="E202" s="42" t="s">
        <v>450</v>
      </c>
      <c r="F202" s="42" t="s">
        <v>451</v>
      </c>
      <c r="G202" s="42" t="s">
        <v>479</v>
      </c>
      <c r="H202" s="44">
        <v>186</v>
      </c>
      <c r="I202" s="44">
        <v>102.3</v>
      </c>
      <c r="J202" s="42">
        <v>12</v>
      </c>
    </row>
    <row r="203" spans="1:10">
      <c r="A203" s="42">
        <v>5</v>
      </c>
      <c r="B203" s="42" t="s">
        <v>476</v>
      </c>
      <c r="C203" s="42" t="s">
        <v>475</v>
      </c>
      <c r="D203" s="43">
        <v>40603</v>
      </c>
      <c r="E203" s="42" t="s">
        <v>450</v>
      </c>
      <c r="F203" s="42" t="s">
        <v>451</v>
      </c>
      <c r="G203" s="42" t="s">
        <v>452</v>
      </c>
      <c r="H203" s="44">
        <v>72</v>
      </c>
      <c r="I203" s="44">
        <v>36</v>
      </c>
      <c r="J203" s="42">
        <v>6</v>
      </c>
    </row>
    <row r="204" spans="1:10">
      <c r="A204" s="42">
        <v>5</v>
      </c>
      <c r="B204" s="42" t="s">
        <v>477</v>
      </c>
      <c r="C204" s="42" t="s">
        <v>475</v>
      </c>
      <c r="D204" s="43">
        <v>40575</v>
      </c>
      <c r="E204" s="42" t="s">
        <v>450</v>
      </c>
      <c r="F204" s="42" t="s">
        <v>451</v>
      </c>
      <c r="G204" s="42" t="s">
        <v>470</v>
      </c>
      <c r="H204" s="44">
        <v>135</v>
      </c>
      <c r="I204" s="44">
        <v>55.35</v>
      </c>
      <c r="J204" s="42">
        <v>9</v>
      </c>
    </row>
    <row r="205" spans="1:10">
      <c r="A205" s="42">
        <v>5</v>
      </c>
      <c r="B205" s="42" t="s">
        <v>477</v>
      </c>
      <c r="C205" s="42" t="s">
        <v>475</v>
      </c>
      <c r="D205" s="43">
        <v>40575</v>
      </c>
      <c r="E205" s="42" t="s">
        <v>436</v>
      </c>
      <c r="F205" s="42" t="s">
        <v>437</v>
      </c>
      <c r="G205" s="42" t="s">
        <v>449</v>
      </c>
      <c r="H205" s="44">
        <v>234</v>
      </c>
      <c r="I205" s="44">
        <v>121.68</v>
      </c>
      <c r="J205" s="42">
        <v>9</v>
      </c>
    </row>
    <row r="206" spans="1:10">
      <c r="A206" s="42">
        <v>5</v>
      </c>
      <c r="B206" s="42" t="s">
        <v>476</v>
      </c>
      <c r="C206" s="42" t="s">
        <v>475</v>
      </c>
      <c r="D206" s="43">
        <v>40544</v>
      </c>
      <c r="E206" s="42" t="s">
        <v>436</v>
      </c>
      <c r="F206" s="42" t="s">
        <v>446</v>
      </c>
      <c r="G206" s="42" t="s">
        <v>466</v>
      </c>
      <c r="H206" s="44">
        <v>90</v>
      </c>
      <c r="I206" s="44">
        <v>46.8</v>
      </c>
      <c r="J206" s="42">
        <v>5</v>
      </c>
    </row>
    <row r="207" spans="1:10">
      <c r="A207" s="42">
        <v>6</v>
      </c>
      <c r="B207" s="42" t="s">
        <v>434</v>
      </c>
      <c r="C207" s="42" t="s">
        <v>435</v>
      </c>
      <c r="D207" s="43">
        <v>40848</v>
      </c>
      <c r="E207" s="42" t="s">
        <v>450</v>
      </c>
      <c r="F207" s="42" t="s">
        <v>451</v>
      </c>
      <c r="G207" s="42" t="s">
        <v>479</v>
      </c>
      <c r="H207" s="44">
        <v>186</v>
      </c>
      <c r="I207" s="44">
        <v>79.98</v>
      </c>
      <c r="J207" s="42">
        <v>12</v>
      </c>
    </row>
    <row r="208" spans="1:10">
      <c r="A208" s="42">
        <v>6</v>
      </c>
      <c r="B208" s="42" t="s">
        <v>444</v>
      </c>
      <c r="C208" s="42" t="s">
        <v>445</v>
      </c>
      <c r="D208" s="43">
        <v>40878</v>
      </c>
      <c r="E208" s="42" t="s">
        <v>436</v>
      </c>
      <c r="F208" s="42" t="s">
        <v>446</v>
      </c>
      <c r="G208" s="42" t="s">
        <v>447</v>
      </c>
      <c r="H208" s="44">
        <v>54</v>
      </c>
      <c r="I208" s="44">
        <v>24.3</v>
      </c>
      <c r="J208" s="42">
        <v>4</v>
      </c>
    </row>
    <row r="209" spans="1:10">
      <c r="A209" s="42">
        <v>6</v>
      </c>
      <c r="B209" s="42" t="s">
        <v>448</v>
      </c>
      <c r="C209" s="42" t="s">
        <v>445</v>
      </c>
      <c r="D209" s="43">
        <v>40878</v>
      </c>
      <c r="E209" s="42" t="s">
        <v>436</v>
      </c>
      <c r="F209" s="42" t="s">
        <v>442</v>
      </c>
      <c r="G209" s="42" t="s">
        <v>471</v>
      </c>
      <c r="H209" s="44">
        <v>132</v>
      </c>
      <c r="I209" s="44">
        <v>58.08</v>
      </c>
      <c r="J209" s="42">
        <v>12</v>
      </c>
    </row>
    <row r="210" spans="1:10">
      <c r="A210" s="42">
        <v>6</v>
      </c>
      <c r="B210" s="42" t="s">
        <v>448</v>
      </c>
      <c r="C210" s="42" t="s">
        <v>445</v>
      </c>
      <c r="D210" s="43">
        <v>40817</v>
      </c>
      <c r="E210" s="42" t="s">
        <v>450</v>
      </c>
      <c r="F210" s="42" t="s">
        <v>451</v>
      </c>
      <c r="G210" s="42" t="s">
        <v>479</v>
      </c>
      <c r="H210" s="44">
        <v>186</v>
      </c>
      <c r="I210" s="44">
        <v>79.98</v>
      </c>
      <c r="J210" s="42">
        <v>12</v>
      </c>
    </row>
    <row r="211" spans="1:10">
      <c r="A211" s="42">
        <v>6</v>
      </c>
      <c r="B211" s="42" t="s">
        <v>444</v>
      </c>
      <c r="C211" s="42" t="s">
        <v>445</v>
      </c>
      <c r="D211" s="43">
        <v>40756</v>
      </c>
      <c r="E211" s="42" t="s">
        <v>450</v>
      </c>
      <c r="F211" s="42" t="s">
        <v>455</v>
      </c>
      <c r="G211" s="42" t="s">
        <v>456</v>
      </c>
      <c r="H211" s="44">
        <v>160</v>
      </c>
      <c r="I211" s="44">
        <v>86.4</v>
      </c>
      <c r="J211" s="42">
        <v>10</v>
      </c>
    </row>
    <row r="212" spans="1:10">
      <c r="A212" s="42">
        <v>6</v>
      </c>
      <c r="B212" s="42" t="s">
        <v>444</v>
      </c>
      <c r="C212" s="42" t="s">
        <v>445</v>
      </c>
      <c r="D212" s="43">
        <v>40725</v>
      </c>
      <c r="E212" s="42" t="s">
        <v>450</v>
      </c>
      <c r="F212" s="42" t="s">
        <v>451</v>
      </c>
      <c r="G212" s="42" t="s">
        <v>452</v>
      </c>
      <c r="H212" s="44">
        <v>72</v>
      </c>
      <c r="I212" s="44">
        <v>26.64</v>
      </c>
      <c r="J212" s="42">
        <v>6</v>
      </c>
    </row>
    <row r="213" spans="1:10">
      <c r="A213" s="42">
        <v>6</v>
      </c>
      <c r="B213" s="42" t="s">
        <v>448</v>
      </c>
      <c r="C213" s="42" t="s">
        <v>445</v>
      </c>
      <c r="D213" s="43">
        <v>40695</v>
      </c>
      <c r="E213" s="42" t="s">
        <v>436</v>
      </c>
      <c r="F213" s="42" t="s">
        <v>439</v>
      </c>
      <c r="G213" s="42" t="s">
        <v>473</v>
      </c>
      <c r="H213" s="44">
        <v>165</v>
      </c>
      <c r="I213" s="44">
        <v>75.900000000000006</v>
      </c>
      <c r="J213" s="42">
        <v>5</v>
      </c>
    </row>
    <row r="214" spans="1:10">
      <c r="A214" s="42">
        <v>6</v>
      </c>
      <c r="B214" s="42" t="s">
        <v>454</v>
      </c>
      <c r="C214" s="42" t="s">
        <v>445</v>
      </c>
      <c r="D214" s="43">
        <v>40664</v>
      </c>
      <c r="E214" s="42" t="s">
        <v>450</v>
      </c>
      <c r="F214" s="42" t="s">
        <v>451</v>
      </c>
      <c r="G214" s="42" t="s">
        <v>464</v>
      </c>
      <c r="H214" s="44">
        <v>130.5</v>
      </c>
      <c r="I214" s="44">
        <v>48.284999999999997</v>
      </c>
      <c r="J214" s="42">
        <v>9</v>
      </c>
    </row>
    <row r="215" spans="1:10">
      <c r="A215" s="42">
        <v>6</v>
      </c>
      <c r="B215" s="42" t="s">
        <v>454</v>
      </c>
      <c r="C215" s="42" t="s">
        <v>445</v>
      </c>
      <c r="D215" s="43">
        <v>40664</v>
      </c>
      <c r="E215" s="42" t="s">
        <v>436</v>
      </c>
      <c r="F215" s="42" t="s">
        <v>437</v>
      </c>
      <c r="G215" s="42" t="s">
        <v>458</v>
      </c>
      <c r="H215" s="44">
        <v>193</v>
      </c>
      <c r="I215" s="44">
        <v>88.78</v>
      </c>
      <c r="J215" s="42">
        <v>10</v>
      </c>
    </row>
    <row r="216" spans="1:10">
      <c r="A216" s="42">
        <v>6</v>
      </c>
      <c r="B216" s="42" t="s">
        <v>454</v>
      </c>
      <c r="C216" s="42" t="s">
        <v>445</v>
      </c>
      <c r="D216" s="43">
        <v>40664</v>
      </c>
      <c r="E216" s="42" t="s">
        <v>436</v>
      </c>
      <c r="F216" s="42" t="s">
        <v>439</v>
      </c>
      <c r="G216" s="42" t="s">
        <v>459</v>
      </c>
      <c r="H216" s="44">
        <v>235.2</v>
      </c>
      <c r="I216" s="44">
        <v>89.375999999999991</v>
      </c>
      <c r="J216" s="42">
        <v>12</v>
      </c>
    </row>
    <row r="217" spans="1:10">
      <c r="A217" s="42">
        <v>6</v>
      </c>
      <c r="B217" s="42" t="s">
        <v>461</v>
      </c>
      <c r="C217" s="42" t="s">
        <v>462</v>
      </c>
      <c r="D217" s="43">
        <v>40878</v>
      </c>
      <c r="E217" s="42" t="s">
        <v>436</v>
      </c>
      <c r="F217" s="42" t="s">
        <v>439</v>
      </c>
      <c r="G217" s="42" t="s">
        <v>457</v>
      </c>
      <c r="H217" s="44">
        <v>282</v>
      </c>
      <c r="I217" s="44">
        <v>149.46</v>
      </c>
      <c r="J217" s="42">
        <v>12</v>
      </c>
    </row>
    <row r="218" spans="1:10">
      <c r="A218" s="42">
        <v>6</v>
      </c>
      <c r="B218" s="42" t="s">
        <v>463</v>
      </c>
      <c r="C218" s="42" t="s">
        <v>462</v>
      </c>
      <c r="D218" s="43">
        <v>40878</v>
      </c>
      <c r="E218" s="42" t="s">
        <v>450</v>
      </c>
      <c r="F218" s="42" t="s">
        <v>451</v>
      </c>
      <c r="G218" s="42" t="s">
        <v>479</v>
      </c>
      <c r="H218" s="44">
        <v>186</v>
      </c>
      <c r="I218" s="44">
        <v>102.3</v>
      </c>
      <c r="J218" s="42">
        <v>12</v>
      </c>
    </row>
    <row r="219" spans="1:10">
      <c r="A219" s="42">
        <v>6</v>
      </c>
      <c r="B219" s="42" t="s">
        <v>461</v>
      </c>
      <c r="C219" s="42" t="s">
        <v>462</v>
      </c>
      <c r="D219" s="43">
        <v>40878</v>
      </c>
      <c r="E219" s="42" t="s">
        <v>436</v>
      </c>
      <c r="F219" s="42" t="s">
        <v>442</v>
      </c>
      <c r="G219" s="42" t="s">
        <v>467</v>
      </c>
      <c r="H219" s="44">
        <v>138</v>
      </c>
      <c r="I219" s="44">
        <v>67.62</v>
      </c>
      <c r="J219" s="42">
        <v>12</v>
      </c>
    </row>
    <row r="220" spans="1:10">
      <c r="A220" s="42">
        <v>6</v>
      </c>
      <c r="B220" s="42" t="s">
        <v>461</v>
      </c>
      <c r="C220" s="42" t="s">
        <v>462</v>
      </c>
      <c r="D220" s="43">
        <v>40848</v>
      </c>
      <c r="E220" s="42" t="s">
        <v>450</v>
      </c>
      <c r="F220" s="42" t="s">
        <v>451</v>
      </c>
      <c r="G220" s="42" t="s">
        <v>469</v>
      </c>
      <c r="H220" s="44">
        <v>145</v>
      </c>
      <c r="I220" s="44">
        <v>71.05</v>
      </c>
      <c r="J220" s="42">
        <v>10</v>
      </c>
    </row>
    <row r="221" spans="1:10">
      <c r="A221" s="42">
        <v>6</v>
      </c>
      <c r="B221" s="42" t="s">
        <v>468</v>
      </c>
      <c r="C221" s="42" t="s">
        <v>462</v>
      </c>
      <c r="D221" s="43">
        <v>40787</v>
      </c>
      <c r="E221" s="42" t="s">
        <v>436</v>
      </c>
      <c r="F221" s="42" t="s">
        <v>437</v>
      </c>
      <c r="G221" s="42" t="s">
        <v>458</v>
      </c>
      <c r="H221" s="44">
        <v>193</v>
      </c>
      <c r="I221" s="44">
        <v>73.34</v>
      </c>
      <c r="J221" s="42">
        <v>10</v>
      </c>
    </row>
    <row r="222" spans="1:10">
      <c r="A222" s="42">
        <v>6</v>
      </c>
      <c r="B222" s="42" t="s">
        <v>465</v>
      </c>
      <c r="C222" s="42" t="s">
        <v>462</v>
      </c>
      <c r="D222" s="43">
        <v>40756</v>
      </c>
      <c r="E222" s="42" t="s">
        <v>436</v>
      </c>
      <c r="F222" s="42" t="s">
        <v>446</v>
      </c>
      <c r="G222" s="42" t="s">
        <v>447</v>
      </c>
      <c r="H222" s="44">
        <v>54</v>
      </c>
      <c r="I222" s="44">
        <v>24.3</v>
      </c>
      <c r="J222" s="42">
        <v>4</v>
      </c>
    </row>
    <row r="223" spans="1:10">
      <c r="A223" s="42">
        <v>6</v>
      </c>
      <c r="B223" s="42" t="s">
        <v>465</v>
      </c>
      <c r="C223" s="42" t="s">
        <v>462</v>
      </c>
      <c r="D223" s="43">
        <v>40756</v>
      </c>
      <c r="E223" s="42" t="s">
        <v>436</v>
      </c>
      <c r="F223" s="42" t="s">
        <v>442</v>
      </c>
      <c r="G223" s="42" t="s">
        <v>471</v>
      </c>
      <c r="H223" s="44">
        <v>132</v>
      </c>
      <c r="I223" s="44">
        <v>58.08</v>
      </c>
      <c r="J223" s="42">
        <v>12</v>
      </c>
    </row>
    <row r="224" spans="1:10">
      <c r="A224" s="42">
        <v>6</v>
      </c>
      <c r="B224" s="42" t="s">
        <v>461</v>
      </c>
      <c r="C224" s="42" t="s">
        <v>462</v>
      </c>
      <c r="D224" s="43">
        <v>40695</v>
      </c>
      <c r="E224" s="42" t="s">
        <v>450</v>
      </c>
      <c r="F224" s="42" t="s">
        <v>451</v>
      </c>
      <c r="G224" s="42" t="s">
        <v>460</v>
      </c>
      <c r="H224" s="44">
        <v>104.4</v>
      </c>
      <c r="I224" s="44">
        <v>48.024000000000008</v>
      </c>
      <c r="J224" s="42">
        <v>9</v>
      </c>
    </row>
    <row r="225" spans="1:10">
      <c r="A225" s="42">
        <v>6</v>
      </c>
      <c r="B225" s="42" t="s">
        <v>465</v>
      </c>
      <c r="C225" s="42" t="s">
        <v>462</v>
      </c>
      <c r="D225" s="43">
        <v>40664</v>
      </c>
      <c r="E225" s="42" t="s">
        <v>450</v>
      </c>
      <c r="F225" s="42" t="s">
        <v>451</v>
      </c>
      <c r="G225" s="42" t="s">
        <v>452</v>
      </c>
      <c r="H225" s="44">
        <v>72</v>
      </c>
      <c r="I225" s="44">
        <v>32.4</v>
      </c>
      <c r="J225" s="42">
        <v>6</v>
      </c>
    </row>
    <row r="226" spans="1:10">
      <c r="A226" s="42">
        <v>6</v>
      </c>
      <c r="B226" s="42" t="s">
        <v>461</v>
      </c>
      <c r="C226" s="42" t="s">
        <v>462</v>
      </c>
      <c r="D226" s="43">
        <v>40664</v>
      </c>
      <c r="E226" s="42" t="s">
        <v>436</v>
      </c>
      <c r="F226" s="42" t="s">
        <v>442</v>
      </c>
      <c r="G226" s="42" t="s">
        <v>471</v>
      </c>
      <c r="H226" s="44">
        <v>132</v>
      </c>
      <c r="I226" s="44">
        <v>50.16</v>
      </c>
      <c r="J226" s="42">
        <v>12</v>
      </c>
    </row>
    <row r="227" spans="1:10">
      <c r="A227" s="42">
        <v>6</v>
      </c>
      <c r="B227" s="42" t="s">
        <v>461</v>
      </c>
      <c r="C227" s="42" t="s">
        <v>462</v>
      </c>
      <c r="D227" s="43">
        <v>40634</v>
      </c>
      <c r="E227" s="42" t="s">
        <v>436</v>
      </c>
      <c r="F227" s="42" t="s">
        <v>446</v>
      </c>
      <c r="G227" s="42" t="s">
        <v>447</v>
      </c>
      <c r="H227" s="44">
        <v>54</v>
      </c>
      <c r="I227" s="44">
        <v>22.68</v>
      </c>
      <c r="J227" s="42">
        <v>4</v>
      </c>
    </row>
    <row r="228" spans="1:10">
      <c r="A228" s="42">
        <v>6</v>
      </c>
      <c r="B228" s="42" t="s">
        <v>463</v>
      </c>
      <c r="C228" s="42" t="s">
        <v>462</v>
      </c>
      <c r="D228" s="43">
        <v>40575</v>
      </c>
      <c r="E228" s="42" t="s">
        <v>436</v>
      </c>
      <c r="F228" s="42" t="s">
        <v>446</v>
      </c>
      <c r="G228" s="42" t="s">
        <v>466</v>
      </c>
      <c r="H228" s="44">
        <v>90</v>
      </c>
      <c r="I228" s="44">
        <v>46.8</v>
      </c>
      <c r="J228" s="42">
        <v>5</v>
      </c>
    </row>
    <row r="229" spans="1:10">
      <c r="A229" s="42">
        <v>6</v>
      </c>
      <c r="B229" s="42" t="s">
        <v>463</v>
      </c>
      <c r="C229" s="42" t="s">
        <v>462</v>
      </c>
      <c r="D229" s="43">
        <v>40544</v>
      </c>
      <c r="E229" s="42" t="s">
        <v>450</v>
      </c>
      <c r="F229" s="42" t="s">
        <v>451</v>
      </c>
      <c r="G229" s="42" t="s">
        <v>453</v>
      </c>
      <c r="H229" s="44">
        <v>185.4</v>
      </c>
      <c r="I229" s="44">
        <v>100.11600000000001</v>
      </c>
      <c r="J229" s="42">
        <v>12</v>
      </c>
    </row>
    <row r="230" spans="1:10">
      <c r="A230" s="42">
        <v>6</v>
      </c>
      <c r="B230" s="42" t="s">
        <v>474</v>
      </c>
      <c r="C230" s="42" t="s">
        <v>475</v>
      </c>
      <c r="D230" s="43">
        <v>40878</v>
      </c>
      <c r="E230" s="42" t="s">
        <v>450</v>
      </c>
      <c r="F230" s="42" t="s">
        <v>451</v>
      </c>
      <c r="G230" s="42" t="s">
        <v>464</v>
      </c>
      <c r="H230" s="44">
        <v>130.5</v>
      </c>
      <c r="I230" s="44">
        <v>58.725000000000001</v>
      </c>
      <c r="J230" s="42">
        <v>9</v>
      </c>
    </row>
    <row r="231" spans="1:10">
      <c r="A231" s="42">
        <v>6</v>
      </c>
      <c r="B231" s="42" t="s">
        <v>474</v>
      </c>
      <c r="C231" s="42" t="s">
        <v>475</v>
      </c>
      <c r="D231" s="43">
        <v>40878</v>
      </c>
      <c r="E231" s="42" t="s">
        <v>436</v>
      </c>
      <c r="F231" s="42" t="s">
        <v>442</v>
      </c>
      <c r="G231" s="42" t="s">
        <v>471</v>
      </c>
      <c r="H231" s="44">
        <v>132</v>
      </c>
      <c r="I231" s="44">
        <v>58.08</v>
      </c>
      <c r="J231" s="42">
        <v>12</v>
      </c>
    </row>
    <row r="232" spans="1:10">
      <c r="A232" s="42">
        <v>6</v>
      </c>
      <c r="B232" s="42" t="s">
        <v>474</v>
      </c>
      <c r="C232" s="42" t="s">
        <v>475</v>
      </c>
      <c r="D232" s="43">
        <v>40848</v>
      </c>
      <c r="E232" s="42" t="s">
        <v>436</v>
      </c>
      <c r="F232" s="42" t="s">
        <v>439</v>
      </c>
      <c r="G232" s="42" t="s">
        <v>473</v>
      </c>
      <c r="H232" s="44">
        <v>165</v>
      </c>
      <c r="I232" s="44">
        <v>75.900000000000006</v>
      </c>
      <c r="J232" s="42">
        <v>5</v>
      </c>
    </row>
    <row r="233" spans="1:10">
      <c r="A233" s="42">
        <v>6</v>
      </c>
      <c r="B233" s="42" t="s">
        <v>476</v>
      </c>
      <c r="C233" s="42" t="s">
        <v>475</v>
      </c>
      <c r="D233" s="43">
        <v>40817</v>
      </c>
      <c r="E233" s="42" t="s">
        <v>436</v>
      </c>
      <c r="F233" s="42" t="s">
        <v>446</v>
      </c>
      <c r="G233" s="42" t="s">
        <v>466</v>
      </c>
      <c r="H233" s="44">
        <v>90</v>
      </c>
      <c r="I233" s="44">
        <v>46.8</v>
      </c>
      <c r="J233" s="42">
        <v>5</v>
      </c>
    </row>
    <row r="234" spans="1:10">
      <c r="A234" s="42">
        <v>6</v>
      </c>
      <c r="B234" s="42" t="s">
        <v>476</v>
      </c>
      <c r="C234" s="42" t="s">
        <v>475</v>
      </c>
      <c r="D234" s="43">
        <v>40817</v>
      </c>
      <c r="E234" s="42" t="s">
        <v>450</v>
      </c>
      <c r="F234" s="42" t="s">
        <v>451</v>
      </c>
      <c r="G234" s="42" t="s">
        <v>470</v>
      </c>
      <c r="H234" s="44">
        <v>135</v>
      </c>
      <c r="I234" s="44">
        <v>49.95</v>
      </c>
      <c r="J234" s="42">
        <v>9</v>
      </c>
    </row>
    <row r="235" spans="1:10">
      <c r="A235" s="42">
        <v>6</v>
      </c>
      <c r="B235" s="42" t="s">
        <v>476</v>
      </c>
      <c r="C235" s="42" t="s">
        <v>475</v>
      </c>
      <c r="D235" s="43">
        <v>40787</v>
      </c>
      <c r="E235" s="42" t="s">
        <v>436</v>
      </c>
      <c r="F235" s="42" t="s">
        <v>437</v>
      </c>
      <c r="G235" s="42" t="s">
        <v>458</v>
      </c>
      <c r="H235" s="44">
        <v>193</v>
      </c>
      <c r="I235" s="44">
        <v>73.34</v>
      </c>
      <c r="J235" s="42">
        <v>10</v>
      </c>
    </row>
    <row r="236" spans="1:10">
      <c r="A236" s="42">
        <v>6</v>
      </c>
      <c r="B236" s="42" t="s">
        <v>477</v>
      </c>
      <c r="C236" s="42" t="s">
        <v>475</v>
      </c>
      <c r="D236" s="43">
        <v>40695</v>
      </c>
      <c r="E236" s="42" t="s">
        <v>450</v>
      </c>
      <c r="F236" s="42" t="s">
        <v>451</v>
      </c>
      <c r="G236" s="42" t="s">
        <v>470</v>
      </c>
      <c r="H236" s="44">
        <v>135</v>
      </c>
      <c r="I236" s="44">
        <v>55.35</v>
      </c>
      <c r="J236" s="42">
        <v>9</v>
      </c>
    </row>
    <row r="237" spans="1:10">
      <c r="A237" s="42">
        <v>6</v>
      </c>
      <c r="B237" s="42" t="s">
        <v>476</v>
      </c>
      <c r="C237" s="42" t="s">
        <v>475</v>
      </c>
      <c r="D237" s="43">
        <v>40634</v>
      </c>
      <c r="E237" s="42" t="s">
        <v>436</v>
      </c>
      <c r="F237" s="42" t="s">
        <v>442</v>
      </c>
      <c r="G237" s="42" t="s">
        <v>467</v>
      </c>
      <c r="H237" s="44">
        <v>138</v>
      </c>
      <c r="I237" s="44">
        <v>67.62</v>
      </c>
      <c r="J237" s="42">
        <v>12</v>
      </c>
    </row>
    <row r="238" spans="1:10">
      <c r="A238" s="42">
        <v>6</v>
      </c>
      <c r="B238" s="42" t="s">
        <v>477</v>
      </c>
      <c r="C238" s="42" t="s">
        <v>475</v>
      </c>
      <c r="D238" s="43">
        <v>40603</v>
      </c>
      <c r="E238" s="42" t="s">
        <v>436</v>
      </c>
      <c r="F238" s="42" t="s">
        <v>446</v>
      </c>
      <c r="G238" s="42" t="s">
        <v>447</v>
      </c>
      <c r="H238" s="44">
        <v>54</v>
      </c>
      <c r="I238" s="44">
        <v>25.92</v>
      </c>
      <c r="J238" s="42">
        <v>4</v>
      </c>
    </row>
    <row r="239" spans="1:10">
      <c r="A239" s="42">
        <v>6</v>
      </c>
      <c r="B239" s="42" t="s">
        <v>477</v>
      </c>
      <c r="C239" s="42" t="s">
        <v>475</v>
      </c>
      <c r="D239" s="43">
        <v>40603</v>
      </c>
      <c r="E239" s="42" t="s">
        <v>450</v>
      </c>
      <c r="F239" s="42" t="s">
        <v>455</v>
      </c>
      <c r="G239" s="42" t="s">
        <v>478</v>
      </c>
      <c r="H239" s="44">
        <v>282</v>
      </c>
      <c r="I239" s="44">
        <v>138.18</v>
      </c>
      <c r="J239" s="42">
        <v>12</v>
      </c>
    </row>
    <row r="240" spans="1:10">
      <c r="A240" s="42">
        <v>6</v>
      </c>
      <c r="B240" s="42" t="s">
        <v>476</v>
      </c>
      <c r="C240" s="42" t="s">
        <v>475</v>
      </c>
      <c r="D240" s="43">
        <v>40544</v>
      </c>
      <c r="E240" s="42" t="s">
        <v>450</v>
      </c>
      <c r="F240" s="42" t="s">
        <v>451</v>
      </c>
      <c r="G240" s="42" t="s">
        <v>453</v>
      </c>
      <c r="H240" s="44">
        <v>185.4</v>
      </c>
      <c r="I240" s="44">
        <v>100.11600000000001</v>
      </c>
      <c r="J240" s="42">
        <v>12</v>
      </c>
    </row>
    <row r="241" spans="1:10">
      <c r="A241" s="42">
        <v>7</v>
      </c>
      <c r="B241" s="42" t="s">
        <v>434</v>
      </c>
      <c r="C241" s="42" t="s">
        <v>435</v>
      </c>
      <c r="D241" s="43">
        <v>40848</v>
      </c>
      <c r="E241" s="42" t="s">
        <v>450</v>
      </c>
      <c r="F241" s="42" t="s">
        <v>451</v>
      </c>
      <c r="G241" s="42" t="s">
        <v>452</v>
      </c>
      <c r="H241" s="44">
        <v>72</v>
      </c>
      <c r="I241" s="44">
        <v>26.64</v>
      </c>
      <c r="J241" s="42">
        <v>6</v>
      </c>
    </row>
    <row r="242" spans="1:10">
      <c r="A242" s="42">
        <v>7</v>
      </c>
      <c r="B242" s="42" t="s">
        <v>444</v>
      </c>
      <c r="C242" s="42" t="s">
        <v>445</v>
      </c>
      <c r="D242" s="43">
        <v>40878</v>
      </c>
      <c r="E242" s="42" t="s">
        <v>436</v>
      </c>
      <c r="F242" s="42" t="s">
        <v>437</v>
      </c>
      <c r="G242" s="42" t="s">
        <v>438</v>
      </c>
      <c r="H242" s="44">
        <v>120</v>
      </c>
      <c r="I242" s="44">
        <v>48</v>
      </c>
      <c r="J242" s="42">
        <v>6</v>
      </c>
    </row>
    <row r="243" spans="1:10">
      <c r="A243" s="42">
        <v>7</v>
      </c>
      <c r="B243" s="42" t="s">
        <v>444</v>
      </c>
      <c r="C243" s="42" t="s">
        <v>445</v>
      </c>
      <c r="D243" s="43">
        <v>40878</v>
      </c>
      <c r="E243" s="42" t="s">
        <v>436</v>
      </c>
      <c r="F243" s="42" t="s">
        <v>439</v>
      </c>
      <c r="G243" s="42" t="s">
        <v>440</v>
      </c>
      <c r="H243" s="44">
        <v>168</v>
      </c>
      <c r="I243" s="44">
        <v>62.16</v>
      </c>
      <c r="J243" s="42">
        <v>12</v>
      </c>
    </row>
    <row r="244" spans="1:10">
      <c r="A244" s="42">
        <v>7</v>
      </c>
      <c r="B244" s="42" t="s">
        <v>448</v>
      </c>
      <c r="C244" s="42" t="s">
        <v>445</v>
      </c>
      <c r="D244" s="43">
        <v>40817</v>
      </c>
      <c r="E244" s="42" t="s">
        <v>450</v>
      </c>
      <c r="F244" s="42" t="s">
        <v>451</v>
      </c>
      <c r="G244" s="42" t="s">
        <v>469</v>
      </c>
      <c r="H244" s="44">
        <v>145</v>
      </c>
      <c r="I244" s="44">
        <v>71.05</v>
      </c>
      <c r="J244" s="42">
        <v>10</v>
      </c>
    </row>
    <row r="245" spans="1:10">
      <c r="A245" s="42">
        <v>7</v>
      </c>
      <c r="B245" s="42" t="s">
        <v>444</v>
      </c>
      <c r="C245" s="42" t="s">
        <v>445</v>
      </c>
      <c r="D245" s="43">
        <v>40725</v>
      </c>
      <c r="E245" s="42" t="s">
        <v>450</v>
      </c>
      <c r="F245" s="42" t="s">
        <v>451</v>
      </c>
      <c r="G245" s="42" t="s">
        <v>469</v>
      </c>
      <c r="H245" s="44">
        <v>145</v>
      </c>
      <c r="I245" s="44">
        <v>71.05</v>
      </c>
      <c r="J245" s="42">
        <v>10</v>
      </c>
    </row>
    <row r="246" spans="1:10">
      <c r="A246" s="42">
        <v>7</v>
      </c>
      <c r="B246" s="42" t="s">
        <v>454</v>
      </c>
      <c r="C246" s="42" t="s">
        <v>445</v>
      </c>
      <c r="D246" s="43">
        <v>40664</v>
      </c>
      <c r="E246" s="42" t="s">
        <v>450</v>
      </c>
      <c r="F246" s="42" t="s">
        <v>451</v>
      </c>
      <c r="G246" s="42" t="s">
        <v>469</v>
      </c>
      <c r="H246" s="44">
        <v>145</v>
      </c>
      <c r="I246" s="44">
        <v>78.3</v>
      </c>
      <c r="J246" s="42">
        <v>10</v>
      </c>
    </row>
    <row r="247" spans="1:10">
      <c r="A247" s="42">
        <v>7</v>
      </c>
      <c r="B247" s="42" t="s">
        <v>454</v>
      </c>
      <c r="C247" s="42" t="s">
        <v>445</v>
      </c>
      <c r="D247" s="43">
        <v>40634</v>
      </c>
      <c r="E247" s="42" t="s">
        <v>436</v>
      </c>
      <c r="F247" s="42" t="s">
        <v>439</v>
      </c>
      <c r="G247" s="42" t="s">
        <v>473</v>
      </c>
      <c r="H247" s="44">
        <v>165</v>
      </c>
      <c r="I247" s="44">
        <v>77.55</v>
      </c>
      <c r="J247" s="42">
        <v>5</v>
      </c>
    </row>
    <row r="248" spans="1:10">
      <c r="A248" s="42">
        <v>7</v>
      </c>
      <c r="B248" s="42" t="s">
        <v>444</v>
      </c>
      <c r="C248" s="42" t="s">
        <v>445</v>
      </c>
      <c r="D248" s="43">
        <v>40603</v>
      </c>
      <c r="E248" s="42" t="s">
        <v>450</v>
      </c>
      <c r="F248" s="42" t="s">
        <v>455</v>
      </c>
      <c r="G248" s="42" t="s">
        <v>456</v>
      </c>
      <c r="H248" s="44">
        <v>160</v>
      </c>
      <c r="I248" s="44">
        <v>83.2</v>
      </c>
      <c r="J248" s="42">
        <v>10</v>
      </c>
    </row>
    <row r="249" spans="1:10">
      <c r="A249" s="42">
        <v>7</v>
      </c>
      <c r="B249" s="42" t="s">
        <v>454</v>
      </c>
      <c r="C249" s="42" t="s">
        <v>445</v>
      </c>
      <c r="D249" s="43">
        <v>40603</v>
      </c>
      <c r="E249" s="42" t="s">
        <v>436</v>
      </c>
      <c r="F249" s="42" t="s">
        <v>437</v>
      </c>
      <c r="G249" s="42" t="s">
        <v>458</v>
      </c>
      <c r="H249" s="44">
        <v>193</v>
      </c>
      <c r="I249" s="44">
        <v>88.78</v>
      </c>
      <c r="J249" s="42">
        <v>10</v>
      </c>
    </row>
    <row r="250" spans="1:10">
      <c r="A250" s="42">
        <v>7</v>
      </c>
      <c r="B250" s="42" t="s">
        <v>448</v>
      </c>
      <c r="C250" s="42" t="s">
        <v>445</v>
      </c>
      <c r="D250" s="43">
        <v>40544</v>
      </c>
      <c r="E250" s="42" t="s">
        <v>436</v>
      </c>
      <c r="F250" s="42" t="s">
        <v>439</v>
      </c>
      <c r="G250" s="42" t="s">
        <v>457</v>
      </c>
      <c r="H250" s="44">
        <v>282</v>
      </c>
      <c r="I250" s="44">
        <v>149.46</v>
      </c>
      <c r="J250" s="42">
        <v>12</v>
      </c>
    </row>
    <row r="251" spans="1:10">
      <c r="A251" s="42">
        <v>7</v>
      </c>
      <c r="B251" s="42" t="s">
        <v>448</v>
      </c>
      <c r="C251" s="42" t="s">
        <v>445</v>
      </c>
      <c r="D251" s="43">
        <v>40544</v>
      </c>
      <c r="E251" s="42" t="s">
        <v>436</v>
      </c>
      <c r="F251" s="42" t="s">
        <v>442</v>
      </c>
      <c r="G251" s="42" t="s">
        <v>471</v>
      </c>
      <c r="H251" s="44">
        <v>132</v>
      </c>
      <c r="I251" s="44">
        <v>50.16</v>
      </c>
      <c r="J251" s="42">
        <v>12</v>
      </c>
    </row>
    <row r="252" spans="1:10">
      <c r="A252" s="42">
        <v>7</v>
      </c>
      <c r="B252" s="42" t="s">
        <v>461</v>
      </c>
      <c r="C252" s="42" t="s">
        <v>462</v>
      </c>
      <c r="D252" s="43">
        <v>40878</v>
      </c>
      <c r="E252" s="42" t="s">
        <v>436</v>
      </c>
      <c r="F252" s="42" t="s">
        <v>439</v>
      </c>
      <c r="G252" s="42" t="s">
        <v>473</v>
      </c>
      <c r="H252" s="44">
        <v>165</v>
      </c>
      <c r="I252" s="44">
        <v>77.55</v>
      </c>
      <c r="J252" s="42">
        <v>5</v>
      </c>
    </row>
    <row r="253" spans="1:10">
      <c r="A253" s="42">
        <v>7</v>
      </c>
      <c r="B253" s="42" t="s">
        <v>461</v>
      </c>
      <c r="C253" s="42" t="s">
        <v>462</v>
      </c>
      <c r="D253" s="43">
        <v>40848</v>
      </c>
      <c r="E253" s="42" t="s">
        <v>436</v>
      </c>
      <c r="F253" s="42" t="s">
        <v>442</v>
      </c>
      <c r="G253" s="42" t="s">
        <v>471</v>
      </c>
      <c r="H253" s="44">
        <v>132</v>
      </c>
      <c r="I253" s="44">
        <v>71.28</v>
      </c>
      <c r="J253" s="42">
        <v>12</v>
      </c>
    </row>
    <row r="254" spans="1:10">
      <c r="A254" s="42">
        <v>7</v>
      </c>
      <c r="B254" s="42" t="s">
        <v>463</v>
      </c>
      <c r="C254" s="42" t="s">
        <v>462</v>
      </c>
      <c r="D254" s="43">
        <v>40817</v>
      </c>
      <c r="E254" s="42" t="s">
        <v>450</v>
      </c>
      <c r="F254" s="42" t="s">
        <v>451</v>
      </c>
      <c r="G254" s="42" t="s">
        <v>470</v>
      </c>
      <c r="H254" s="44">
        <v>135</v>
      </c>
      <c r="I254" s="44">
        <v>55.35</v>
      </c>
      <c r="J254" s="42">
        <v>9</v>
      </c>
    </row>
    <row r="255" spans="1:10">
      <c r="A255" s="42">
        <v>7</v>
      </c>
      <c r="B255" s="42" t="s">
        <v>461</v>
      </c>
      <c r="C255" s="42" t="s">
        <v>462</v>
      </c>
      <c r="D255" s="43">
        <v>40817</v>
      </c>
      <c r="E255" s="42" t="s">
        <v>450</v>
      </c>
      <c r="F255" s="42" t="s">
        <v>451</v>
      </c>
      <c r="G255" s="42" t="s">
        <v>453</v>
      </c>
      <c r="H255" s="44">
        <v>185.4</v>
      </c>
      <c r="I255" s="44">
        <v>83.43</v>
      </c>
      <c r="J255" s="42">
        <v>12</v>
      </c>
    </row>
    <row r="256" spans="1:10">
      <c r="A256" s="42">
        <v>7</v>
      </c>
      <c r="B256" s="42" t="s">
        <v>468</v>
      </c>
      <c r="C256" s="42" t="s">
        <v>462</v>
      </c>
      <c r="D256" s="43">
        <v>40787</v>
      </c>
      <c r="E256" s="42" t="s">
        <v>436</v>
      </c>
      <c r="F256" s="42" t="s">
        <v>437</v>
      </c>
      <c r="G256" s="42" t="s">
        <v>458</v>
      </c>
      <c r="H256" s="44">
        <v>193</v>
      </c>
      <c r="I256" s="44">
        <v>88.78</v>
      </c>
      <c r="J256" s="42">
        <v>10</v>
      </c>
    </row>
    <row r="257" spans="1:10">
      <c r="A257" s="42">
        <v>7</v>
      </c>
      <c r="B257" s="42" t="s">
        <v>465</v>
      </c>
      <c r="C257" s="42" t="s">
        <v>462</v>
      </c>
      <c r="D257" s="43">
        <v>40695</v>
      </c>
      <c r="E257" s="42" t="s">
        <v>436</v>
      </c>
      <c r="F257" s="42" t="s">
        <v>446</v>
      </c>
      <c r="G257" s="42" t="s">
        <v>466</v>
      </c>
      <c r="H257" s="44">
        <v>90</v>
      </c>
      <c r="I257" s="44">
        <v>46.8</v>
      </c>
      <c r="J257" s="42">
        <v>5</v>
      </c>
    </row>
    <row r="258" spans="1:10">
      <c r="A258" s="42">
        <v>7</v>
      </c>
      <c r="B258" s="42" t="s">
        <v>465</v>
      </c>
      <c r="C258" s="42" t="s">
        <v>462</v>
      </c>
      <c r="D258" s="43">
        <v>40695</v>
      </c>
      <c r="E258" s="42" t="s">
        <v>436</v>
      </c>
      <c r="F258" s="42" t="s">
        <v>442</v>
      </c>
      <c r="G258" s="42" t="s">
        <v>467</v>
      </c>
      <c r="H258" s="44">
        <v>138</v>
      </c>
      <c r="I258" s="44">
        <v>53.82</v>
      </c>
      <c r="J258" s="42">
        <v>12</v>
      </c>
    </row>
    <row r="259" spans="1:10">
      <c r="A259" s="42">
        <v>7</v>
      </c>
      <c r="B259" s="42" t="s">
        <v>465</v>
      </c>
      <c r="C259" s="42" t="s">
        <v>462</v>
      </c>
      <c r="D259" s="43">
        <v>40664</v>
      </c>
      <c r="E259" s="42" t="s">
        <v>450</v>
      </c>
      <c r="F259" s="42" t="s">
        <v>451</v>
      </c>
      <c r="G259" s="42" t="s">
        <v>464</v>
      </c>
      <c r="H259" s="44">
        <v>130.5</v>
      </c>
      <c r="I259" s="44">
        <v>57.42</v>
      </c>
      <c r="J259" s="42">
        <v>9</v>
      </c>
    </row>
    <row r="260" spans="1:10">
      <c r="A260" s="42">
        <v>7</v>
      </c>
      <c r="B260" s="42" t="s">
        <v>461</v>
      </c>
      <c r="C260" s="42" t="s">
        <v>462</v>
      </c>
      <c r="D260" s="43">
        <v>40664</v>
      </c>
      <c r="E260" s="42" t="s">
        <v>450</v>
      </c>
      <c r="F260" s="42" t="s">
        <v>451</v>
      </c>
      <c r="G260" s="42" t="s">
        <v>464</v>
      </c>
      <c r="H260" s="44">
        <v>130.5</v>
      </c>
      <c r="I260" s="44">
        <v>63.945</v>
      </c>
      <c r="J260" s="42">
        <v>9</v>
      </c>
    </row>
    <row r="261" spans="1:10">
      <c r="A261" s="42">
        <v>7</v>
      </c>
      <c r="B261" s="42" t="s">
        <v>461</v>
      </c>
      <c r="C261" s="42" t="s">
        <v>462</v>
      </c>
      <c r="D261" s="43">
        <v>40634</v>
      </c>
      <c r="E261" s="42" t="s">
        <v>436</v>
      </c>
      <c r="F261" s="42" t="s">
        <v>446</v>
      </c>
      <c r="G261" s="42" t="s">
        <v>466</v>
      </c>
      <c r="H261" s="44">
        <v>90</v>
      </c>
      <c r="I261" s="44">
        <v>45</v>
      </c>
      <c r="J261" s="42">
        <v>5</v>
      </c>
    </row>
    <row r="262" spans="1:10">
      <c r="A262" s="42">
        <v>7</v>
      </c>
      <c r="B262" s="42" t="s">
        <v>463</v>
      </c>
      <c r="C262" s="42" t="s">
        <v>462</v>
      </c>
      <c r="D262" s="43">
        <v>40575</v>
      </c>
      <c r="E262" s="42" t="s">
        <v>436</v>
      </c>
      <c r="F262" s="42" t="s">
        <v>446</v>
      </c>
      <c r="G262" s="42" t="s">
        <v>466</v>
      </c>
      <c r="H262" s="44">
        <v>90</v>
      </c>
      <c r="I262" s="44">
        <v>45</v>
      </c>
      <c r="J262" s="42">
        <v>5</v>
      </c>
    </row>
    <row r="263" spans="1:10">
      <c r="A263" s="42">
        <v>7</v>
      </c>
      <c r="B263" s="42" t="s">
        <v>463</v>
      </c>
      <c r="C263" s="42" t="s">
        <v>462</v>
      </c>
      <c r="D263" s="43">
        <v>40544</v>
      </c>
      <c r="E263" s="42" t="s">
        <v>450</v>
      </c>
      <c r="F263" s="42" t="s">
        <v>451</v>
      </c>
      <c r="G263" s="42" t="s">
        <v>452</v>
      </c>
      <c r="H263" s="44">
        <v>72</v>
      </c>
      <c r="I263" s="44">
        <v>39.6</v>
      </c>
      <c r="J263" s="42">
        <v>6</v>
      </c>
    </row>
    <row r="264" spans="1:10">
      <c r="A264" s="42">
        <v>7</v>
      </c>
      <c r="B264" s="42" t="s">
        <v>474</v>
      </c>
      <c r="C264" s="42" t="s">
        <v>475</v>
      </c>
      <c r="D264" s="43">
        <v>40878</v>
      </c>
      <c r="E264" s="42" t="s">
        <v>450</v>
      </c>
      <c r="F264" s="42" t="s">
        <v>451</v>
      </c>
      <c r="G264" s="42" t="s">
        <v>452</v>
      </c>
      <c r="H264" s="44">
        <v>72</v>
      </c>
      <c r="I264" s="44">
        <v>32.4</v>
      </c>
      <c r="J264" s="42">
        <v>6</v>
      </c>
    </row>
    <row r="265" spans="1:10">
      <c r="A265" s="42">
        <v>7</v>
      </c>
      <c r="B265" s="42" t="s">
        <v>474</v>
      </c>
      <c r="C265" s="42" t="s">
        <v>475</v>
      </c>
      <c r="D265" s="43">
        <v>40878</v>
      </c>
      <c r="E265" s="42" t="s">
        <v>436</v>
      </c>
      <c r="F265" s="42" t="s">
        <v>442</v>
      </c>
      <c r="G265" s="42" t="s">
        <v>443</v>
      </c>
      <c r="H265" s="44">
        <v>130.5</v>
      </c>
      <c r="I265" s="44">
        <v>65.25</v>
      </c>
      <c r="J265" s="42">
        <v>9</v>
      </c>
    </row>
    <row r="266" spans="1:10">
      <c r="A266" s="42">
        <v>7</v>
      </c>
      <c r="B266" s="42" t="s">
        <v>476</v>
      </c>
      <c r="C266" s="42" t="s">
        <v>475</v>
      </c>
      <c r="D266" s="43">
        <v>40817</v>
      </c>
      <c r="E266" s="42" t="s">
        <v>436</v>
      </c>
      <c r="F266" s="42" t="s">
        <v>446</v>
      </c>
      <c r="G266" s="42" t="s">
        <v>447</v>
      </c>
      <c r="H266" s="44">
        <v>54</v>
      </c>
      <c r="I266" s="44">
        <v>24.3</v>
      </c>
      <c r="J266" s="42">
        <v>4</v>
      </c>
    </row>
    <row r="267" spans="1:10">
      <c r="A267" s="42">
        <v>7</v>
      </c>
      <c r="B267" s="42" t="s">
        <v>476</v>
      </c>
      <c r="C267" s="42" t="s">
        <v>475</v>
      </c>
      <c r="D267" s="43">
        <v>40787</v>
      </c>
      <c r="E267" s="42" t="s">
        <v>450</v>
      </c>
      <c r="F267" s="42" t="s">
        <v>451</v>
      </c>
      <c r="G267" s="42" t="s">
        <v>464</v>
      </c>
      <c r="H267" s="44">
        <v>130.5</v>
      </c>
      <c r="I267" s="44">
        <v>48.284999999999997</v>
      </c>
      <c r="J267" s="42">
        <v>9</v>
      </c>
    </row>
    <row r="268" spans="1:10">
      <c r="A268" s="42">
        <v>7</v>
      </c>
      <c r="B268" s="42" t="s">
        <v>476</v>
      </c>
      <c r="C268" s="42" t="s">
        <v>475</v>
      </c>
      <c r="D268" s="43">
        <v>40787</v>
      </c>
      <c r="E268" s="42" t="s">
        <v>436</v>
      </c>
      <c r="F268" s="42" t="s">
        <v>437</v>
      </c>
      <c r="G268" s="42" t="s">
        <v>458</v>
      </c>
      <c r="H268" s="44">
        <v>193</v>
      </c>
      <c r="I268" s="44">
        <v>96.5</v>
      </c>
      <c r="J268" s="42">
        <v>10</v>
      </c>
    </row>
    <row r="269" spans="1:10">
      <c r="A269" s="42">
        <v>7</v>
      </c>
      <c r="B269" s="42" t="s">
        <v>474</v>
      </c>
      <c r="C269" s="42" t="s">
        <v>475</v>
      </c>
      <c r="D269" s="43">
        <v>40787</v>
      </c>
      <c r="E269" s="42" t="s">
        <v>436</v>
      </c>
      <c r="F269" s="42" t="s">
        <v>439</v>
      </c>
      <c r="G269" s="42" t="s">
        <v>457</v>
      </c>
      <c r="H269" s="44">
        <v>282</v>
      </c>
      <c r="I269" s="44">
        <v>109.98</v>
      </c>
      <c r="J269" s="42">
        <v>12</v>
      </c>
    </row>
    <row r="270" spans="1:10">
      <c r="A270" s="42">
        <v>7</v>
      </c>
      <c r="B270" s="42" t="s">
        <v>477</v>
      </c>
      <c r="C270" s="42" t="s">
        <v>475</v>
      </c>
      <c r="D270" s="43">
        <v>40695</v>
      </c>
      <c r="E270" s="42" t="s">
        <v>450</v>
      </c>
      <c r="F270" s="42" t="s">
        <v>451</v>
      </c>
      <c r="G270" s="42" t="s">
        <v>453</v>
      </c>
      <c r="H270" s="44">
        <v>185.4</v>
      </c>
      <c r="I270" s="44">
        <v>101.97</v>
      </c>
      <c r="J270" s="42">
        <v>12</v>
      </c>
    </row>
    <row r="271" spans="1:10">
      <c r="A271" s="42">
        <v>7</v>
      </c>
      <c r="B271" s="42" t="s">
        <v>476</v>
      </c>
      <c r="C271" s="42" t="s">
        <v>475</v>
      </c>
      <c r="D271" s="43">
        <v>40634</v>
      </c>
      <c r="E271" s="42" t="s">
        <v>436</v>
      </c>
      <c r="F271" s="42" t="s">
        <v>442</v>
      </c>
      <c r="G271" s="42" t="s">
        <v>467</v>
      </c>
      <c r="H271" s="44">
        <v>138</v>
      </c>
      <c r="I271" s="44">
        <v>55.2</v>
      </c>
      <c r="J271" s="42">
        <v>12</v>
      </c>
    </row>
    <row r="272" spans="1:10">
      <c r="A272" s="42">
        <v>7</v>
      </c>
      <c r="B272" s="42" t="s">
        <v>477</v>
      </c>
      <c r="C272" s="42" t="s">
        <v>475</v>
      </c>
      <c r="D272" s="43">
        <v>40603</v>
      </c>
      <c r="E272" s="42" t="s">
        <v>436</v>
      </c>
      <c r="F272" s="42" t="s">
        <v>446</v>
      </c>
      <c r="G272" s="42" t="s">
        <v>447</v>
      </c>
      <c r="H272" s="44">
        <v>54</v>
      </c>
      <c r="I272" s="44">
        <v>20.52</v>
      </c>
      <c r="J272" s="42">
        <v>4</v>
      </c>
    </row>
    <row r="273" spans="1:10">
      <c r="A273" s="42">
        <v>7</v>
      </c>
      <c r="B273" s="42" t="s">
        <v>477</v>
      </c>
      <c r="C273" s="42" t="s">
        <v>475</v>
      </c>
      <c r="D273" s="43">
        <v>40575</v>
      </c>
      <c r="E273" s="42" t="s">
        <v>450</v>
      </c>
      <c r="F273" s="42" t="s">
        <v>455</v>
      </c>
      <c r="G273" s="42" t="s">
        <v>478</v>
      </c>
      <c r="H273" s="44">
        <v>282</v>
      </c>
      <c r="I273" s="44">
        <v>138.18</v>
      </c>
      <c r="J273" s="42">
        <v>12</v>
      </c>
    </row>
    <row r="274" spans="1:10">
      <c r="A274" s="42">
        <v>7</v>
      </c>
      <c r="B274" s="42" t="s">
        <v>476</v>
      </c>
      <c r="C274" s="42" t="s">
        <v>475</v>
      </c>
      <c r="D274" s="43">
        <v>40544</v>
      </c>
      <c r="E274" s="42" t="s">
        <v>450</v>
      </c>
      <c r="F274" s="42" t="s">
        <v>451</v>
      </c>
      <c r="G274" s="42" t="s">
        <v>453</v>
      </c>
      <c r="H274" s="44">
        <v>185.4</v>
      </c>
      <c r="I274" s="44">
        <v>83.43</v>
      </c>
      <c r="J274" s="42">
        <v>12</v>
      </c>
    </row>
    <row r="275" spans="1:10">
      <c r="A275" s="42">
        <v>9</v>
      </c>
      <c r="B275" s="42" t="s">
        <v>434</v>
      </c>
      <c r="C275" s="42" t="s">
        <v>435</v>
      </c>
      <c r="D275" s="43">
        <v>40848</v>
      </c>
      <c r="E275" s="42" t="s">
        <v>436</v>
      </c>
      <c r="F275" s="42" t="s">
        <v>439</v>
      </c>
      <c r="G275" s="42" t="s">
        <v>440</v>
      </c>
      <c r="H275" s="44">
        <v>168</v>
      </c>
      <c r="I275" s="44">
        <v>62.16</v>
      </c>
      <c r="J275" s="42">
        <v>12</v>
      </c>
    </row>
    <row r="276" spans="1:10">
      <c r="A276" s="42">
        <v>9</v>
      </c>
      <c r="B276" s="42" t="s">
        <v>441</v>
      </c>
      <c r="C276" s="42" t="s">
        <v>435</v>
      </c>
      <c r="D276" s="43">
        <v>40634</v>
      </c>
      <c r="E276" s="42" t="s">
        <v>450</v>
      </c>
      <c r="F276" s="42" t="s">
        <v>451</v>
      </c>
      <c r="G276" s="42" t="s">
        <v>452</v>
      </c>
      <c r="H276" s="44">
        <v>72</v>
      </c>
      <c r="I276" s="44">
        <v>37.44</v>
      </c>
      <c r="J276" s="42">
        <v>6</v>
      </c>
    </row>
    <row r="277" spans="1:10">
      <c r="A277" s="42">
        <v>9</v>
      </c>
      <c r="B277" s="42" t="s">
        <v>444</v>
      </c>
      <c r="C277" s="42" t="s">
        <v>445</v>
      </c>
      <c r="D277" s="43">
        <v>40878</v>
      </c>
      <c r="E277" s="42" t="s">
        <v>450</v>
      </c>
      <c r="F277" s="42" t="s">
        <v>451</v>
      </c>
      <c r="G277" s="42" t="s">
        <v>470</v>
      </c>
      <c r="H277" s="44">
        <v>135</v>
      </c>
      <c r="I277" s="44">
        <v>55.35</v>
      </c>
      <c r="J277" s="42">
        <v>9</v>
      </c>
    </row>
    <row r="278" spans="1:10">
      <c r="A278" s="42">
        <v>9</v>
      </c>
      <c r="B278" s="42" t="s">
        <v>454</v>
      </c>
      <c r="C278" s="42" t="s">
        <v>445</v>
      </c>
      <c r="D278" s="43">
        <v>40848</v>
      </c>
      <c r="E278" s="42" t="s">
        <v>450</v>
      </c>
      <c r="F278" s="42" t="s">
        <v>451</v>
      </c>
      <c r="G278" s="42" t="s">
        <v>470</v>
      </c>
      <c r="H278" s="44">
        <v>135</v>
      </c>
      <c r="I278" s="44">
        <v>55.35</v>
      </c>
      <c r="J278" s="42">
        <v>9</v>
      </c>
    </row>
    <row r="279" spans="1:10">
      <c r="A279" s="42">
        <v>9</v>
      </c>
      <c r="B279" s="42" t="s">
        <v>448</v>
      </c>
      <c r="C279" s="42" t="s">
        <v>445</v>
      </c>
      <c r="D279" s="43">
        <v>40787</v>
      </c>
      <c r="E279" s="42" t="s">
        <v>450</v>
      </c>
      <c r="F279" s="42" t="s">
        <v>451</v>
      </c>
      <c r="G279" s="42" t="s">
        <v>470</v>
      </c>
      <c r="H279" s="44">
        <v>135</v>
      </c>
      <c r="I279" s="44">
        <v>63.45</v>
      </c>
      <c r="J279" s="42">
        <v>9</v>
      </c>
    </row>
    <row r="280" spans="1:10">
      <c r="A280" s="42">
        <v>9</v>
      </c>
      <c r="B280" s="42" t="s">
        <v>444</v>
      </c>
      <c r="C280" s="42" t="s">
        <v>445</v>
      </c>
      <c r="D280" s="43">
        <v>40756</v>
      </c>
      <c r="E280" s="42" t="s">
        <v>436</v>
      </c>
      <c r="F280" s="42" t="s">
        <v>439</v>
      </c>
      <c r="G280" s="42" t="s">
        <v>473</v>
      </c>
      <c r="H280" s="44">
        <v>165</v>
      </c>
      <c r="I280" s="44">
        <v>75.900000000000006</v>
      </c>
      <c r="J280" s="42">
        <v>5</v>
      </c>
    </row>
    <row r="281" spans="1:10">
      <c r="A281" s="42">
        <v>9</v>
      </c>
      <c r="B281" s="42" t="s">
        <v>454</v>
      </c>
      <c r="C281" s="42" t="s">
        <v>445</v>
      </c>
      <c r="D281" s="43">
        <v>40695</v>
      </c>
      <c r="E281" s="42" t="s">
        <v>436</v>
      </c>
      <c r="F281" s="42" t="s">
        <v>446</v>
      </c>
      <c r="G281" s="42" t="s">
        <v>447</v>
      </c>
      <c r="H281" s="44">
        <v>54</v>
      </c>
      <c r="I281" s="44">
        <v>22.68</v>
      </c>
      <c r="J281" s="42">
        <v>4</v>
      </c>
    </row>
    <row r="282" spans="1:10">
      <c r="A282" s="42">
        <v>9</v>
      </c>
      <c r="B282" s="42" t="s">
        <v>444</v>
      </c>
      <c r="C282" s="42" t="s">
        <v>445</v>
      </c>
      <c r="D282" s="43">
        <v>40603</v>
      </c>
      <c r="E282" s="42" t="s">
        <v>436</v>
      </c>
      <c r="F282" s="42" t="s">
        <v>442</v>
      </c>
      <c r="G282" s="42" t="s">
        <v>443</v>
      </c>
      <c r="H282" s="44">
        <v>130.5</v>
      </c>
      <c r="I282" s="44">
        <v>69.165000000000006</v>
      </c>
      <c r="J282" s="42">
        <v>9</v>
      </c>
    </row>
    <row r="283" spans="1:10">
      <c r="A283" s="42">
        <v>9</v>
      </c>
      <c r="B283" s="42" t="s">
        <v>448</v>
      </c>
      <c r="C283" s="42" t="s">
        <v>445</v>
      </c>
      <c r="D283" s="43">
        <v>40544</v>
      </c>
      <c r="E283" s="42" t="s">
        <v>436</v>
      </c>
      <c r="F283" s="42" t="s">
        <v>439</v>
      </c>
      <c r="G283" s="42" t="s">
        <v>457</v>
      </c>
      <c r="H283" s="44">
        <v>282</v>
      </c>
      <c r="I283" s="44">
        <v>109.98</v>
      </c>
      <c r="J283" s="42">
        <v>12</v>
      </c>
    </row>
    <row r="284" spans="1:10">
      <c r="A284" s="42">
        <v>9</v>
      </c>
      <c r="B284" s="42" t="s">
        <v>444</v>
      </c>
      <c r="C284" s="42" t="s">
        <v>445</v>
      </c>
      <c r="D284" s="43">
        <v>40544</v>
      </c>
      <c r="E284" s="42" t="s">
        <v>450</v>
      </c>
      <c r="F284" s="42" t="s">
        <v>455</v>
      </c>
      <c r="G284" s="42" t="s">
        <v>478</v>
      </c>
      <c r="H284" s="44">
        <v>282</v>
      </c>
      <c r="I284" s="44">
        <v>138.18</v>
      </c>
      <c r="J284" s="42">
        <v>12</v>
      </c>
    </row>
    <row r="285" spans="1:10">
      <c r="A285" s="42">
        <v>9</v>
      </c>
      <c r="B285" s="42" t="s">
        <v>461</v>
      </c>
      <c r="C285" s="42" t="s">
        <v>462</v>
      </c>
      <c r="D285" s="43">
        <v>40878</v>
      </c>
      <c r="E285" s="42" t="s">
        <v>436</v>
      </c>
      <c r="F285" s="42" t="s">
        <v>437</v>
      </c>
      <c r="G285" s="42" t="s">
        <v>458</v>
      </c>
      <c r="H285" s="44">
        <v>193</v>
      </c>
      <c r="I285" s="44">
        <v>73.34</v>
      </c>
      <c r="J285" s="42">
        <v>10</v>
      </c>
    </row>
    <row r="286" spans="1:10">
      <c r="A286" s="42">
        <v>9</v>
      </c>
      <c r="B286" s="42" t="s">
        <v>463</v>
      </c>
      <c r="C286" s="42" t="s">
        <v>462</v>
      </c>
      <c r="D286" s="43">
        <v>40817</v>
      </c>
      <c r="E286" s="42" t="s">
        <v>436</v>
      </c>
      <c r="F286" s="42" t="s">
        <v>439</v>
      </c>
      <c r="G286" s="42" t="s">
        <v>457</v>
      </c>
      <c r="H286" s="44">
        <v>282</v>
      </c>
      <c r="I286" s="44">
        <v>109.98</v>
      </c>
      <c r="J286" s="42">
        <v>12</v>
      </c>
    </row>
    <row r="287" spans="1:10">
      <c r="A287" s="42">
        <v>9</v>
      </c>
      <c r="B287" s="42" t="s">
        <v>465</v>
      </c>
      <c r="C287" s="42" t="s">
        <v>462</v>
      </c>
      <c r="D287" s="43">
        <v>40817</v>
      </c>
      <c r="E287" s="42" t="s">
        <v>436</v>
      </c>
      <c r="F287" s="42" t="s">
        <v>439</v>
      </c>
      <c r="G287" s="42" t="s">
        <v>459</v>
      </c>
      <c r="H287" s="44">
        <v>235.2</v>
      </c>
      <c r="I287" s="44">
        <v>89.375999999999991</v>
      </c>
      <c r="J287" s="42">
        <v>12</v>
      </c>
    </row>
    <row r="288" spans="1:10">
      <c r="A288" s="42">
        <v>9</v>
      </c>
      <c r="B288" s="42" t="s">
        <v>468</v>
      </c>
      <c r="C288" s="42" t="s">
        <v>462</v>
      </c>
      <c r="D288" s="43">
        <v>40787</v>
      </c>
      <c r="E288" s="42" t="s">
        <v>450</v>
      </c>
      <c r="F288" s="42" t="s">
        <v>451</v>
      </c>
      <c r="G288" s="42" t="s">
        <v>464</v>
      </c>
      <c r="H288" s="44">
        <v>130.5</v>
      </c>
      <c r="I288" s="44">
        <v>50.895000000000003</v>
      </c>
      <c r="J288" s="42">
        <v>9</v>
      </c>
    </row>
    <row r="289" spans="1:10">
      <c r="A289" s="42">
        <v>9</v>
      </c>
      <c r="B289" s="42" t="s">
        <v>463</v>
      </c>
      <c r="C289" s="42" t="s">
        <v>462</v>
      </c>
      <c r="D289" s="43">
        <v>40756</v>
      </c>
      <c r="E289" s="42" t="s">
        <v>436</v>
      </c>
      <c r="F289" s="42" t="s">
        <v>437</v>
      </c>
      <c r="G289" s="42" t="s">
        <v>458</v>
      </c>
      <c r="H289" s="44">
        <v>193</v>
      </c>
      <c r="I289" s="44">
        <v>88.78</v>
      </c>
      <c r="J289" s="42">
        <v>10</v>
      </c>
    </row>
    <row r="290" spans="1:10">
      <c r="A290" s="42">
        <v>9</v>
      </c>
      <c r="B290" s="42" t="s">
        <v>461</v>
      </c>
      <c r="C290" s="42" t="s">
        <v>462</v>
      </c>
      <c r="D290" s="43">
        <v>40725</v>
      </c>
      <c r="E290" s="42" t="s">
        <v>450</v>
      </c>
      <c r="F290" s="42" t="s">
        <v>451</v>
      </c>
      <c r="G290" s="42" t="s">
        <v>469</v>
      </c>
      <c r="H290" s="44">
        <v>145</v>
      </c>
      <c r="I290" s="44">
        <v>65.25</v>
      </c>
      <c r="J290" s="42">
        <v>10</v>
      </c>
    </row>
    <row r="291" spans="1:10">
      <c r="A291" s="42">
        <v>9</v>
      </c>
      <c r="B291" s="42" t="s">
        <v>461</v>
      </c>
      <c r="C291" s="42" t="s">
        <v>462</v>
      </c>
      <c r="D291" s="43">
        <v>40725</v>
      </c>
      <c r="E291" s="42" t="s">
        <v>436</v>
      </c>
      <c r="F291" s="42" t="s">
        <v>442</v>
      </c>
      <c r="G291" s="42" t="s">
        <v>467</v>
      </c>
      <c r="H291" s="44">
        <v>138</v>
      </c>
      <c r="I291" s="44">
        <v>55.2</v>
      </c>
      <c r="J291" s="42">
        <v>12</v>
      </c>
    </row>
    <row r="292" spans="1:10">
      <c r="A292" s="42">
        <v>9</v>
      </c>
      <c r="B292" s="42" t="s">
        <v>461</v>
      </c>
      <c r="C292" s="42" t="s">
        <v>462</v>
      </c>
      <c r="D292" s="43">
        <v>40725</v>
      </c>
      <c r="E292" s="42" t="s">
        <v>436</v>
      </c>
      <c r="F292" s="42" t="s">
        <v>439</v>
      </c>
      <c r="G292" s="42" t="s">
        <v>440</v>
      </c>
      <c r="H292" s="44">
        <v>168</v>
      </c>
      <c r="I292" s="44">
        <v>78.959999999999994</v>
      </c>
      <c r="J292" s="42">
        <v>12</v>
      </c>
    </row>
    <row r="293" spans="1:10">
      <c r="A293" s="42">
        <v>9</v>
      </c>
      <c r="B293" s="42" t="s">
        <v>463</v>
      </c>
      <c r="C293" s="42" t="s">
        <v>462</v>
      </c>
      <c r="D293" s="43">
        <v>40695</v>
      </c>
      <c r="E293" s="42" t="s">
        <v>450</v>
      </c>
      <c r="F293" s="42" t="s">
        <v>451</v>
      </c>
      <c r="G293" s="42" t="s">
        <v>469</v>
      </c>
      <c r="H293" s="44">
        <v>145</v>
      </c>
      <c r="I293" s="44">
        <v>78.3</v>
      </c>
      <c r="J293" s="42">
        <v>10</v>
      </c>
    </row>
    <row r="294" spans="1:10">
      <c r="A294" s="42">
        <v>9</v>
      </c>
      <c r="B294" s="42" t="s">
        <v>465</v>
      </c>
      <c r="C294" s="42" t="s">
        <v>462</v>
      </c>
      <c r="D294" s="43">
        <v>40695</v>
      </c>
      <c r="E294" s="42" t="s">
        <v>436</v>
      </c>
      <c r="F294" s="42" t="s">
        <v>437</v>
      </c>
      <c r="G294" s="42" t="s">
        <v>458</v>
      </c>
      <c r="H294" s="44">
        <v>193</v>
      </c>
      <c r="I294" s="44">
        <v>88.78</v>
      </c>
      <c r="J294" s="42">
        <v>10</v>
      </c>
    </row>
    <row r="295" spans="1:10">
      <c r="A295" s="42">
        <v>9</v>
      </c>
      <c r="B295" s="42" t="s">
        <v>461</v>
      </c>
      <c r="C295" s="42" t="s">
        <v>462</v>
      </c>
      <c r="D295" s="43">
        <v>40634</v>
      </c>
      <c r="E295" s="42" t="s">
        <v>450</v>
      </c>
      <c r="F295" s="42" t="s">
        <v>451</v>
      </c>
      <c r="G295" s="42" t="s">
        <v>464</v>
      </c>
      <c r="H295" s="44">
        <v>130.5</v>
      </c>
      <c r="I295" s="44">
        <v>54.81</v>
      </c>
      <c r="J295" s="42">
        <v>9</v>
      </c>
    </row>
    <row r="296" spans="1:10">
      <c r="A296" s="42">
        <v>9</v>
      </c>
      <c r="B296" s="42" t="s">
        <v>465</v>
      </c>
      <c r="C296" s="42" t="s">
        <v>462</v>
      </c>
      <c r="D296" s="43">
        <v>40603</v>
      </c>
      <c r="E296" s="42" t="s">
        <v>436</v>
      </c>
      <c r="F296" s="42" t="s">
        <v>437</v>
      </c>
      <c r="G296" s="42" t="s">
        <v>438</v>
      </c>
      <c r="H296" s="44">
        <v>120</v>
      </c>
      <c r="I296" s="44">
        <v>49.2</v>
      </c>
      <c r="J296" s="42">
        <v>6</v>
      </c>
    </row>
    <row r="297" spans="1:10">
      <c r="A297" s="42">
        <v>9</v>
      </c>
      <c r="B297" s="42" t="s">
        <v>465</v>
      </c>
      <c r="C297" s="42" t="s">
        <v>462</v>
      </c>
      <c r="D297" s="43">
        <v>40603</v>
      </c>
      <c r="E297" s="42" t="s">
        <v>450</v>
      </c>
      <c r="F297" s="42" t="s">
        <v>451</v>
      </c>
      <c r="G297" s="42" t="s">
        <v>469</v>
      </c>
      <c r="H297" s="44">
        <v>145</v>
      </c>
      <c r="I297" s="44">
        <v>59.45</v>
      </c>
      <c r="J297" s="42">
        <v>10</v>
      </c>
    </row>
    <row r="298" spans="1:10">
      <c r="A298" s="42">
        <v>9</v>
      </c>
      <c r="B298" s="42" t="s">
        <v>465</v>
      </c>
      <c r="C298" s="42" t="s">
        <v>462</v>
      </c>
      <c r="D298" s="43">
        <v>40603</v>
      </c>
      <c r="E298" s="42" t="s">
        <v>436</v>
      </c>
      <c r="F298" s="42" t="s">
        <v>442</v>
      </c>
      <c r="G298" s="42" t="s">
        <v>471</v>
      </c>
      <c r="H298" s="44">
        <v>132</v>
      </c>
      <c r="I298" s="44">
        <v>71.28</v>
      </c>
      <c r="J298" s="42">
        <v>12</v>
      </c>
    </row>
    <row r="299" spans="1:10">
      <c r="A299" s="42">
        <v>9</v>
      </c>
      <c r="B299" s="42" t="s">
        <v>463</v>
      </c>
      <c r="C299" s="42" t="s">
        <v>462</v>
      </c>
      <c r="D299" s="43">
        <v>40575</v>
      </c>
      <c r="E299" s="42" t="s">
        <v>450</v>
      </c>
      <c r="F299" s="42" t="s">
        <v>455</v>
      </c>
      <c r="G299" s="42" t="s">
        <v>478</v>
      </c>
      <c r="H299" s="44">
        <v>282</v>
      </c>
      <c r="I299" s="44">
        <v>152.28</v>
      </c>
      <c r="J299" s="42">
        <v>12</v>
      </c>
    </row>
    <row r="300" spans="1:10">
      <c r="A300" s="42">
        <v>9</v>
      </c>
      <c r="B300" s="42" t="s">
        <v>474</v>
      </c>
      <c r="C300" s="42" t="s">
        <v>475</v>
      </c>
      <c r="D300" s="43">
        <v>40787</v>
      </c>
      <c r="E300" s="42" t="s">
        <v>436</v>
      </c>
      <c r="F300" s="42" t="s">
        <v>442</v>
      </c>
      <c r="G300" s="42" t="s">
        <v>471</v>
      </c>
      <c r="H300" s="44">
        <v>132</v>
      </c>
      <c r="I300" s="44">
        <v>50.16</v>
      </c>
      <c r="J300" s="42">
        <v>12</v>
      </c>
    </row>
    <row r="301" spans="1:10">
      <c r="A301" s="42">
        <v>9</v>
      </c>
      <c r="B301" s="42" t="s">
        <v>474</v>
      </c>
      <c r="C301" s="42" t="s">
        <v>475</v>
      </c>
      <c r="D301" s="43">
        <v>40725</v>
      </c>
      <c r="E301" s="42" t="s">
        <v>450</v>
      </c>
      <c r="F301" s="42" t="s">
        <v>451</v>
      </c>
      <c r="G301" s="42" t="s">
        <v>464</v>
      </c>
      <c r="H301" s="44">
        <v>130.5</v>
      </c>
      <c r="I301" s="44">
        <v>50.895000000000003</v>
      </c>
      <c r="J301" s="42">
        <v>9</v>
      </c>
    </row>
    <row r="302" spans="1:10">
      <c r="A302" s="42">
        <v>9</v>
      </c>
      <c r="B302" s="42" t="s">
        <v>476</v>
      </c>
      <c r="C302" s="42" t="s">
        <v>475</v>
      </c>
      <c r="D302" s="43">
        <v>40725</v>
      </c>
      <c r="E302" s="42" t="s">
        <v>436</v>
      </c>
      <c r="F302" s="42" t="s">
        <v>439</v>
      </c>
      <c r="G302" s="42" t="s">
        <v>440</v>
      </c>
      <c r="H302" s="44">
        <v>168</v>
      </c>
      <c r="I302" s="44">
        <v>80.64</v>
      </c>
      <c r="J302" s="42">
        <v>12</v>
      </c>
    </row>
    <row r="303" spans="1:10">
      <c r="A303" s="42">
        <v>9</v>
      </c>
      <c r="B303" s="42" t="s">
        <v>477</v>
      </c>
      <c r="C303" s="42" t="s">
        <v>475</v>
      </c>
      <c r="D303" s="43">
        <v>40695</v>
      </c>
      <c r="E303" s="42" t="s">
        <v>436</v>
      </c>
      <c r="F303" s="42" t="s">
        <v>437</v>
      </c>
      <c r="G303" s="42" t="s">
        <v>438</v>
      </c>
      <c r="H303" s="44">
        <v>120</v>
      </c>
      <c r="I303" s="44">
        <v>48</v>
      </c>
      <c r="J303" s="42">
        <v>6</v>
      </c>
    </row>
    <row r="304" spans="1:10">
      <c r="A304" s="42">
        <v>9</v>
      </c>
      <c r="B304" s="42" t="s">
        <v>474</v>
      </c>
      <c r="C304" s="42" t="s">
        <v>475</v>
      </c>
      <c r="D304" s="43">
        <v>40664</v>
      </c>
      <c r="E304" s="42" t="s">
        <v>436</v>
      </c>
      <c r="F304" s="42" t="s">
        <v>439</v>
      </c>
      <c r="G304" s="42" t="s">
        <v>440</v>
      </c>
      <c r="H304" s="44">
        <v>168</v>
      </c>
      <c r="I304" s="44">
        <v>63.84</v>
      </c>
      <c r="J304" s="42">
        <v>12</v>
      </c>
    </row>
    <row r="305" spans="1:10">
      <c r="A305" s="42">
        <v>9</v>
      </c>
      <c r="B305" s="42" t="s">
        <v>476</v>
      </c>
      <c r="C305" s="42" t="s">
        <v>475</v>
      </c>
      <c r="D305" s="43">
        <v>40634</v>
      </c>
      <c r="E305" s="42" t="s">
        <v>450</v>
      </c>
      <c r="F305" s="42" t="s">
        <v>455</v>
      </c>
      <c r="G305" s="42" t="s">
        <v>472</v>
      </c>
      <c r="H305" s="44">
        <v>89.55</v>
      </c>
      <c r="I305" s="44">
        <v>34.924500000000002</v>
      </c>
      <c r="J305" s="42">
        <v>9</v>
      </c>
    </row>
    <row r="306" spans="1:10">
      <c r="A306" s="42">
        <v>9</v>
      </c>
      <c r="B306" s="42" t="s">
        <v>476</v>
      </c>
      <c r="C306" s="42" t="s">
        <v>475</v>
      </c>
      <c r="D306" s="43">
        <v>40634</v>
      </c>
      <c r="E306" s="42" t="s">
        <v>450</v>
      </c>
      <c r="F306" s="42" t="s">
        <v>451</v>
      </c>
      <c r="G306" s="42" t="s">
        <v>469</v>
      </c>
      <c r="H306" s="44">
        <v>145</v>
      </c>
      <c r="I306" s="44">
        <v>65.25</v>
      </c>
      <c r="J306" s="42">
        <v>10</v>
      </c>
    </row>
    <row r="307" spans="1:10">
      <c r="A307" s="42">
        <v>9</v>
      </c>
      <c r="B307" s="42" t="s">
        <v>476</v>
      </c>
      <c r="C307" s="42" t="s">
        <v>475</v>
      </c>
      <c r="D307" s="43">
        <v>40603</v>
      </c>
      <c r="E307" s="42" t="s">
        <v>436</v>
      </c>
      <c r="F307" s="42" t="s">
        <v>437</v>
      </c>
      <c r="G307" s="42" t="s">
        <v>449</v>
      </c>
      <c r="H307" s="44">
        <v>234</v>
      </c>
      <c r="I307" s="44">
        <v>121.68</v>
      </c>
      <c r="J307" s="42">
        <v>9</v>
      </c>
    </row>
    <row r="308" spans="1:10">
      <c r="A308" s="42">
        <v>9</v>
      </c>
      <c r="B308" s="42" t="s">
        <v>477</v>
      </c>
      <c r="C308" s="42" t="s">
        <v>475</v>
      </c>
      <c r="D308" s="43">
        <v>40603</v>
      </c>
      <c r="E308" s="42" t="s">
        <v>450</v>
      </c>
      <c r="F308" s="42" t="s">
        <v>451</v>
      </c>
      <c r="G308" s="42" t="s">
        <v>453</v>
      </c>
      <c r="H308" s="44">
        <v>185.4</v>
      </c>
      <c r="I308" s="44">
        <v>101.97</v>
      </c>
      <c r="J308" s="42">
        <v>12</v>
      </c>
    </row>
    <row r="309" spans="1:10">
      <c r="A309" s="42">
        <v>9</v>
      </c>
      <c r="B309" s="42" t="s">
        <v>476</v>
      </c>
      <c r="C309" s="42" t="s">
        <v>475</v>
      </c>
      <c r="D309" s="43">
        <v>40575</v>
      </c>
      <c r="E309" s="42" t="s">
        <v>436</v>
      </c>
      <c r="F309" s="42" t="s">
        <v>446</v>
      </c>
      <c r="G309" s="42" t="s">
        <v>447</v>
      </c>
      <c r="H309" s="44">
        <v>54</v>
      </c>
      <c r="I309" s="44">
        <v>20.52</v>
      </c>
      <c r="J309" s="42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571-DC21-453B-9A73-01A1AAAC9311}">
  <sheetPr>
    <tabColor rgb="FFFFFF00"/>
  </sheetPr>
  <dimension ref="A3:B58"/>
  <sheetViews>
    <sheetView topLeftCell="A34" workbookViewId="0">
      <selection activeCell="B45" sqref="B45"/>
    </sheetView>
  </sheetViews>
  <sheetFormatPr defaultRowHeight="18"/>
  <cols>
    <col min="1" max="1" width="24.36328125" bestFit="1" customWidth="1"/>
    <col min="2" max="2" width="11.81640625" bestFit="1" customWidth="1"/>
    <col min="3" max="3" width="14.36328125" bestFit="1" customWidth="1"/>
  </cols>
  <sheetData>
    <row r="3" spans="1:2">
      <c r="A3" s="45" t="s">
        <v>813</v>
      </c>
      <c r="B3" t="s">
        <v>814</v>
      </c>
    </row>
    <row r="4" spans="1:2">
      <c r="A4" s="3" t="s">
        <v>436</v>
      </c>
      <c r="B4">
        <v>1549</v>
      </c>
    </row>
    <row r="5" spans="1:2">
      <c r="A5" s="3" t="s">
        <v>450</v>
      </c>
      <c r="B5">
        <v>1219</v>
      </c>
    </row>
    <row r="16" spans="1:2">
      <c r="A16" s="45" t="s">
        <v>813</v>
      </c>
      <c r="B16" t="s">
        <v>815</v>
      </c>
    </row>
    <row r="17" spans="1:2">
      <c r="A17" s="3" t="s">
        <v>451</v>
      </c>
      <c r="B17" s="46">
        <v>14275.699999999995</v>
      </c>
    </row>
    <row r="18" spans="1:2">
      <c r="A18" s="3" t="s">
        <v>439</v>
      </c>
      <c r="B18" s="46">
        <v>11772.6</v>
      </c>
    </row>
    <row r="19" spans="1:2">
      <c r="A19" s="3" t="s">
        <v>437</v>
      </c>
      <c r="B19" s="46">
        <v>8383</v>
      </c>
    </row>
    <row r="20" spans="1:2">
      <c r="A20" s="3" t="s">
        <v>442</v>
      </c>
      <c r="B20" s="46">
        <v>5196</v>
      </c>
    </row>
    <row r="21" spans="1:2">
      <c r="A21" s="3" t="s">
        <v>455</v>
      </c>
      <c r="B21" s="46">
        <v>4073.3</v>
      </c>
    </row>
    <row r="22" spans="1:2">
      <c r="A22" s="3" t="s">
        <v>446</v>
      </c>
      <c r="B22" s="46">
        <v>2250</v>
      </c>
    </row>
    <row r="36" spans="1:2">
      <c r="A36" s="45" t="s">
        <v>813</v>
      </c>
      <c r="B36" t="s">
        <v>815</v>
      </c>
    </row>
    <row r="37" spans="1:2">
      <c r="A37" s="3" t="s">
        <v>458</v>
      </c>
      <c r="B37">
        <v>3667</v>
      </c>
    </row>
    <row r="38" spans="1:2">
      <c r="A38" s="3" t="s">
        <v>457</v>
      </c>
      <c r="B38">
        <v>3384</v>
      </c>
    </row>
    <row r="39" spans="1:2">
      <c r="A39" s="3" t="s">
        <v>453</v>
      </c>
      <c r="B39">
        <v>3337.2000000000012</v>
      </c>
    </row>
    <row r="40" spans="1:2">
      <c r="A40" s="3" t="s">
        <v>449</v>
      </c>
      <c r="B40">
        <v>3276</v>
      </c>
    </row>
    <row r="41" spans="1:2">
      <c r="A41" s="3" t="s">
        <v>470</v>
      </c>
      <c r="B41">
        <v>3105</v>
      </c>
    </row>
    <row r="42" spans="1:2">
      <c r="A42" s="3" t="s">
        <v>459</v>
      </c>
      <c r="B42">
        <v>3057.5999999999995</v>
      </c>
    </row>
    <row r="43" spans="1:2">
      <c r="A43" s="3" t="s">
        <v>440</v>
      </c>
      <c r="B43">
        <v>2856</v>
      </c>
    </row>
    <row r="44" spans="1:2">
      <c r="A44" s="3" t="s">
        <v>473</v>
      </c>
      <c r="B44">
        <v>2475</v>
      </c>
    </row>
    <row r="45" spans="1:2">
      <c r="A45" s="3" t="s">
        <v>469</v>
      </c>
      <c r="B45">
        <v>2465</v>
      </c>
    </row>
    <row r="46" spans="1:2">
      <c r="A46" s="3" t="s">
        <v>478</v>
      </c>
      <c r="B46">
        <v>2256</v>
      </c>
    </row>
    <row r="47" spans="1:2">
      <c r="A47" s="3" t="s">
        <v>464</v>
      </c>
      <c r="B47">
        <v>2218.5</v>
      </c>
    </row>
    <row r="48" spans="1:2">
      <c r="A48" s="3" t="s">
        <v>471</v>
      </c>
      <c r="B48">
        <v>2112</v>
      </c>
    </row>
    <row r="49" spans="1:2">
      <c r="A49" s="3" t="s">
        <v>443</v>
      </c>
      <c r="B49">
        <v>1566</v>
      </c>
    </row>
    <row r="50" spans="1:2">
      <c r="A50" s="3" t="s">
        <v>467</v>
      </c>
      <c r="B50">
        <v>1518</v>
      </c>
    </row>
    <row r="51" spans="1:2">
      <c r="A51" s="3" t="s">
        <v>452</v>
      </c>
      <c r="B51">
        <v>1512</v>
      </c>
    </row>
    <row r="52" spans="1:2">
      <c r="A52" s="3" t="s">
        <v>438</v>
      </c>
      <c r="B52">
        <v>1440</v>
      </c>
    </row>
    <row r="53" spans="1:2">
      <c r="A53" s="3" t="s">
        <v>447</v>
      </c>
      <c r="B53">
        <v>1350</v>
      </c>
    </row>
    <row r="54" spans="1:2">
      <c r="A54" s="3" t="s">
        <v>456</v>
      </c>
      <c r="B54">
        <v>1280</v>
      </c>
    </row>
    <row r="55" spans="1:2">
      <c r="A55" s="3" t="s">
        <v>479</v>
      </c>
      <c r="B55">
        <v>1116</v>
      </c>
    </row>
    <row r="56" spans="1:2">
      <c r="A56" s="3" t="s">
        <v>466</v>
      </c>
      <c r="B56">
        <v>900</v>
      </c>
    </row>
    <row r="57" spans="1:2">
      <c r="A57" s="3" t="s">
        <v>472</v>
      </c>
      <c r="B57">
        <v>537.29999999999995</v>
      </c>
    </row>
    <row r="58" spans="1:2">
      <c r="A58" s="3" t="s">
        <v>460</v>
      </c>
      <c r="B58">
        <v>522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A1C6-61D8-4154-B431-40DEE7BD0960}">
  <sheetPr>
    <tabColor rgb="FF002060"/>
  </sheetPr>
  <dimension ref="A1:G13"/>
  <sheetViews>
    <sheetView workbookViewId="0">
      <selection activeCell="B7" sqref="B7"/>
    </sheetView>
  </sheetViews>
  <sheetFormatPr defaultRowHeight="18"/>
  <cols>
    <col min="1" max="1" width="18.36328125" bestFit="1" customWidth="1"/>
    <col min="2" max="2" width="12.453125" bestFit="1" customWidth="1"/>
    <col min="3" max="3" width="13.54296875" bestFit="1" customWidth="1"/>
    <col min="4" max="7" width="12.453125" bestFit="1" customWidth="1"/>
  </cols>
  <sheetData>
    <row r="1" spans="1:7" ht="23.25" customHeight="1">
      <c r="A1" s="49" t="s">
        <v>1</v>
      </c>
      <c r="B1" s="49"/>
      <c r="C1" s="49"/>
      <c r="D1" s="49"/>
    </row>
    <row r="4" spans="1:7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</row>
    <row r="5" spans="1:7">
      <c r="A5" s="8" t="s">
        <v>9</v>
      </c>
      <c r="B5" s="9">
        <v>145500</v>
      </c>
      <c r="C5" s="9">
        <v>345760</v>
      </c>
      <c r="D5" s="9">
        <v>764829</v>
      </c>
      <c r="E5" s="9">
        <v>876439</v>
      </c>
      <c r="F5" s="9">
        <v>243569</v>
      </c>
      <c r="G5" s="9">
        <v>354759</v>
      </c>
    </row>
    <row r="6" spans="1:7">
      <c r="A6" s="8" t="s">
        <v>10</v>
      </c>
      <c r="B6" s="9">
        <v>464839</v>
      </c>
      <c r="C6" s="9">
        <v>856373</v>
      </c>
      <c r="D6" s="9">
        <v>545382</v>
      </c>
      <c r="E6" s="9">
        <v>495765</v>
      </c>
      <c r="F6" s="9">
        <v>648393</v>
      </c>
      <c r="G6" s="9">
        <v>445383</v>
      </c>
    </row>
    <row r="7" spans="1:7">
      <c r="A7" s="8" t="s">
        <v>11</v>
      </c>
      <c r="B7" s="9">
        <v>985637</v>
      </c>
      <c r="C7" s="9">
        <v>647339</v>
      </c>
      <c r="D7" s="9">
        <v>257390</v>
      </c>
      <c r="E7" s="9">
        <v>843346</v>
      </c>
      <c r="F7" s="9">
        <v>227427</v>
      </c>
      <c r="G7" s="9">
        <v>847389</v>
      </c>
    </row>
    <row r="8" spans="1:7">
      <c r="A8" s="8" t="s">
        <v>12</v>
      </c>
      <c r="B8" s="9">
        <v>373196</v>
      </c>
      <c r="C8" s="9">
        <v>763173</v>
      </c>
      <c r="D8" s="9">
        <v>583845</v>
      </c>
      <c r="E8" s="9">
        <v>916135</v>
      </c>
      <c r="F8" s="9">
        <v>793736</v>
      </c>
      <c r="G8" s="9">
        <v>847948</v>
      </c>
    </row>
    <row r="9" spans="1:7">
      <c r="A9" s="8" t="s">
        <v>13</v>
      </c>
      <c r="B9" s="9">
        <v>159463</v>
      </c>
      <c r="C9" s="9">
        <v>385835</v>
      </c>
      <c r="D9" s="9">
        <v>626428</v>
      </c>
      <c r="E9" s="9">
        <v>263745</v>
      </c>
      <c r="F9" s="9">
        <v>894264</v>
      </c>
      <c r="G9" s="9">
        <v>245450</v>
      </c>
    </row>
    <row r="10" spans="1:7">
      <c r="A10" s="8" t="s">
        <v>14</v>
      </c>
      <c r="B10" s="9">
        <v>97850</v>
      </c>
      <c r="C10" s="9">
        <v>737595</v>
      </c>
      <c r="D10" s="9">
        <v>726724</v>
      </c>
      <c r="E10" s="9">
        <v>723673</v>
      </c>
      <c r="F10" s="9">
        <v>142748</v>
      </c>
      <c r="G10" s="9">
        <v>240864</v>
      </c>
    </row>
    <row r="11" spans="1:7">
      <c r="A11" s="8" t="s">
        <v>15</v>
      </c>
      <c r="B11" s="9">
        <v>264639</v>
      </c>
      <c r="C11" s="9">
        <v>826247</v>
      </c>
      <c r="D11" s="9">
        <v>253744</v>
      </c>
      <c r="E11" s="9">
        <v>517318</v>
      </c>
      <c r="F11" s="9">
        <v>284745</v>
      </c>
      <c r="G11" s="9">
        <v>769644</v>
      </c>
    </row>
    <row r="12" spans="1:7">
      <c r="A12" s="8" t="s">
        <v>16</v>
      </c>
      <c r="B12" s="9">
        <v>862432</v>
      </c>
      <c r="C12" s="9">
        <v>893853</v>
      </c>
      <c r="D12" s="9">
        <v>834734</v>
      </c>
      <c r="E12" s="9">
        <v>253644</v>
      </c>
      <c r="F12" s="9">
        <v>373933</v>
      </c>
      <c r="G12" s="9">
        <v>295985</v>
      </c>
    </row>
    <row r="13" spans="1:7">
      <c r="A13" s="8" t="s">
        <v>17</v>
      </c>
      <c r="B13" s="9">
        <v>972445</v>
      </c>
      <c r="C13" s="9">
        <v>243653</v>
      </c>
      <c r="D13" s="9">
        <v>436485</v>
      </c>
      <c r="E13" s="9">
        <v>846474</v>
      </c>
      <c r="F13" s="9">
        <v>947949</v>
      </c>
      <c r="G13" s="9">
        <v>454649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77-2548-4FBB-B658-DDA3DB491282}">
  <sheetPr>
    <tabColor rgb="FF002060"/>
  </sheetPr>
  <dimension ref="A1:J309"/>
  <sheetViews>
    <sheetView workbookViewId="0">
      <selection activeCell="F13" sqref="F13"/>
    </sheetView>
  </sheetViews>
  <sheetFormatPr defaultRowHeight="18"/>
  <cols>
    <col min="7" max="7" width="17.81640625" bestFit="1" customWidth="1"/>
  </cols>
  <sheetData>
    <row r="1" spans="1:10" ht="23.25">
      <c r="A1" s="37" t="s">
        <v>424</v>
      </c>
      <c r="B1" s="38"/>
      <c r="C1" s="38"/>
      <c r="D1" s="38"/>
      <c r="E1" s="38"/>
      <c r="F1" s="38"/>
      <c r="G1" s="38"/>
      <c r="H1" s="38"/>
      <c r="I1" s="38"/>
      <c r="J1" s="38"/>
    </row>
    <row r="2" spans="1:10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0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 thickBot="1">
      <c r="A4" s="39" t="s">
        <v>425</v>
      </c>
      <c r="B4" s="39" t="s">
        <v>426</v>
      </c>
      <c r="C4" s="39" t="s">
        <v>427</v>
      </c>
      <c r="D4" s="40" t="s">
        <v>428</v>
      </c>
      <c r="E4" s="39" t="s">
        <v>429</v>
      </c>
      <c r="F4" s="39" t="s">
        <v>430</v>
      </c>
      <c r="G4" s="39" t="s">
        <v>431</v>
      </c>
      <c r="H4" s="41" t="s">
        <v>40</v>
      </c>
      <c r="I4" s="41" t="s">
        <v>432</v>
      </c>
      <c r="J4" s="39" t="s">
        <v>433</v>
      </c>
    </row>
    <row r="5" spans="1:10" ht="18.75" thickTop="1">
      <c r="A5" s="42">
        <v>1</v>
      </c>
      <c r="B5" s="42" t="s">
        <v>434</v>
      </c>
      <c r="C5" s="42" t="s">
        <v>435</v>
      </c>
      <c r="D5" s="43">
        <v>40848</v>
      </c>
      <c r="E5" s="42" t="s">
        <v>436</v>
      </c>
      <c r="F5" s="42" t="s">
        <v>437</v>
      </c>
      <c r="G5" s="42" t="s">
        <v>438</v>
      </c>
      <c r="H5" s="44">
        <v>120</v>
      </c>
      <c r="I5" s="44">
        <v>64.8</v>
      </c>
      <c r="J5" s="42">
        <v>6</v>
      </c>
    </row>
    <row r="6" spans="1:10">
      <c r="A6" s="42">
        <v>1</v>
      </c>
      <c r="B6" s="42" t="s">
        <v>434</v>
      </c>
      <c r="C6" s="42" t="s">
        <v>435</v>
      </c>
      <c r="D6" s="43">
        <v>40848</v>
      </c>
      <c r="E6" s="42" t="s">
        <v>436</v>
      </c>
      <c r="F6" s="42" t="s">
        <v>439</v>
      </c>
      <c r="G6" s="42" t="s">
        <v>440</v>
      </c>
      <c r="H6" s="44">
        <v>168</v>
      </c>
      <c r="I6" s="44">
        <v>80.64</v>
      </c>
      <c r="J6" s="42">
        <v>12</v>
      </c>
    </row>
    <row r="7" spans="1:10">
      <c r="A7" s="42">
        <v>1</v>
      </c>
      <c r="B7" s="42" t="s">
        <v>441</v>
      </c>
      <c r="C7" s="42" t="s">
        <v>435</v>
      </c>
      <c r="D7" s="43">
        <v>40634</v>
      </c>
      <c r="E7" s="42" t="s">
        <v>436</v>
      </c>
      <c r="F7" s="42" t="s">
        <v>442</v>
      </c>
      <c r="G7" s="42" t="s">
        <v>443</v>
      </c>
      <c r="H7" s="44">
        <v>130.5</v>
      </c>
      <c r="I7" s="44">
        <v>69.165000000000006</v>
      </c>
      <c r="J7" s="42">
        <v>9</v>
      </c>
    </row>
    <row r="8" spans="1:10">
      <c r="A8" s="42">
        <v>1</v>
      </c>
      <c r="B8" s="42" t="s">
        <v>441</v>
      </c>
      <c r="C8" s="42" t="s">
        <v>435</v>
      </c>
      <c r="D8" s="43">
        <v>40634</v>
      </c>
      <c r="E8" s="42" t="s">
        <v>436</v>
      </c>
      <c r="F8" s="42" t="s">
        <v>442</v>
      </c>
      <c r="G8" s="42" t="s">
        <v>443</v>
      </c>
      <c r="H8" s="44">
        <v>130.5</v>
      </c>
      <c r="I8" s="44">
        <v>67.86</v>
      </c>
      <c r="J8" s="42">
        <v>9</v>
      </c>
    </row>
    <row r="9" spans="1:10">
      <c r="A9" s="42">
        <v>1</v>
      </c>
      <c r="B9" s="42" t="s">
        <v>444</v>
      </c>
      <c r="C9" s="42" t="s">
        <v>445</v>
      </c>
      <c r="D9" s="43">
        <v>40848</v>
      </c>
      <c r="E9" s="42" t="s">
        <v>436</v>
      </c>
      <c r="F9" s="42" t="s">
        <v>446</v>
      </c>
      <c r="G9" s="42" t="s">
        <v>447</v>
      </c>
      <c r="H9" s="44">
        <v>54</v>
      </c>
      <c r="I9" s="44">
        <v>25.92</v>
      </c>
      <c r="J9" s="42">
        <v>4</v>
      </c>
    </row>
    <row r="10" spans="1:10">
      <c r="A10" s="42">
        <v>1</v>
      </c>
      <c r="B10" s="42" t="s">
        <v>448</v>
      </c>
      <c r="C10" s="42" t="s">
        <v>445</v>
      </c>
      <c r="D10" s="43">
        <v>40848</v>
      </c>
      <c r="E10" s="42" t="s">
        <v>436</v>
      </c>
      <c r="F10" s="42" t="s">
        <v>437</v>
      </c>
      <c r="G10" s="42" t="s">
        <v>438</v>
      </c>
      <c r="H10" s="44">
        <v>120</v>
      </c>
      <c r="I10" s="44">
        <v>64.8</v>
      </c>
      <c r="J10" s="42">
        <v>6</v>
      </c>
    </row>
    <row r="11" spans="1:10">
      <c r="A11" s="42">
        <v>1</v>
      </c>
      <c r="B11" s="42" t="s">
        <v>448</v>
      </c>
      <c r="C11" s="42" t="s">
        <v>445</v>
      </c>
      <c r="D11" s="43">
        <v>40817</v>
      </c>
      <c r="E11" s="42" t="s">
        <v>436</v>
      </c>
      <c r="F11" s="42" t="s">
        <v>437</v>
      </c>
      <c r="G11" s="42" t="s">
        <v>449</v>
      </c>
      <c r="H11" s="44">
        <v>234</v>
      </c>
      <c r="I11" s="44">
        <v>121.68</v>
      </c>
      <c r="J11" s="42">
        <v>9</v>
      </c>
    </row>
    <row r="12" spans="1:10">
      <c r="A12" s="42">
        <v>1</v>
      </c>
      <c r="B12" s="42" t="s">
        <v>448</v>
      </c>
      <c r="C12" s="42" t="s">
        <v>445</v>
      </c>
      <c r="D12" s="43">
        <v>40787</v>
      </c>
      <c r="E12" s="42" t="s">
        <v>436</v>
      </c>
      <c r="F12" s="42" t="s">
        <v>439</v>
      </c>
      <c r="G12" s="42" t="s">
        <v>440</v>
      </c>
      <c r="H12" s="44">
        <v>168</v>
      </c>
      <c r="I12" s="44">
        <v>62.16</v>
      </c>
      <c r="J12" s="42">
        <v>12</v>
      </c>
    </row>
    <row r="13" spans="1:10">
      <c r="A13" s="42">
        <v>1</v>
      </c>
      <c r="B13" s="42" t="s">
        <v>448</v>
      </c>
      <c r="C13" s="42" t="s">
        <v>445</v>
      </c>
      <c r="D13" s="43">
        <v>40787</v>
      </c>
      <c r="E13" s="42" t="s">
        <v>436</v>
      </c>
      <c r="F13" s="42" t="s">
        <v>439</v>
      </c>
      <c r="G13" s="42" t="s">
        <v>440</v>
      </c>
      <c r="H13" s="44">
        <v>168</v>
      </c>
      <c r="I13" s="44">
        <v>80.64</v>
      </c>
      <c r="J13" s="42">
        <v>12</v>
      </c>
    </row>
    <row r="14" spans="1:10">
      <c r="A14" s="42">
        <v>1</v>
      </c>
      <c r="B14" s="42" t="s">
        <v>444</v>
      </c>
      <c r="C14" s="42" t="s">
        <v>445</v>
      </c>
      <c r="D14" s="43">
        <v>40756</v>
      </c>
      <c r="E14" s="42" t="s">
        <v>450</v>
      </c>
      <c r="F14" s="42" t="s">
        <v>451</v>
      </c>
      <c r="G14" s="42" t="s">
        <v>452</v>
      </c>
      <c r="H14" s="44">
        <v>72</v>
      </c>
      <c r="I14" s="44">
        <v>39.6</v>
      </c>
      <c r="J14" s="42">
        <v>6</v>
      </c>
    </row>
    <row r="15" spans="1:10">
      <c r="A15" s="42">
        <v>1</v>
      </c>
      <c r="B15" s="42" t="s">
        <v>444</v>
      </c>
      <c r="C15" s="42" t="s">
        <v>445</v>
      </c>
      <c r="D15" s="43">
        <v>40756</v>
      </c>
      <c r="E15" s="42" t="s">
        <v>450</v>
      </c>
      <c r="F15" s="42" t="s">
        <v>451</v>
      </c>
      <c r="G15" s="42" t="s">
        <v>453</v>
      </c>
      <c r="H15" s="44">
        <v>185.4</v>
      </c>
      <c r="I15" s="44">
        <v>100.11600000000001</v>
      </c>
      <c r="J15" s="42">
        <v>12</v>
      </c>
    </row>
    <row r="16" spans="1:10">
      <c r="A16" s="42">
        <v>1</v>
      </c>
      <c r="B16" s="42" t="s">
        <v>454</v>
      </c>
      <c r="C16" s="42" t="s">
        <v>445</v>
      </c>
      <c r="D16" s="43">
        <v>40725</v>
      </c>
      <c r="E16" s="42" t="s">
        <v>450</v>
      </c>
      <c r="F16" s="42" t="s">
        <v>451</v>
      </c>
      <c r="G16" s="42" t="s">
        <v>452</v>
      </c>
      <c r="H16" s="44">
        <v>72</v>
      </c>
      <c r="I16" s="44">
        <v>33.119999999999997</v>
      </c>
      <c r="J16" s="42">
        <v>6</v>
      </c>
    </row>
    <row r="17" spans="1:10">
      <c r="A17" s="42">
        <v>1</v>
      </c>
      <c r="B17" s="42" t="s">
        <v>448</v>
      </c>
      <c r="C17" s="42" t="s">
        <v>445</v>
      </c>
      <c r="D17" s="43">
        <v>40725</v>
      </c>
      <c r="E17" s="42" t="s">
        <v>450</v>
      </c>
      <c r="F17" s="42" t="s">
        <v>455</v>
      </c>
      <c r="G17" s="42" t="s">
        <v>456</v>
      </c>
      <c r="H17" s="44">
        <v>160</v>
      </c>
      <c r="I17" s="44">
        <v>83.2</v>
      </c>
      <c r="J17" s="42">
        <v>10</v>
      </c>
    </row>
    <row r="18" spans="1:10">
      <c r="A18" s="42">
        <v>1</v>
      </c>
      <c r="B18" s="42" t="s">
        <v>454</v>
      </c>
      <c r="C18" s="42" t="s">
        <v>445</v>
      </c>
      <c r="D18" s="43">
        <v>40695</v>
      </c>
      <c r="E18" s="42" t="s">
        <v>436</v>
      </c>
      <c r="F18" s="42" t="s">
        <v>439</v>
      </c>
      <c r="G18" s="42" t="s">
        <v>457</v>
      </c>
      <c r="H18" s="44">
        <v>282</v>
      </c>
      <c r="I18" s="44">
        <v>143.82</v>
      </c>
      <c r="J18" s="42">
        <v>12</v>
      </c>
    </row>
    <row r="19" spans="1:10">
      <c r="A19" s="42">
        <v>1</v>
      </c>
      <c r="B19" s="42" t="s">
        <v>454</v>
      </c>
      <c r="C19" s="42" t="s">
        <v>445</v>
      </c>
      <c r="D19" s="43">
        <v>40695</v>
      </c>
      <c r="E19" s="42" t="s">
        <v>450</v>
      </c>
      <c r="F19" s="42" t="s">
        <v>451</v>
      </c>
      <c r="G19" s="42" t="s">
        <v>453</v>
      </c>
      <c r="H19" s="44">
        <v>185.4</v>
      </c>
      <c r="I19" s="44">
        <v>83.43</v>
      </c>
      <c r="J19" s="42">
        <v>12</v>
      </c>
    </row>
    <row r="20" spans="1:10">
      <c r="A20" s="42">
        <v>1</v>
      </c>
      <c r="B20" s="42" t="s">
        <v>454</v>
      </c>
      <c r="C20" s="42" t="s">
        <v>445</v>
      </c>
      <c r="D20" s="43">
        <v>40664</v>
      </c>
      <c r="E20" s="42" t="s">
        <v>436</v>
      </c>
      <c r="F20" s="42" t="s">
        <v>437</v>
      </c>
      <c r="G20" s="42" t="s">
        <v>458</v>
      </c>
      <c r="H20" s="44">
        <v>193</v>
      </c>
      <c r="I20" s="44">
        <v>75.27</v>
      </c>
      <c r="J20" s="42">
        <v>10</v>
      </c>
    </row>
    <row r="21" spans="1:10">
      <c r="A21" s="42">
        <v>1</v>
      </c>
      <c r="B21" s="42" t="s">
        <v>454</v>
      </c>
      <c r="C21" s="42" t="s">
        <v>445</v>
      </c>
      <c r="D21" s="43">
        <v>40664</v>
      </c>
      <c r="E21" s="42" t="s">
        <v>436</v>
      </c>
      <c r="F21" s="42" t="s">
        <v>437</v>
      </c>
      <c r="G21" s="42" t="s">
        <v>458</v>
      </c>
      <c r="H21" s="44">
        <v>193</v>
      </c>
      <c r="I21" s="44">
        <v>102.29</v>
      </c>
      <c r="J21" s="42">
        <v>10</v>
      </c>
    </row>
    <row r="22" spans="1:10">
      <c r="A22" s="42">
        <v>1</v>
      </c>
      <c r="B22" s="42" t="s">
        <v>454</v>
      </c>
      <c r="C22" s="42" t="s">
        <v>445</v>
      </c>
      <c r="D22" s="43">
        <v>40664</v>
      </c>
      <c r="E22" s="42" t="s">
        <v>436</v>
      </c>
      <c r="F22" s="42" t="s">
        <v>439</v>
      </c>
      <c r="G22" s="42" t="s">
        <v>459</v>
      </c>
      <c r="H22" s="44">
        <v>235.2</v>
      </c>
      <c r="I22" s="44">
        <v>122.304</v>
      </c>
      <c r="J22" s="42">
        <v>12</v>
      </c>
    </row>
    <row r="23" spans="1:10">
      <c r="A23" s="42">
        <v>1</v>
      </c>
      <c r="B23" s="42" t="s">
        <v>444</v>
      </c>
      <c r="C23" s="42" t="s">
        <v>445</v>
      </c>
      <c r="D23" s="43">
        <v>40575</v>
      </c>
      <c r="E23" s="42" t="s">
        <v>436</v>
      </c>
      <c r="F23" s="42" t="s">
        <v>439</v>
      </c>
      <c r="G23" s="42" t="s">
        <v>457</v>
      </c>
      <c r="H23" s="44">
        <v>282</v>
      </c>
      <c r="I23" s="44">
        <v>143.82</v>
      </c>
      <c r="J23" s="42">
        <v>12</v>
      </c>
    </row>
    <row r="24" spans="1:10">
      <c r="A24" s="42">
        <v>1</v>
      </c>
      <c r="B24" s="42" t="s">
        <v>448</v>
      </c>
      <c r="C24" s="42" t="s">
        <v>445</v>
      </c>
      <c r="D24" s="43">
        <v>40544</v>
      </c>
      <c r="E24" s="42" t="s">
        <v>450</v>
      </c>
      <c r="F24" s="42" t="s">
        <v>451</v>
      </c>
      <c r="G24" s="42" t="s">
        <v>460</v>
      </c>
      <c r="H24" s="44">
        <v>104.4</v>
      </c>
      <c r="I24" s="44">
        <v>48.024000000000008</v>
      </c>
      <c r="J24" s="42">
        <v>9</v>
      </c>
    </row>
    <row r="25" spans="1:10">
      <c r="A25" s="42">
        <v>1</v>
      </c>
      <c r="B25" s="42" t="s">
        <v>461</v>
      </c>
      <c r="C25" s="42" t="s">
        <v>462</v>
      </c>
      <c r="D25" s="43">
        <v>40878</v>
      </c>
      <c r="E25" s="42" t="s">
        <v>436</v>
      </c>
      <c r="F25" s="42" t="s">
        <v>446</v>
      </c>
      <c r="G25" s="42" t="s">
        <v>447</v>
      </c>
      <c r="H25" s="44">
        <v>54</v>
      </c>
      <c r="I25" s="44">
        <v>21.06</v>
      </c>
      <c r="J25" s="42">
        <v>4</v>
      </c>
    </row>
    <row r="26" spans="1:10">
      <c r="A26" s="42">
        <v>1</v>
      </c>
      <c r="B26" s="42" t="s">
        <v>461</v>
      </c>
      <c r="C26" s="42" t="s">
        <v>462</v>
      </c>
      <c r="D26" s="43">
        <v>40878</v>
      </c>
      <c r="E26" s="42" t="s">
        <v>450</v>
      </c>
      <c r="F26" s="42" t="s">
        <v>451</v>
      </c>
      <c r="G26" s="42" t="s">
        <v>452</v>
      </c>
      <c r="H26" s="44">
        <v>72</v>
      </c>
      <c r="I26" s="44">
        <v>33.119999999999997</v>
      </c>
      <c r="J26" s="42">
        <v>6</v>
      </c>
    </row>
    <row r="27" spans="1:10">
      <c r="A27" s="42">
        <v>1</v>
      </c>
      <c r="B27" s="42" t="s">
        <v>463</v>
      </c>
      <c r="C27" s="42" t="s">
        <v>462</v>
      </c>
      <c r="D27" s="43">
        <v>40878</v>
      </c>
      <c r="E27" s="42" t="s">
        <v>450</v>
      </c>
      <c r="F27" s="42" t="s">
        <v>451</v>
      </c>
      <c r="G27" s="42" t="s">
        <v>464</v>
      </c>
      <c r="H27" s="44">
        <v>130.5</v>
      </c>
      <c r="I27" s="44">
        <v>58.725000000000001</v>
      </c>
      <c r="J27" s="42">
        <v>9</v>
      </c>
    </row>
    <row r="28" spans="1:10">
      <c r="A28" s="42">
        <v>1</v>
      </c>
      <c r="B28" s="42" t="s">
        <v>465</v>
      </c>
      <c r="C28" s="42" t="s">
        <v>462</v>
      </c>
      <c r="D28" s="43">
        <v>40848</v>
      </c>
      <c r="E28" s="42" t="s">
        <v>436</v>
      </c>
      <c r="F28" s="42" t="s">
        <v>446</v>
      </c>
      <c r="G28" s="42" t="s">
        <v>447</v>
      </c>
      <c r="H28" s="44">
        <v>54</v>
      </c>
      <c r="I28" s="44">
        <v>22.68</v>
      </c>
      <c r="J28" s="42">
        <v>4</v>
      </c>
    </row>
    <row r="29" spans="1:10">
      <c r="A29" s="42">
        <v>1</v>
      </c>
      <c r="B29" s="42" t="s">
        <v>463</v>
      </c>
      <c r="C29" s="42" t="s">
        <v>462</v>
      </c>
      <c r="D29" s="43">
        <v>40848</v>
      </c>
      <c r="E29" s="42" t="s">
        <v>436</v>
      </c>
      <c r="F29" s="42" t="s">
        <v>446</v>
      </c>
      <c r="G29" s="42" t="s">
        <v>466</v>
      </c>
      <c r="H29" s="44">
        <v>90</v>
      </c>
      <c r="I29" s="44">
        <v>36</v>
      </c>
      <c r="J29" s="42">
        <v>5</v>
      </c>
    </row>
    <row r="30" spans="1:10">
      <c r="A30" s="42">
        <v>1</v>
      </c>
      <c r="B30" s="42" t="s">
        <v>465</v>
      </c>
      <c r="C30" s="42" t="s">
        <v>462</v>
      </c>
      <c r="D30" s="43">
        <v>40848</v>
      </c>
      <c r="E30" s="42" t="s">
        <v>436</v>
      </c>
      <c r="F30" s="42" t="s">
        <v>442</v>
      </c>
      <c r="G30" s="42" t="s">
        <v>467</v>
      </c>
      <c r="H30" s="44">
        <v>138</v>
      </c>
      <c r="I30" s="44">
        <v>55.2</v>
      </c>
      <c r="J30" s="42">
        <v>12</v>
      </c>
    </row>
    <row r="31" spans="1:10">
      <c r="A31" s="42">
        <v>1</v>
      </c>
      <c r="B31" s="42" t="s">
        <v>468</v>
      </c>
      <c r="C31" s="42" t="s">
        <v>462</v>
      </c>
      <c r="D31" s="43">
        <v>40787</v>
      </c>
      <c r="E31" s="42" t="s">
        <v>436</v>
      </c>
      <c r="F31" s="42" t="s">
        <v>439</v>
      </c>
      <c r="G31" s="42" t="s">
        <v>457</v>
      </c>
      <c r="H31" s="44">
        <v>282</v>
      </c>
      <c r="I31" s="44">
        <v>129.72</v>
      </c>
      <c r="J31" s="42">
        <v>12</v>
      </c>
    </row>
    <row r="32" spans="1:10">
      <c r="A32" s="42">
        <v>1</v>
      </c>
      <c r="B32" s="42" t="s">
        <v>465</v>
      </c>
      <c r="C32" s="42" t="s">
        <v>462</v>
      </c>
      <c r="D32" s="43">
        <v>40756</v>
      </c>
      <c r="E32" s="42" t="s">
        <v>450</v>
      </c>
      <c r="F32" s="42" t="s">
        <v>451</v>
      </c>
      <c r="G32" s="42" t="s">
        <v>464</v>
      </c>
      <c r="H32" s="44">
        <v>130.5</v>
      </c>
      <c r="I32" s="44">
        <v>50.895000000000003</v>
      </c>
      <c r="J32" s="42">
        <v>9</v>
      </c>
    </row>
    <row r="33" spans="1:10">
      <c r="A33" s="42">
        <v>1</v>
      </c>
      <c r="B33" s="42" t="s">
        <v>461</v>
      </c>
      <c r="C33" s="42" t="s">
        <v>462</v>
      </c>
      <c r="D33" s="43">
        <v>40725</v>
      </c>
      <c r="E33" s="42" t="s">
        <v>450</v>
      </c>
      <c r="F33" s="42" t="s">
        <v>451</v>
      </c>
      <c r="G33" s="42" t="s">
        <v>469</v>
      </c>
      <c r="H33" s="44">
        <v>145</v>
      </c>
      <c r="I33" s="44">
        <v>78.3</v>
      </c>
      <c r="J33" s="42">
        <v>10</v>
      </c>
    </row>
    <row r="34" spans="1:10">
      <c r="A34" s="42">
        <v>1</v>
      </c>
      <c r="B34" s="42" t="s">
        <v>463</v>
      </c>
      <c r="C34" s="42" t="s">
        <v>462</v>
      </c>
      <c r="D34" s="43">
        <v>40695</v>
      </c>
      <c r="E34" s="42" t="s">
        <v>436</v>
      </c>
      <c r="F34" s="42" t="s">
        <v>446</v>
      </c>
      <c r="G34" s="42" t="s">
        <v>466</v>
      </c>
      <c r="H34" s="44">
        <v>90</v>
      </c>
      <c r="I34" s="44">
        <v>46.8</v>
      </c>
      <c r="J34" s="42">
        <v>5</v>
      </c>
    </row>
    <row r="35" spans="1:10">
      <c r="A35" s="42">
        <v>1</v>
      </c>
      <c r="B35" s="42" t="s">
        <v>465</v>
      </c>
      <c r="C35" s="42" t="s">
        <v>462</v>
      </c>
      <c r="D35" s="43">
        <v>40695</v>
      </c>
      <c r="E35" s="42" t="s">
        <v>450</v>
      </c>
      <c r="F35" s="42" t="s">
        <v>451</v>
      </c>
      <c r="G35" s="42" t="s">
        <v>452</v>
      </c>
      <c r="H35" s="44">
        <v>72</v>
      </c>
      <c r="I35" s="44">
        <v>39.6</v>
      </c>
      <c r="J35" s="42">
        <v>6</v>
      </c>
    </row>
    <row r="36" spans="1:10">
      <c r="A36" s="42">
        <v>1</v>
      </c>
      <c r="B36" s="42" t="s">
        <v>461</v>
      </c>
      <c r="C36" s="42" t="s">
        <v>462</v>
      </c>
      <c r="D36" s="43">
        <v>40695</v>
      </c>
      <c r="E36" s="42" t="s">
        <v>450</v>
      </c>
      <c r="F36" s="42" t="s">
        <v>451</v>
      </c>
      <c r="G36" s="42" t="s">
        <v>470</v>
      </c>
      <c r="H36" s="44">
        <v>135</v>
      </c>
      <c r="I36" s="44">
        <v>74.25</v>
      </c>
      <c r="J36" s="42">
        <v>9</v>
      </c>
    </row>
    <row r="37" spans="1:10">
      <c r="A37" s="42">
        <v>1</v>
      </c>
      <c r="B37" s="42" t="s">
        <v>461</v>
      </c>
      <c r="C37" s="42" t="s">
        <v>462</v>
      </c>
      <c r="D37" s="43">
        <v>40695</v>
      </c>
      <c r="E37" s="42" t="s">
        <v>450</v>
      </c>
      <c r="F37" s="42" t="s">
        <v>451</v>
      </c>
      <c r="G37" s="42" t="s">
        <v>460</v>
      </c>
      <c r="H37" s="44">
        <v>104.4</v>
      </c>
      <c r="I37" s="44">
        <v>40.716000000000001</v>
      </c>
      <c r="J37" s="42">
        <v>9</v>
      </c>
    </row>
    <row r="38" spans="1:10">
      <c r="A38" s="42">
        <v>1</v>
      </c>
      <c r="B38" s="42" t="s">
        <v>461</v>
      </c>
      <c r="C38" s="42" t="s">
        <v>462</v>
      </c>
      <c r="D38" s="43">
        <v>40695</v>
      </c>
      <c r="E38" s="42" t="s">
        <v>436</v>
      </c>
      <c r="F38" s="42" t="s">
        <v>442</v>
      </c>
      <c r="G38" s="42" t="s">
        <v>467</v>
      </c>
      <c r="H38" s="44">
        <v>138</v>
      </c>
      <c r="I38" s="44">
        <v>55.2</v>
      </c>
      <c r="J38" s="42">
        <v>12</v>
      </c>
    </row>
    <row r="39" spans="1:10">
      <c r="A39" s="42">
        <v>1</v>
      </c>
      <c r="B39" s="42" t="s">
        <v>461</v>
      </c>
      <c r="C39" s="42" t="s">
        <v>462</v>
      </c>
      <c r="D39" s="43">
        <v>40664</v>
      </c>
      <c r="E39" s="42" t="s">
        <v>450</v>
      </c>
      <c r="F39" s="42" t="s">
        <v>455</v>
      </c>
      <c r="G39" s="42" t="s">
        <v>456</v>
      </c>
      <c r="H39" s="44">
        <v>160</v>
      </c>
      <c r="I39" s="44">
        <v>83.2</v>
      </c>
      <c r="J39" s="42">
        <v>10</v>
      </c>
    </row>
    <row r="40" spans="1:10">
      <c r="A40" s="42">
        <v>1</v>
      </c>
      <c r="B40" s="42" t="s">
        <v>463</v>
      </c>
      <c r="C40" s="42" t="s">
        <v>462</v>
      </c>
      <c r="D40" s="43">
        <v>40664</v>
      </c>
      <c r="E40" s="42" t="s">
        <v>450</v>
      </c>
      <c r="F40" s="42" t="s">
        <v>451</v>
      </c>
      <c r="G40" s="42" t="s">
        <v>453</v>
      </c>
      <c r="H40" s="44">
        <v>185.4</v>
      </c>
      <c r="I40" s="44">
        <v>100.11600000000001</v>
      </c>
      <c r="J40" s="42">
        <v>12</v>
      </c>
    </row>
    <row r="41" spans="1:10">
      <c r="A41" s="42">
        <v>1</v>
      </c>
      <c r="B41" s="42" t="s">
        <v>461</v>
      </c>
      <c r="C41" s="42" t="s">
        <v>462</v>
      </c>
      <c r="D41" s="43">
        <v>40664</v>
      </c>
      <c r="E41" s="42" t="s">
        <v>436</v>
      </c>
      <c r="F41" s="42" t="s">
        <v>442</v>
      </c>
      <c r="G41" s="42" t="s">
        <v>471</v>
      </c>
      <c r="H41" s="44">
        <v>132</v>
      </c>
      <c r="I41" s="44">
        <v>58.08</v>
      </c>
      <c r="J41" s="42">
        <v>12</v>
      </c>
    </row>
    <row r="42" spans="1:10">
      <c r="A42" s="42">
        <v>1</v>
      </c>
      <c r="B42" s="42" t="s">
        <v>461</v>
      </c>
      <c r="C42" s="42" t="s">
        <v>462</v>
      </c>
      <c r="D42" s="43">
        <v>40634</v>
      </c>
      <c r="E42" s="42" t="s">
        <v>436</v>
      </c>
      <c r="F42" s="42" t="s">
        <v>437</v>
      </c>
      <c r="G42" s="42" t="s">
        <v>438</v>
      </c>
      <c r="H42" s="44">
        <v>120</v>
      </c>
      <c r="I42" s="44">
        <v>49.2</v>
      </c>
      <c r="J42" s="42">
        <v>6</v>
      </c>
    </row>
    <row r="43" spans="1:10">
      <c r="A43" s="42">
        <v>1</v>
      </c>
      <c r="B43" s="42" t="s">
        <v>461</v>
      </c>
      <c r="C43" s="42" t="s">
        <v>462</v>
      </c>
      <c r="D43" s="43">
        <v>40634</v>
      </c>
      <c r="E43" s="42" t="s">
        <v>450</v>
      </c>
      <c r="F43" s="42" t="s">
        <v>455</v>
      </c>
      <c r="G43" s="42" t="s">
        <v>456</v>
      </c>
      <c r="H43" s="44">
        <v>160</v>
      </c>
      <c r="I43" s="44">
        <v>86.4</v>
      </c>
      <c r="J43" s="42">
        <v>10</v>
      </c>
    </row>
    <row r="44" spans="1:10">
      <c r="A44" s="42">
        <v>1</v>
      </c>
      <c r="B44" s="42" t="s">
        <v>461</v>
      </c>
      <c r="C44" s="42" t="s">
        <v>462</v>
      </c>
      <c r="D44" s="43">
        <v>40634</v>
      </c>
      <c r="E44" s="42" t="s">
        <v>436</v>
      </c>
      <c r="F44" s="42" t="s">
        <v>439</v>
      </c>
      <c r="G44" s="42" t="s">
        <v>459</v>
      </c>
      <c r="H44" s="44">
        <v>235.2</v>
      </c>
      <c r="I44" s="44">
        <v>94.08</v>
      </c>
      <c r="J44" s="42">
        <v>12</v>
      </c>
    </row>
    <row r="45" spans="1:10">
      <c r="A45" s="42">
        <v>1</v>
      </c>
      <c r="B45" s="42" t="s">
        <v>465</v>
      </c>
      <c r="C45" s="42" t="s">
        <v>462</v>
      </c>
      <c r="D45" s="43">
        <v>40603</v>
      </c>
      <c r="E45" s="42" t="s">
        <v>450</v>
      </c>
      <c r="F45" s="42" t="s">
        <v>455</v>
      </c>
      <c r="G45" s="42" t="s">
        <v>472</v>
      </c>
      <c r="H45" s="44">
        <v>89.55</v>
      </c>
      <c r="I45" s="44">
        <v>34.924500000000002</v>
      </c>
      <c r="J45" s="42">
        <v>9</v>
      </c>
    </row>
    <row r="46" spans="1:10">
      <c r="A46" s="42">
        <v>1</v>
      </c>
      <c r="B46" s="42" t="s">
        <v>463</v>
      </c>
      <c r="C46" s="42" t="s">
        <v>462</v>
      </c>
      <c r="D46" s="43">
        <v>40575</v>
      </c>
      <c r="E46" s="42" t="s">
        <v>450</v>
      </c>
      <c r="F46" s="42" t="s">
        <v>451</v>
      </c>
      <c r="G46" s="42" t="s">
        <v>470</v>
      </c>
      <c r="H46" s="44">
        <v>135</v>
      </c>
      <c r="I46" s="44">
        <v>71.55</v>
      </c>
      <c r="J46" s="42">
        <v>9</v>
      </c>
    </row>
    <row r="47" spans="1:10">
      <c r="A47" s="42">
        <v>1</v>
      </c>
      <c r="B47" s="42" t="s">
        <v>463</v>
      </c>
      <c r="C47" s="42" t="s">
        <v>462</v>
      </c>
      <c r="D47" s="43">
        <v>40575</v>
      </c>
      <c r="E47" s="42" t="s">
        <v>436</v>
      </c>
      <c r="F47" s="42" t="s">
        <v>437</v>
      </c>
      <c r="G47" s="42" t="s">
        <v>449</v>
      </c>
      <c r="H47" s="44">
        <v>234</v>
      </c>
      <c r="I47" s="44">
        <v>114.66</v>
      </c>
      <c r="J47" s="42">
        <v>9</v>
      </c>
    </row>
    <row r="48" spans="1:10">
      <c r="A48" s="42">
        <v>1</v>
      </c>
      <c r="B48" s="42" t="s">
        <v>465</v>
      </c>
      <c r="C48" s="42" t="s">
        <v>462</v>
      </c>
      <c r="D48" s="43">
        <v>40544</v>
      </c>
      <c r="E48" s="42" t="s">
        <v>436</v>
      </c>
      <c r="F48" s="42" t="s">
        <v>439</v>
      </c>
      <c r="G48" s="42" t="s">
        <v>473</v>
      </c>
      <c r="H48" s="44">
        <v>165</v>
      </c>
      <c r="I48" s="44">
        <v>77.55</v>
      </c>
      <c r="J48" s="42">
        <v>5</v>
      </c>
    </row>
    <row r="49" spans="1:10">
      <c r="A49" s="42">
        <v>1</v>
      </c>
      <c r="B49" s="42" t="s">
        <v>463</v>
      </c>
      <c r="C49" s="42" t="s">
        <v>462</v>
      </c>
      <c r="D49" s="43">
        <v>40544</v>
      </c>
      <c r="E49" s="42" t="s">
        <v>436</v>
      </c>
      <c r="F49" s="42" t="s">
        <v>442</v>
      </c>
      <c r="G49" s="42" t="s">
        <v>471</v>
      </c>
      <c r="H49" s="44">
        <v>132</v>
      </c>
      <c r="I49" s="44">
        <v>58.08</v>
      </c>
      <c r="J49" s="42">
        <v>12</v>
      </c>
    </row>
    <row r="50" spans="1:10">
      <c r="A50" s="42">
        <v>1</v>
      </c>
      <c r="B50" s="42" t="s">
        <v>474</v>
      </c>
      <c r="C50" s="42" t="s">
        <v>475</v>
      </c>
      <c r="D50" s="43">
        <v>40878</v>
      </c>
      <c r="E50" s="42" t="s">
        <v>450</v>
      </c>
      <c r="F50" s="42" t="s">
        <v>451</v>
      </c>
      <c r="G50" s="42" t="s">
        <v>460</v>
      </c>
      <c r="H50" s="44">
        <v>104.4</v>
      </c>
      <c r="I50" s="44">
        <v>40.716000000000001</v>
      </c>
      <c r="J50" s="42">
        <v>9</v>
      </c>
    </row>
    <row r="51" spans="1:10">
      <c r="A51" s="42">
        <v>1</v>
      </c>
      <c r="B51" s="42" t="s">
        <v>476</v>
      </c>
      <c r="C51" s="42" t="s">
        <v>475</v>
      </c>
      <c r="D51" s="43">
        <v>40848</v>
      </c>
      <c r="E51" s="42" t="s">
        <v>436</v>
      </c>
      <c r="F51" s="42" t="s">
        <v>437</v>
      </c>
      <c r="G51" s="42" t="s">
        <v>458</v>
      </c>
      <c r="H51" s="44">
        <v>193</v>
      </c>
      <c r="I51" s="44">
        <v>102.29</v>
      </c>
      <c r="J51" s="42">
        <v>10</v>
      </c>
    </row>
    <row r="52" spans="1:10">
      <c r="A52" s="42">
        <v>1</v>
      </c>
      <c r="B52" s="42" t="s">
        <v>474</v>
      </c>
      <c r="C52" s="42" t="s">
        <v>475</v>
      </c>
      <c r="D52" s="43">
        <v>40848</v>
      </c>
      <c r="E52" s="42" t="s">
        <v>436</v>
      </c>
      <c r="F52" s="42" t="s">
        <v>439</v>
      </c>
      <c r="G52" s="42" t="s">
        <v>459</v>
      </c>
      <c r="H52" s="44">
        <v>235.2</v>
      </c>
      <c r="I52" s="44">
        <v>89.375999999999991</v>
      </c>
      <c r="J52" s="42">
        <v>12</v>
      </c>
    </row>
    <row r="53" spans="1:10">
      <c r="A53" s="42">
        <v>1</v>
      </c>
      <c r="B53" s="42" t="s">
        <v>476</v>
      </c>
      <c r="C53" s="42" t="s">
        <v>475</v>
      </c>
      <c r="D53" s="43">
        <v>40817</v>
      </c>
      <c r="E53" s="42" t="s">
        <v>436</v>
      </c>
      <c r="F53" s="42" t="s">
        <v>446</v>
      </c>
      <c r="G53" s="42" t="s">
        <v>447</v>
      </c>
      <c r="H53" s="44">
        <v>54</v>
      </c>
      <c r="I53" s="44">
        <v>22.68</v>
      </c>
      <c r="J53" s="42">
        <v>4</v>
      </c>
    </row>
    <row r="54" spans="1:10">
      <c r="A54" s="42">
        <v>1</v>
      </c>
      <c r="B54" s="42" t="s">
        <v>476</v>
      </c>
      <c r="C54" s="42" t="s">
        <v>475</v>
      </c>
      <c r="D54" s="43">
        <v>40817</v>
      </c>
      <c r="E54" s="42" t="s">
        <v>450</v>
      </c>
      <c r="F54" s="42" t="s">
        <v>451</v>
      </c>
      <c r="G54" s="42" t="s">
        <v>469</v>
      </c>
      <c r="H54" s="44">
        <v>145</v>
      </c>
      <c r="I54" s="44">
        <v>71.05</v>
      </c>
      <c r="J54" s="42">
        <v>10</v>
      </c>
    </row>
    <row r="55" spans="1:10">
      <c r="A55" s="42">
        <v>1</v>
      </c>
      <c r="B55" s="42" t="s">
        <v>476</v>
      </c>
      <c r="C55" s="42" t="s">
        <v>475</v>
      </c>
      <c r="D55" s="43">
        <v>40817</v>
      </c>
      <c r="E55" s="42" t="s">
        <v>450</v>
      </c>
      <c r="F55" s="42" t="s">
        <v>451</v>
      </c>
      <c r="G55" s="42" t="s">
        <v>453</v>
      </c>
      <c r="H55" s="44">
        <v>185.4</v>
      </c>
      <c r="I55" s="44">
        <v>83.43</v>
      </c>
      <c r="J55" s="42">
        <v>12</v>
      </c>
    </row>
    <row r="56" spans="1:10">
      <c r="A56" s="42">
        <v>1</v>
      </c>
      <c r="B56" s="42" t="s">
        <v>474</v>
      </c>
      <c r="C56" s="42" t="s">
        <v>475</v>
      </c>
      <c r="D56" s="43">
        <v>40787</v>
      </c>
      <c r="E56" s="42" t="s">
        <v>436</v>
      </c>
      <c r="F56" s="42" t="s">
        <v>437</v>
      </c>
      <c r="G56" s="42" t="s">
        <v>458</v>
      </c>
      <c r="H56" s="44">
        <v>193</v>
      </c>
      <c r="I56" s="44">
        <v>88.78</v>
      </c>
      <c r="J56" s="42">
        <v>10</v>
      </c>
    </row>
    <row r="57" spans="1:10">
      <c r="A57" s="42">
        <v>1</v>
      </c>
      <c r="B57" s="42" t="s">
        <v>477</v>
      </c>
      <c r="C57" s="42" t="s">
        <v>475</v>
      </c>
      <c r="D57" s="43">
        <v>40695</v>
      </c>
      <c r="E57" s="42" t="s">
        <v>436</v>
      </c>
      <c r="F57" s="42" t="s">
        <v>446</v>
      </c>
      <c r="G57" s="42" t="s">
        <v>447</v>
      </c>
      <c r="H57" s="44">
        <v>54</v>
      </c>
      <c r="I57" s="44">
        <v>20.52</v>
      </c>
      <c r="J57" s="42">
        <v>4</v>
      </c>
    </row>
    <row r="58" spans="1:10">
      <c r="A58" s="42">
        <v>1</v>
      </c>
      <c r="B58" s="42" t="s">
        <v>477</v>
      </c>
      <c r="C58" s="42" t="s">
        <v>475</v>
      </c>
      <c r="D58" s="43">
        <v>40695</v>
      </c>
      <c r="E58" s="42" t="s">
        <v>436</v>
      </c>
      <c r="F58" s="42" t="s">
        <v>446</v>
      </c>
      <c r="G58" s="42" t="s">
        <v>447</v>
      </c>
      <c r="H58" s="44">
        <v>54</v>
      </c>
      <c r="I58" s="44">
        <v>22.68</v>
      </c>
      <c r="J58" s="42">
        <v>4</v>
      </c>
    </row>
    <row r="59" spans="1:10">
      <c r="A59" s="42">
        <v>1</v>
      </c>
      <c r="B59" s="42" t="s">
        <v>477</v>
      </c>
      <c r="C59" s="42" t="s">
        <v>475</v>
      </c>
      <c r="D59" s="43">
        <v>40695</v>
      </c>
      <c r="E59" s="42" t="s">
        <v>450</v>
      </c>
      <c r="F59" s="42" t="s">
        <v>455</v>
      </c>
      <c r="G59" s="42" t="s">
        <v>478</v>
      </c>
      <c r="H59" s="44">
        <v>282</v>
      </c>
      <c r="I59" s="44">
        <v>138.18</v>
      </c>
      <c r="J59" s="42">
        <v>12</v>
      </c>
    </row>
    <row r="60" spans="1:10">
      <c r="A60" s="42">
        <v>1</v>
      </c>
      <c r="B60" s="42" t="s">
        <v>474</v>
      </c>
      <c r="C60" s="42" t="s">
        <v>475</v>
      </c>
      <c r="D60" s="43">
        <v>40664</v>
      </c>
      <c r="E60" s="42" t="s">
        <v>450</v>
      </c>
      <c r="F60" s="42" t="s">
        <v>451</v>
      </c>
      <c r="G60" s="42" t="s">
        <v>464</v>
      </c>
      <c r="H60" s="44">
        <v>130.5</v>
      </c>
      <c r="I60" s="44">
        <v>57.42</v>
      </c>
      <c r="J60" s="42">
        <v>9</v>
      </c>
    </row>
    <row r="61" spans="1:10">
      <c r="A61" s="42">
        <v>1</v>
      </c>
      <c r="B61" s="42" t="s">
        <v>476</v>
      </c>
      <c r="C61" s="42" t="s">
        <v>475</v>
      </c>
      <c r="D61" s="43">
        <v>40664</v>
      </c>
      <c r="E61" s="42" t="s">
        <v>436</v>
      </c>
      <c r="F61" s="42" t="s">
        <v>442</v>
      </c>
      <c r="G61" s="42" t="s">
        <v>443</v>
      </c>
      <c r="H61" s="44">
        <v>130.5</v>
      </c>
      <c r="I61" s="44">
        <v>61.335000000000001</v>
      </c>
      <c r="J61" s="42">
        <v>9</v>
      </c>
    </row>
    <row r="62" spans="1:10">
      <c r="A62" s="42">
        <v>1</v>
      </c>
      <c r="B62" s="42" t="s">
        <v>474</v>
      </c>
      <c r="C62" s="42" t="s">
        <v>475</v>
      </c>
      <c r="D62" s="43">
        <v>40664</v>
      </c>
      <c r="E62" s="42" t="s">
        <v>450</v>
      </c>
      <c r="F62" s="42" t="s">
        <v>451</v>
      </c>
      <c r="G62" s="42" t="s">
        <v>469</v>
      </c>
      <c r="H62" s="44">
        <v>145</v>
      </c>
      <c r="I62" s="44">
        <v>78.3</v>
      </c>
      <c r="J62" s="42">
        <v>10</v>
      </c>
    </row>
    <row r="63" spans="1:10">
      <c r="A63" s="42">
        <v>1</v>
      </c>
      <c r="B63" s="42" t="s">
        <v>476</v>
      </c>
      <c r="C63" s="42" t="s">
        <v>475</v>
      </c>
      <c r="D63" s="43">
        <v>40664</v>
      </c>
      <c r="E63" s="42" t="s">
        <v>436</v>
      </c>
      <c r="F63" s="42" t="s">
        <v>439</v>
      </c>
      <c r="G63" s="42" t="s">
        <v>440</v>
      </c>
      <c r="H63" s="44">
        <v>168</v>
      </c>
      <c r="I63" s="44">
        <v>78.959999999999994</v>
      </c>
      <c r="J63" s="42">
        <v>12</v>
      </c>
    </row>
    <row r="64" spans="1:10">
      <c r="A64" s="42">
        <v>1</v>
      </c>
      <c r="B64" s="42" t="s">
        <v>476</v>
      </c>
      <c r="C64" s="42" t="s">
        <v>475</v>
      </c>
      <c r="D64" s="43">
        <v>40634</v>
      </c>
      <c r="E64" s="42" t="s">
        <v>436</v>
      </c>
      <c r="F64" s="42" t="s">
        <v>442</v>
      </c>
      <c r="G64" s="42" t="s">
        <v>471</v>
      </c>
      <c r="H64" s="44">
        <v>132</v>
      </c>
      <c r="I64" s="44">
        <v>71.28</v>
      </c>
      <c r="J64" s="42">
        <v>12</v>
      </c>
    </row>
    <row r="65" spans="1:10">
      <c r="A65" s="42">
        <v>1</v>
      </c>
      <c r="B65" s="42" t="s">
        <v>476</v>
      </c>
      <c r="C65" s="42" t="s">
        <v>475</v>
      </c>
      <c r="D65" s="43">
        <v>40575</v>
      </c>
      <c r="E65" s="42" t="s">
        <v>450</v>
      </c>
      <c r="F65" s="42" t="s">
        <v>451</v>
      </c>
      <c r="G65" s="42" t="s">
        <v>452</v>
      </c>
      <c r="H65" s="44">
        <v>72</v>
      </c>
      <c r="I65" s="44">
        <v>36</v>
      </c>
      <c r="J65" s="42">
        <v>6</v>
      </c>
    </row>
    <row r="66" spans="1:10">
      <c r="A66" s="42">
        <v>1</v>
      </c>
      <c r="B66" s="42" t="s">
        <v>476</v>
      </c>
      <c r="C66" s="42" t="s">
        <v>475</v>
      </c>
      <c r="D66" s="43">
        <v>40575</v>
      </c>
      <c r="E66" s="42" t="s">
        <v>450</v>
      </c>
      <c r="F66" s="42" t="s">
        <v>451</v>
      </c>
      <c r="G66" s="42" t="s">
        <v>453</v>
      </c>
      <c r="H66" s="44">
        <v>185.4</v>
      </c>
      <c r="I66" s="44">
        <v>101.97</v>
      </c>
      <c r="J66" s="42">
        <v>12</v>
      </c>
    </row>
    <row r="67" spans="1:10">
      <c r="A67" s="42">
        <v>1</v>
      </c>
      <c r="B67" s="42" t="s">
        <v>476</v>
      </c>
      <c r="C67" s="42" t="s">
        <v>475</v>
      </c>
      <c r="D67" s="43">
        <v>40544</v>
      </c>
      <c r="E67" s="42" t="s">
        <v>436</v>
      </c>
      <c r="F67" s="42" t="s">
        <v>446</v>
      </c>
      <c r="G67" s="42" t="s">
        <v>447</v>
      </c>
      <c r="H67" s="44">
        <v>54</v>
      </c>
      <c r="I67" s="44">
        <v>24.3</v>
      </c>
      <c r="J67" s="42">
        <v>4</v>
      </c>
    </row>
    <row r="68" spans="1:10">
      <c r="A68" s="42">
        <v>1</v>
      </c>
      <c r="B68" s="42" t="s">
        <v>477</v>
      </c>
      <c r="C68" s="42" t="s">
        <v>475</v>
      </c>
      <c r="D68" s="43">
        <v>40544</v>
      </c>
      <c r="E68" s="42" t="s">
        <v>436</v>
      </c>
      <c r="F68" s="42" t="s">
        <v>437</v>
      </c>
      <c r="G68" s="42" t="s">
        <v>438</v>
      </c>
      <c r="H68" s="44">
        <v>120</v>
      </c>
      <c r="I68" s="44">
        <v>48</v>
      </c>
      <c r="J68" s="42">
        <v>6</v>
      </c>
    </row>
    <row r="69" spans="1:10">
      <c r="A69" s="42">
        <v>1</v>
      </c>
      <c r="B69" s="42" t="s">
        <v>477</v>
      </c>
      <c r="C69" s="42" t="s">
        <v>475</v>
      </c>
      <c r="D69" s="43">
        <v>40544</v>
      </c>
      <c r="E69" s="42" t="s">
        <v>450</v>
      </c>
      <c r="F69" s="42" t="s">
        <v>451</v>
      </c>
      <c r="G69" s="42" t="s">
        <v>470</v>
      </c>
      <c r="H69" s="44">
        <v>135</v>
      </c>
      <c r="I69" s="44">
        <v>63.45</v>
      </c>
      <c r="J69" s="42">
        <v>9</v>
      </c>
    </row>
    <row r="70" spans="1:10">
      <c r="A70" s="42">
        <v>1</v>
      </c>
      <c r="B70" s="42" t="s">
        <v>477</v>
      </c>
      <c r="C70" s="42" t="s">
        <v>475</v>
      </c>
      <c r="D70" s="43">
        <v>40544</v>
      </c>
      <c r="E70" s="42" t="s">
        <v>436</v>
      </c>
      <c r="F70" s="42" t="s">
        <v>437</v>
      </c>
      <c r="G70" s="42" t="s">
        <v>449</v>
      </c>
      <c r="H70" s="44">
        <v>234</v>
      </c>
      <c r="I70" s="44">
        <v>128.69999999999999</v>
      </c>
      <c r="J70" s="42">
        <v>9</v>
      </c>
    </row>
    <row r="71" spans="1:10">
      <c r="A71" s="42">
        <v>2</v>
      </c>
      <c r="B71" s="42" t="s">
        <v>434</v>
      </c>
      <c r="C71" s="42" t="s">
        <v>435</v>
      </c>
      <c r="D71" s="43">
        <v>40848</v>
      </c>
      <c r="E71" s="42" t="s">
        <v>436</v>
      </c>
      <c r="F71" s="42" t="s">
        <v>439</v>
      </c>
      <c r="G71" s="42" t="s">
        <v>440</v>
      </c>
      <c r="H71" s="44">
        <v>168</v>
      </c>
      <c r="I71" s="44">
        <v>77.28</v>
      </c>
      <c r="J71" s="42">
        <v>12</v>
      </c>
    </row>
    <row r="72" spans="1:10">
      <c r="A72" s="42">
        <v>2</v>
      </c>
      <c r="B72" s="42" t="s">
        <v>441</v>
      </c>
      <c r="C72" s="42" t="s">
        <v>435</v>
      </c>
      <c r="D72" s="43">
        <v>40634</v>
      </c>
      <c r="E72" s="42" t="s">
        <v>450</v>
      </c>
      <c r="F72" s="42" t="s">
        <v>451</v>
      </c>
      <c r="G72" s="42" t="s">
        <v>470</v>
      </c>
      <c r="H72" s="44">
        <v>135</v>
      </c>
      <c r="I72" s="44">
        <v>74.25</v>
      </c>
      <c r="J72" s="42">
        <v>9</v>
      </c>
    </row>
    <row r="73" spans="1:10">
      <c r="A73" s="42">
        <v>2</v>
      </c>
      <c r="B73" s="42" t="s">
        <v>454</v>
      </c>
      <c r="C73" s="42" t="s">
        <v>445</v>
      </c>
      <c r="D73" s="43">
        <v>40878</v>
      </c>
      <c r="E73" s="42" t="s">
        <v>436</v>
      </c>
      <c r="F73" s="42" t="s">
        <v>439</v>
      </c>
      <c r="G73" s="42" t="s">
        <v>440</v>
      </c>
      <c r="H73" s="44">
        <v>168</v>
      </c>
      <c r="I73" s="44">
        <v>77.28</v>
      </c>
      <c r="J73" s="42">
        <v>12</v>
      </c>
    </row>
    <row r="74" spans="1:10">
      <c r="A74" s="42">
        <v>2</v>
      </c>
      <c r="B74" s="42" t="s">
        <v>444</v>
      </c>
      <c r="C74" s="42" t="s">
        <v>445</v>
      </c>
      <c r="D74" s="43">
        <v>40878</v>
      </c>
      <c r="E74" s="42" t="s">
        <v>450</v>
      </c>
      <c r="F74" s="42" t="s">
        <v>455</v>
      </c>
      <c r="G74" s="42" t="s">
        <v>478</v>
      </c>
      <c r="H74" s="44">
        <v>282</v>
      </c>
      <c r="I74" s="44">
        <v>138.18</v>
      </c>
      <c r="J74" s="42">
        <v>12</v>
      </c>
    </row>
    <row r="75" spans="1:10">
      <c r="A75" s="42">
        <v>2</v>
      </c>
      <c r="B75" s="42" t="s">
        <v>444</v>
      </c>
      <c r="C75" s="42" t="s">
        <v>445</v>
      </c>
      <c r="D75" s="43">
        <v>40848</v>
      </c>
      <c r="E75" s="42" t="s">
        <v>450</v>
      </c>
      <c r="F75" s="42" t="s">
        <v>451</v>
      </c>
      <c r="G75" s="42" t="s">
        <v>452</v>
      </c>
      <c r="H75" s="44">
        <v>72</v>
      </c>
      <c r="I75" s="44">
        <v>39.6</v>
      </c>
      <c r="J75" s="42">
        <v>6</v>
      </c>
    </row>
    <row r="76" spans="1:10">
      <c r="A76" s="42">
        <v>2</v>
      </c>
      <c r="B76" s="42" t="s">
        <v>454</v>
      </c>
      <c r="C76" s="42" t="s">
        <v>445</v>
      </c>
      <c r="D76" s="43">
        <v>40817</v>
      </c>
      <c r="E76" s="42" t="s">
        <v>450</v>
      </c>
      <c r="F76" s="42" t="s">
        <v>451</v>
      </c>
      <c r="G76" s="42" t="s">
        <v>453</v>
      </c>
      <c r="H76" s="44">
        <v>185.4</v>
      </c>
      <c r="I76" s="44">
        <v>100.11600000000001</v>
      </c>
      <c r="J76" s="42">
        <v>12</v>
      </c>
    </row>
    <row r="77" spans="1:10">
      <c r="A77" s="42">
        <v>2</v>
      </c>
      <c r="B77" s="42" t="s">
        <v>448</v>
      </c>
      <c r="C77" s="42" t="s">
        <v>445</v>
      </c>
      <c r="D77" s="43">
        <v>40787</v>
      </c>
      <c r="E77" s="42" t="s">
        <v>436</v>
      </c>
      <c r="F77" s="42" t="s">
        <v>446</v>
      </c>
      <c r="G77" s="42" t="s">
        <v>447</v>
      </c>
      <c r="H77" s="44">
        <v>54</v>
      </c>
      <c r="I77" s="44">
        <v>22.68</v>
      </c>
      <c r="J77" s="42">
        <v>4</v>
      </c>
    </row>
    <row r="78" spans="1:10">
      <c r="A78" s="42">
        <v>2</v>
      </c>
      <c r="B78" s="42" t="s">
        <v>454</v>
      </c>
      <c r="C78" s="42" t="s">
        <v>445</v>
      </c>
      <c r="D78" s="43">
        <v>40695</v>
      </c>
      <c r="E78" s="42" t="s">
        <v>436</v>
      </c>
      <c r="F78" s="42" t="s">
        <v>446</v>
      </c>
      <c r="G78" s="42" t="s">
        <v>447</v>
      </c>
      <c r="H78" s="44">
        <v>54</v>
      </c>
      <c r="I78" s="44">
        <v>25.92</v>
      </c>
      <c r="J78" s="42">
        <v>4</v>
      </c>
    </row>
    <row r="79" spans="1:10">
      <c r="A79" s="42">
        <v>2</v>
      </c>
      <c r="B79" s="42" t="s">
        <v>448</v>
      </c>
      <c r="C79" s="42" t="s">
        <v>445</v>
      </c>
      <c r="D79" s="43">
        <v>40634</v>
      </c>
      <c r="E79" s="42" t="s">
        <v>450</v>
      </c>
      <c r="F79" s="42" t="s">
        <v>451</v>
      </c>
      <c r="G79" s="42" t="s">
        <v>470</v>
      </c>
      <c r="H79" s="44">
        <v>135</v>
      </c>
      <c r="I79" s="44">
        <v>74.25</v>
      </c>
      <c r="J79" s="42">
        <v>9</v>
      </c>
    </row>
    <row r="80" spans="1:10">
      <c r="A80" s="42">
        <v>2</v>
      </c>
      <c r="B80" s="42" t="s">
        <v>444</v>
      </c>
      <c r="C80" s="42" t="s">
        <v>445</v>
      </c>
      <c r="D80" s="43">
        <v>40634</v>
      </c>
      <c r="E80" s="42" t="s">
        <v>436</v>
      </c>
      <c r="F80" s="42" t="s">
        <v>439</v>
      </c>
      <c r="G80" s="42" t="s">
        <v>459</v>
      </c>
      <c r="H80" s="44">
        <v>235.2</v>
      </c>
      <c r="I80" s="44">
        <v>89.375999999999991</v>
      </c>
      <c r="J80" s="42">
        <v>12</v>
      </c>
    </row>
    <row r="81" spans="1:10">
      <c r="A81" s="42">
        <v>2</v>
      </c>
      <c r="B81" s="42" t="s">
        <v>461</v>
      </c>
      <c r="C81" s="42" t="s">
        <v>462</v>
      </c>
      <c r="D81" s="43">
        <v>40848</v>
      </c>
      <c r="E81" s="42" t="s">
        <v>436</v>
      </c>
      <c r="F81" s="42" t="s">
        <v>437</v>
      </c>
      <c r="G81" s="42" t="s">
        <v>458</v>
      </c>
      <c r="H81" s="44">
        <v>193</v>
      </c>
      <c r="I81" s="44">
        <v>96.5</v>
      </c>
      <c r="J81" s="42">
        <v>10</v>
      </c>
    </row>
    <row r="82" spans="1:10">
      <c r="A82" s="42">
        <v>2</v>
      </c>
      <c r="B82" s="42" t="s">
        <v>465</v>
      </c>
      <c r="C82" s="42" t="s">
        <v>462</v>
      </c>
      <c r="D82" s="43">
        <v>40817</v>
      </c>
      <c r="E82" s="42" t="s">
        <v>450</v>
      </c>
      <c r="F82" s="42" t="s">
        <v>451</v>
      </c>
      <c r="G82" s="42" t="s">
        <v>470</v>
      </c>
      <c r="H82" s="44">
        <v>135</v>
      </c>
      <c r="I82" s="44">
        <v>71.55</v>
      </c>
      <c r="J82" s="42">
        <v>9</v>
      </c>
    </row>
    <row r="83" spans="1:10">
      <c r="A83" s="42">
        <v>2</v>
      </c>
      <c r="B83" s="42" t="s">
        <v>461</v>
      </c>
      <c r="C83" s="42" t="s">
        <v>462</v>
      </c>
      <c r="D83" s="43">
        <v>40817</v>
      </c>
      <c r="E83" s="42" t="s">
        <v>450</v>
      </c>
      <c r="F83" s="42" t="s">
        <v>455</v>
      </c>
      <c r="G83" s="42" t="s">
        <v>472</v>
      </c>
      <c r="H83" s="44">
        <v>89.55</v>
      </c>
      <c r="I83" s="44">
        <v>34.924500000000002</v>
      </c>
      <c r="J83" s="42">
        <v>9</v>
      </c>
    </row>
    <row r="84" spans="1:10">
      <c r="A84" s="42">
        <v>2</v>
      </c>
      <c r="B84" s="42" t="s">
        <v>463</v>
      </c>
      <c r="C84" s="42" t="s">
        <v>462</v>
      </c>
      <c r="D84" s="43">
        <v>40817</v>
      </c>
      <c r="E84" s="42" t="s">
        <v>436</v>
      </c>
      <c r="F84" s="42" t="s">
        <v>442</v>
      </c>
      <c r="G84" s="42" t="s">
        <v>471</v>
      </c>
      <c r="H84" s="44">
        <v>132</v>
      </c>
      <c r="I84" s="44">
        <v>58.08</v>
      </c>
      <c r="J84" s="42">
        <v>12</v>
      </c>
    </row>
    <row r="85" spans="1:10">
      <c r="A85" s="42">
        <v>2</v>
      </c>
      <c r="B85" s="42" t="s">
        <v>468</v>
      </c>
      <c r="C85" s="42" t="s">
        <v>462</v>
      </c>
      <c r="D85" s="43">
        <v>40787</v>
      </c>
      <c r="E85" s="42" t="s">
        <v>450</v>
      </c>
      <c r="F85" s="42" t="s">
        <v>451</v>
      </c>
      <c r="G85" s="42" t="s">
        <v>470</v>
      </c>
      <c r="H85" s="44">
        <v>135</v>
      </c>
      <c r="I85" s="44">
        <v>64.8</v>
      </c>
      <c r="J85" s="42">
        <v>9</v>
      </c>
    </row>
    <row r="86" spans="1:10">
      <c r="A86" s="42">
        <v>2</v>
      </c>
      <c r="B86" s="42" t="s">
        <v>461</v>
      </c>
      <c r="C86" s="42" t="s">
        <v>462</v>
      </c>
      <c r="D86" s="43">
        <v>40725</v>
      </c>
      <c r="E86" s="42" t="s">
        <v>436</v>
      </c>
      <c r="F86" s="42" t="s">
        <v>442</v>
      </c>
      <c r="G86" s="42" t="s">
        <v>443</v>
      </c>
      <c r="H86" s="44">
        <v>130.5</v>
      </c>
      <c r="I86" s="44">
        <v>61.335000000000001</v>
      </c>
      <c r="J86" s="42">
        <v>9</v>
      </c>
    </row>
    <row r="87" spans="1:10">
      <c r="A87" s="42">
        <v>2</v>
      </c>
      <c r="B87" s="42" t="s">
        <v>461</v>
      </c>
      <c r="C87" s="42" t="s">
        <v>462</v>
      </c>
      <c r="D87" s="43">
        <v>40725</v>
      </c>
      <c r="E87" s="42" t="s">
        <v>450</v>
      </c>
      <c r="F87" s="42" t="s">
        <v>451</v>
      </c>
      <c r="G87" s="42" t="s">
        <v>479</v>
      </c>
      <c r="H87" s="44">
        <v>186</v>
      </c>
      <c r="I87" s="44">
        <v>102.3</v>
      </c>
      <c r="J87" s="42">
        <v>12</v>
      </c>
    </row>
    <row r="88" spans="1:10">
      <c r="A88" s="42">
        <v>2</v>
      </c>
      <c r="B88" s="42" t="s">
        <v>461</v>
      </c>
      <c r="C88" s="42" t="s">
        <v>462</v>
      </c>
      <c r="D88" s="43">
        <v>40725</v>
      </c>
      <c r="E88" s="42" t="s">
        <v>436</v>
      </c>
      <c r="F88" s="42" t="s">
        <v>439</v>
      </c>
      <c r="G88" s="42" t="s">
        <v>440</v>
      </c>
      <c r="H88" s="44">
        <v>168</v>
      </c>
      <c r="I88" s="44">
        <v>63.84</v>
      </c>
      <c r="J88" s="42">
        <v>12</v>
      </c>
    </row>
    <row r="89" spans="1:10">
      <c r="A89" s="42">
        <v>2</v>
      </c>
      <c r="B89" s="42" t="s">
        <v>463</v>
      </c>
      <c r="C89" s="42" t="s">
        <v>462</v>
      </c>
      <c r="D89" s="43">
        <v>40695</v>
      </c>
      <c r="E89" s="42" t="s">
        <v>450</v>
      </c>
      <c r="F89" s="42" t="s">
        <v>451</v>
      </c>
      <c r="G89" s="42" t="s">
        <v>469</v>
      </c>
      <c r="H89" s="44">
        <v>145</v>
      </c>
      <c r="I89" s="44">
        <v>78.3</v>
      </c>
      <c r="J89" s="42">
        <v>10</v>
      </c>
    </row>
    <row r="90" spans="1:10">
      <c r="A90" s="42">
        <v>2</v>
      </c>
      <c r="B90" s="42" t="s">
        <v>463</v>
      </c>
      <c r="C90" s="42" t="s">
        <v>462</v>
      </c>
      <c r="D90" s="43">
        <v>40664</v>
      </c>
      <c r="E90" s="42" t="s">
        <v>436</v>
      </c>
      <c r="F90" s="42" t="s">
        <v>437</v>
      </c>
      <c r="G90" s="42" t="s">
        <v>438</v>
      </c>
      <c r="H90" s="44">
        <v>120</v>
      </c>
      <c r="I90" s="44">
        <v>49.2</v>
      </c>
      <c r="J90" s="42">
        <v>6</v>
      </c>
    </row>
    <row r="91" spans="1:10">
      <c r="A91" s="42">
        <v>2</v>
      </c>
      <c r="B91" s="42" t="s">
        <v>465</v>
      </c>
      <c r="C91" s="42" t="s">
        <v>462</v>
      </c>
      <c r="D91" s="43">
        <v>40664</v>
      </c>
      <c r="E91" s="42" t="s">
        <v>436</v>
      </c>
      <c r="F91" s="42" t="s">
        <v>437</v>
      </c>
      <c r="G91" s="42" t="s">
        <v>458</v>
      </c>
      <c r="H91" s="44">
        <v>193</v>
      </c>
      <c r="I91" s="44">
        <v>102.29</v>
      </c>
      <c r="J91" s="42">
        <v>10</v>
      </c>
    </row>
    <row r="92" spans="1:10">
      <c r="A92" s="42">
        <v>2</v>
      </c>
      <c r="B92" s="42" t="s">
        <v>463</v>
      </c>
      <c r="C92" s="42" t="s">
        <v>462</v>
      </c>
      <c r="D92" s="43">
        <v>40664</v>
      </c>
      <c r="E92" s="42" t="s">
        <v>436</v>
      </c>
      <c r="F92" s="42" t="s">
        <v>439</v>
      </c>
      <c r="G92" s="42" t="s">
        <v>457</v>
      </c>
      <c r="H92" s="44">
        <v>282</v>
      </c>
      <c r="I92" s="44">
        <v>129.72</v>
      </c>
      <c r="J92" s="42">
        <v>12</v>
      </c>
    </row>
    <row r="93" spans="1:10">
      <c r="A93" s="42">
        <v>2</v>
      </c>
      <c r="B93" s="42" t="s">
        <v>465</v>
      </c>
      <c r="C93" s="42" t="s">
        <v>462</v>
      </c>
      <c r="D93" s="43">
        <v>40634</v>
      </c>
      <c r="E93" s="42" t="s">
        <v>436</v>
      </c>
      <c r="F93" s="42" t="s">
        <v>439</v>
      </c>
      <c r="G93" s="42" t="s">
        <v>440</v>
      </c>
      <c r="H93" s="44">
        <v>168</v>
      </c>
      <c r="I93" s="44">
        <v>63.84</v>
      </c>
      <c r="J93" s="42">
        <v>12</v>
      </c>
    </row>
    <row r="94" spans="1:10">
      <c r="A94" s="42">
        <v>2</v>
      </c>
      <c r="B94" s="42" t="s">
        <v>465</v>
      </c>
      <c r="C94" s="42" t="s">
        <v>462</v>
      </c>
      <c r="D94" s="43">
        <v>40603</v>
      </c>
      <c r="E94" s="42" t="s">
        <v>450</v>
      </c>
      <c r="F94" s="42" t="s">
        <v>451</v>
      </c>
      <c r="G94" s="42" t="s">
        <v>464</v>
      </c>
      <c r="H94" s="44">
        <v>130.5</v>
      </c>
      <c r="I94" s="44">
        <v>63.945</v>
      </c>
      <c r="J94" s="42">
        <v>9</v>
      </c>
    </row>
    <row r="95" spans="1:10">
      <c r="A95" s="42">
        <v>2</v>
      </c>
      <c r="B95" s="42" t="s">
        <v>465</v>
      </c>
      <c r="C95" s="42" t="s">
        <v>462</v>
      </c>
      <c r="D95" s="43">
        <v>40603</v>
      </c>
      <c r="E95" s="42" t="s">
        <v>436</v>
      </c>
      <c r="F95" s="42" t="s">
        <v>442</v>
      </c>
      <c r="G95" s="42" t="s">
        <v>467</v>
      </c>
      <c r="H95" s="44">
        <v>138</v>
      </c>
      <c r="I95" s="44">
        <v>67.62</v>
      </c>
      <c r="J95" s="42">
        <v>12</v>
      </c>
    </row>
    <row r="96" spans="1:10">
      <c r="A96" s="42">
        <v>2</v>
      </c>
      <c r="B96" s="42" t="s">
        <v>474</v>
      </c>
      <c r="C96" s="42" t="s">
        <v>475</v>
      </c>
      <c r="D96" s="43">
        <v>40878</v>
      </c>
      <c r="E96" s="42" t="s">
        <v>436</v>
      </c>
      <c r="F96" s="42" t="s">
        <v>446</v>
      </c>
      <c r="G96" s="42" t="s">
        <v>466</v>
      </c>
      <c r="H96" s="44">
        <v>90</v>
      </c>
      <c r="I96" s="44">
        <v>36</v>
      </c>
      <c r="J96" s="42">
        <v>5</v>
      </c>
    </row>
    <row r="97" spans="1:10">
      <c r="A97" s="42">
        <v>2</v>
      </c>
      <c r="B97" s="42" t="s">
        <v>476</v>
      </c>
      <c r="C97" s="42" t="s">
        <v>475</v>
      </c>
      <c r="D97" s="43">
        <v>40848</v>
      </c>
      <c r="E97" s="42" t="s">
        <v>450</v>
      </c>
      <c r="F97" s="42" t="s">
        <v>451</v>
      </c>
      <c r="G97" s="42" t="s">
        <v>452</v>
      </c>
      <c r="H97" s="44">
        <v>72</v>
      </c>
      <c r="I97" s="44">
        <v>33.119999999999997</v>
      </c>
      <c r="J97" s="42">
        <v>6</v>
      </c>
    </row>
    <row r="98" spans="1:10">
      <c r="A98" s="42">
        <v>2</v>
      </c>
      <c r="B98" s="42" t="s">
        <v>474</v>
      </c>
      <c r="C98" s="42" t="s">
        <v>475</v>
      </c>
      <c r="D98" s="43">
        <v>40725</v>
      </c>
      <c r="E98" s="42" t="s">
        <v>450</v>
      </c>
      <c r="F98" s="42" t="s">
        <v>451</v>
      </c>
      <c r="G98" s="42" t="s">
        <v>460</v>
      </c>
      <c r="H98" s="44">
        <v>104.4</v>
      </c>
      <c r="I98" s="44">
        <v>48.024000000000008</v>
      </c>
      <c r="J98" s="42">
        <v>9</v>
      </c>
    </row>
    <row r="99" spans="1:10">
      <c r="A99" s="42">
        <v>2</v>
      </c>
      <c r="B99" s="42" t="s">
        <v>476</v>
      </c>
      <c r="C99" s="42" t="s">
        <v>475</v>
      </c>
      <c r="D99" s="43">
        <v>40725</v>
      </c>
      <c r="E99" s="42" t="s">
        <v>436</v>
      </c>
      <c r="F99" s="42" t="s">
        <v>439</v>
      </c>
      <c r="G99" s="42" t="s">
        <v>457</v>
      </c>
      <c r="H99" s="44">
        <v>282</v>
      </c>
      <c r="I99" s="44">
        <v>149.46</v>
      </c>
      <c r="J99" s="42">
        <v>12</v>
      </c>
    </row>
    <row r="100" spans="1:10">
      <c r="A100" s="42">
        <v>2</v>
      </c>
      <c r="B100" s="42" t="s">
        <v>477</v>
      </c>
      <c r="C100" s="42" t="s">
        <v>475</v>
      </c>
      <c r="D100" s="43">
        <v>40695</v>
      </c>
      <c r="E100" s="42" t="s">
        <v>436</v>
      </c>
      <c r="F100" s="42" t="s">
        <v>437</v>
      </c>
      <c r="G100" s="42" t="s">
        <v>449</v>
      </c>
      <c r="H100" s="44">
        <v>234</v>
      </c>
      <c r="I100" s="44">
        <v>128.69999999999999</v>
      </c>
      <c r="J100" s="42">
        <v>9</v>
      </c>
    </row>
    <row r="101" spans="1:10">
      <c r="A101" s="42">
        <v>2</v>
      </c>
      <c r="B101" s="42" t="s">
        <v>476</v>
      </c>
      <c r="C101" s="42" t="s">
        <v>475</v>
      </c>
      <c r="D101" s="43">
        <v>40634</v>
      </c>
      <c r="E101" s="42" t="s">
        <v>450</v>
      </c>
      <c r="F101" s="42" t="s">
        <v>455</v>
      </c>
      <c r="G101" s="42" t="s">
        <v>472</v>
      </c>
      <c r="H101" s="44">
        <v>89.55</v>
      </c>
      <c r="I101" s="44">
        <v>47.461500000000001</v>
      </c>
      <c r="J101" s="42">
        <v>9</v>
      </c>
    </row>
    <row r="102" spans="1:10">
      <c r="A102" s="42">
        <v>2</v>
      </c>
      <c r="B102" s="42" t="s">
        <v>476</v>
      </c>
      <c r="C102" s="42" t="s">
        <v>475</v>
      </c>
      <c r="D102" s="43">
        <v>40603</v>
      </c>
      <c r="E102" s="42" t="s">
        <v>450</v>
      </c>
      <c r="F102" s="42" t="s">
        <v>451</v>
      </c>
      <c r="G102" s="42" t="s">
        <v>470</v>
      </c>
      <c r="H102" s="44">
        <v>135</v>
      </c>
      <c r="I102" s="44">
        <v>55.35</v>
      </c>
      <c r="J102" s="42">
        <v>9</v>
      </c>
    </row>
    <row r="103" spans="1:10">
      <c r="A103" s="42">
        <v>2</v>
      </c>
      <c r="B103" s="42" t="s">
        <v>477</v>
      </c>
      <c r="C103" s="42" t="s">
        <v>475</v>
      </c>
      <c r="D103" s="43">
        <v>40575</v>
      </c>
      <c r="E103" s="42" t="s">
        <v>450</v>
      </c>
      <c r="F103" s="42" t="s">
        <v>451</v>
      </c>
      <c r="G103" s="42" t="s">
        <v>470</v>
      </c>
      <c r="H103" s="44">
        <v>135</v>
      </c>
      <c r="I103" s="44">
        <v>63.45</v>
      </c>
      <c r="J103" s="42">
        <v>9</v>
      </c>
    </row>
    <row r="104" spans="1:10">
      <c r="A104" s="42">
        <v>2</v>
      </c>
      <c r="B104" s="42" t="s">
        <v>476</v>
      </c>
      <c r="C104" s="42" t="s">
        <v>475</v>
      </c>
      <c r="D104" s="43">
        <v>40544</v>
      </c>
      <c r="E104" s="42" t="s">
        <v>436</v>
      </c>
      <c r="F104" s="42" t="s">
        <v>446</v>
      </c>
      <c r="G104" s="42" t="s">
        <v>447</v>
      </c>
      <c r="H104" s="44">
        <v>54</v>
      </c>
      <c r="I104" s="44">
        <v>22.68</v>
      </c>
      <c r="J104" s="42">
        <v>4</v>
      </c>
    </row>
    <row r="105" spans="1:10">
      <c r="A105" s="42">
        <v>3</v>
      </c>
      <c r="B105" s="42" t="s">
        <v>434</v>
      </c>
      <c r="C105" s="42" t="s">
        <v>435</v>
      </c>
      <c r="D105" s="43">
        <v>40848</v>
      </c>
      <c r="E105" s="42" t="s">
        <v>450</v>
      </c>
      <c r="F105" s="42" t="s">
        <v>451</v>
      </c>
      <c r="G105" s="42" t="s">
        <v>469</v>
      </c>
      <c r="H105" s="44">
        <v>145</v>
      </c>
      <c r="I105" s="44">
        <v>71.05</v>
      </c>
      <c r="J105" s="42">
        <v>10</v>
      </c>
    </row>
    <row r="106" spans="1:10">
      <c r="A106" s="42">
        <v>3</v>
      </c>
      <c r="B106" s="42" t="s">
        <v>441</v>
      </c>
      <c r="C106" s="42" t="s">
        <v>435</v>
      </c>
      <c r="D106" s="43">
        <v>40634</v>
      </c>
      <c r="E106" s="42" t="s">
        <v>436</v>
      </c>
      <c r="F106" s="42" t="s">
        <v>439</v>
      </c>
      <c r="G106" s="42" t="s">
        <v>473</v>
      </c>
      <c r="H106" s="44">
        <v>165</v>
      </c>
      <c r="I106" s="44">
        <v>77.55</v>
      </c>
      <c r="J106" s="42">
        <v>5</v>
      </c>
    </row>
    <row r="107" spans="1:10">
      <c r="A107" s="42">
        <v>3</v>
      </c>
      <c r="B107" s="42" t="s">
        <v>444</v>
      </c>
      <c r="C107" s="42" t="s">
        <v>445</v>
      </c>
      <c r="D107" s="43">
        <v>40817</v>
      </c>
      <c r="E107" s="42" t="s">
        <v>436</v>
      </c>
      <c r="F107" s="42" t="s">
        <v>439</v>
      </c>
      <c r="G107" s="42" t="s">
        <v>473</v>
      </c>
      <c r="H107" s="44">
        <v>165</v>
      </c>
      <c r="I107" s="44">
        <v>66</v>
      </c>
      <c r="J107" s="42">
        <v>5</v>
      </c>
    </row>
    <row r="108" spans="1:10">
      <c r="A108" s="42">
        <v>3</v>
      </c>
      <c r="B108" s="42" t="s">
        <v>448</v>
      </c>
      <c r="C108" s="42" t="s">
        <v>445</v>
      </c>
      <c r="D108" s="43">
        <v>40817</v>
      </c>
      <c r="E108" s="42" t="s">
        <v>450</v>
      </c>
      <c r="F108" s="42" t="s">
        <v>451</v>
      </c>
      <c r="G108" s="42" t="s">
        <v>453</v>
      </c>
      <c r="H108" s="44">
        <v>185.4</v>
      </c>
      <c r="I108" s="44">
        <v>100.11600000000001</v>
      </c>
      <c r="J108" s="42">
        <v>12</v>
      </c>
    </row>
    <row r="109" spans="1:10">
      <c r="A109" s="42">
        <v>3</v>
      </c>
      <c r="B109" s="42" t="s">
        <v>444</v>
      </c>
      <c r="C109" s="42" t="s">
        <v>445</v>
      </c>
      <c r="D109" s="43">
        <v>40756</v>
      </c>
      <c r="E109" s="42" t="s">
        <v>436</v>
      </c>
      <c r="F109" s="42" t="s">
        <v>442</v>
      </c>
      <c r="G109" s="42" t="s">
        <v>471</v>
      </c>
      <c r="H109" s="44">
        <v>132</v>
      </c>
      <c r="I109" s="44">
        <v>58.08</v>
      </c>
      <c r="J109" s="42">
        <v>12</v>
      </c>
    </row>
    <row r="110" spans="1:10">
      <c r="A110" s="42">
        <v>3</v>
      </c>
      <c r="B110" s="42" t="s">
        <v>444</v>
      </c>
      <c r="C110" s="42" t="s">
        <v>445</v>
      </c>
      <c r="D110" s="43">
        <v>40725</v>
      </c>
      <c r="E110" s="42" t="s">
        <v>436</v>
      </c>
      <c r="F110" s="42" t="s">
        <v>437</v>
      </c>
      <c r="G110" s="42" t="s">
        <v>449</v>
      </c>
      <c r="H110" s="44">
        <v>234</v>
      </c>
      <c r="I110" s="44">
        <v>128.69999999999999</v>
      </c>
      <c r="J110" s="42">
        <v>9</v>
      </c>
    </row>
    <row r="111" spans="1:10">
      <c r="A111" s="42">
        <v>3</v>
      </c>
      <c r="B111" s="42" t="s">
        <v>444</v>
      </c>
      <c r="C111" s="42" t="s">
        <v>445</v>
      </c>
      <c r="D111" s="43">
        <v>40725</v>
      </c>
      <c r="E111" s="42" t="s">
        <v>450</v>
      </c>
      <c r="F111" s="42" t="s">
        <v>451</v>
      </c>
      <c r="G111" s="42" t="s">
        <v>453</v>
      </c>
      <c r="H111" s="44">
        <v>185.4</v>
      </c>
      <c r="I111" s="44">
        <v>101.97</v>
      </c>
      <c r="J111" s="42">
        <v>12</v>
      </c>
    </row>
    <row r="112" spans="1:10">
      <c r="A112" s="42">
        <v>3</v>
      </c>
      <c r="B112" s="42" t="s">
        <v>454</v>
      </c>
      <c r="C112" s="42" t="s">
        <v>445</v>
      </c>
      <c r="D112" s="43">
        <v>40603</v>
      </c>
      <c r="E112" s="42" t="s">
        <v>436</v>
      </c>
      <c r="F112" s="42" t="s">
        <v>437</v>
      </c>
      <c r="G112" s="42" t="s">
        <v>438</v>
      </c>
      <c r="H112" s="44">
        <v>120</v>
      </c>
      <c r="I112" s="44">
        <v>64.8</v>
      </c>
      <c r="J112" s="42">
        <v>6</v>
      </c>
    </row>
    <row r="113" spans="1:10">
      <c r="A113" s="42">
        <v>3</v>
      </c>
      <c r="B113" s="42" t="s">
        <v>454</v>
      </c>
      <c r="C113" s="42" t="s">
        <v>445</v>
      </c>
      <c r="D113" s="43">
        <v>40575</v>
      </c>
      <c r="E113" s="42" t="s">
        <v>436</v>
      </c>
      <c r="F113" s="42" t="s">
        <v>439</v>
      </c>
      <c r="G113" s="42" t="s">
        <v>473</v>
      </c>
      <c r="H113" s="44">
        <v>165</v>
      </c>
      <c r="I113" s="44">
        <v>75.900000000000006</v>
      </c>
      <c r="J113" s="42">
        <v>5</v>
      </c>
    </row>
    <row r="114" spans="1:10">
      <c r="A114" s="42">
        <v>3</v>
      </c>
      <c r="B114" s="42" t="s">
        <v>454</v>
      </c>
      <c r="C114" s="42" t="s">
        <v>445</v>
      </c>
      <c r="D114" s="43">
        <v>40575</v>
      </c>
      <c r="E114" s="42" t="s">
        <v>450</v>
      </c>
      <c r="F114" s="42" t="s">
        <v>451</v>
      </c>
      <c r="G114" s="42" t="s">
        <v>452</v>
      </c>
      <c r="H114" s="44">
        <v>72</v>
      </c>
      <c r="I114" s="44">
        <v>37.44</v>
      </c>
      <c r="J114" s="42">
        <v>6</v>
      </c>
    </row>
    <row r="115" spans="1:10">
      <c r="A115" s="42">
        <v>3</v>
      </c>
      <c r="B115" s="42" t="s">
        <v>448</v>
      </c>
      <c r="C115" s="42" t="s">
        <v>445</v>
      </c>
      <c r="D115" s="43">
        <v>40544</v>
      </c>
      <c r="E115" s="42" t="s">
        <v>436</v>
      </c>
      <c r="F115" s="42" t="s">
        <v>439</v>
      </c>
      <c r="G115" s="42" t="s">
        <v>459</v>
      </c>
      <c r="H115" s="44">
        <v>235.2</v>
      </c>
      <c r="I115" s="44">
        <v>94.08</v>
      </c>
      <c r="J115" s="42">
        <v>12</v>
      </c>
    </row>
    <row r="116" spans="1:10">
      <c r="A116" s="42">
        <v>3</v>
      </c>
      <c r="B116" s="42" t="s">
        <v>461</v>
      </c>
      <c r="C116" s="42" t="s">
        <v>462</v>
      </c>
      <c r="D116" s="43">
        <v>40878</v>
      </c>
      <c r="E116" s="42" t="s">
        <v>436</v>
      </c>
      <c r="F116" s="42" t="s">
        <v>437</v>
      </c>
      <c r="G116" s="42" t="s">
        <v>449</v>
      </c>
      <c r="H116" s="44">
        <v>234</v>
      </c>
      <c r="I116" s="44">
        <v>128.69999999999999</v>
      </c>
      <c r="J116" s="42">
        <v>9</v>
      </c>
    </row>
    <row r="117" spans="1:10">
      <c r="A117" s="42">
        <v>3</v>
      </c>
      <c r="B117" s="42" t="s">
        <v>463</v>
      </c>
      <c r="C117" s="42" t="s">
        <v>462</v>
      </c>
      <c r="D117" s="43">
        <v>40878</v>
      </c>
      <c r="E117" s="42" t="s">
        <v>436</v>
      </c>
      <c r="F117" s="42" t="s">
        <v>437</v>
      </c>
      <c r="G117" s="42" t="s">
        <v>458</v>
      </c>
      <c r="H117" s="44">
        <v>193</v>
      </c>
      <c r="I117" s="44">
        <v>75.27</v>
      </c>
      <c r="J117" s="42">
        <v>10</v>
      </c>
    </row>
    <row r="118" spans="1:10">
      <c r="A118" s="42">
        <v>3</v>
      </c>
      <c r="B118" s="42" t="s">
        <v>465</v>
      </c>
      <c r="C118" s="42" t="s">
        <v>462</v>
      </c>
      <c r="D118" s="43">
        <v>40848</v>
      </c>
      <c r="E118" s="42" t="s">
        <v>436</v>
      </c>
      <c r="F118" s="42" t="s">
        <v>439</v>
      </c>
      <c r="G118" s="42" t="s">
        <v>473</v>
      </c>
      <c r="H118" s="44">
        <v>165</v>
      </c>
      <c r="I118" s="44">
        <v>75.900000000000006</v>
      </c>
      <c r="J118" s="42">
        <v>5</v>
      </c>
    </row>
    <row r="119" spans="1:10">
      <c r="A119" s="42">
        <v>3</v>
      </c>
      <c r="B119" s="42" t="s">
        <v>461</v>
      </c>
      <c r="C119" s="42" t="s">
        <v>462</v>
      </c>
      <c r="D119" s="43">
        <v>40848</v>
      </c>
      <c r="E119" s="42" t="s">
        <v>436</v>
      </c>
      <c r="F119" s="42" t="s">
        <v>442</v>
      </c>
      <c r="G119" s="42" t="s">
        <v>443</v>
      </c>
      <c r="H119" s="44">
        <v>130.5</v>
      </c>
      <c r="I119" s="44">
        <v>69.165000000000006</v>
      </c>
      <c r="J119" s="42">
        <v>9</v>
      </c>
    </row>
    <row r="120" spans="1:10">
      <c r="A120" s="42">
        <v>3</v>
      </c>
      <c r="B120" s="42" t="s">
        <v>463</v>
      </c>
      <c r="C120" s="42" t="s">
        <v>462</v>
      </c>
      <c r="D120" s="43">
        <v>40848</v>
      </c>
      <c r="E120" s="42" t="s">
        <v>436</v>
      </c>
      <c r="F120" s="42" t="s">
        <v>439</v>
      </c>
      <c r="G120" s="42" t="s">
        <v>440</v>
      </c>
      <c r="H120" s="44">
        <v>168</v>
      </c>
      <c r="I120" s="44">
        <v>78.959999999999994</v>
      </c>
      <c r="J120" s="42">
        <v>12</v>
      </c>
    </row>
    <row r="121" spans="1:10">
      <c r="A121" s="42">
        <v>3</v>
      </c>
      <c r="B121" s="42" t="s">
        <v>463</v>
      </c>
      <c r="C121" s="42" t="s">
        <v>462</v>
      </c>
      <c r="D121" s="43">
        <v>40848</v>
      </c>
      <c r="E121" s="42" t="s">
        <v>450</v>
      </c>
      <c r="F121" s="42" t="s">
        <v>455</v>
      </c>
      <c r="G121" s="42" t="s">
        <v>478</v>
      </c>
      <c r="H121" s="44">
        <v>282</v>
      </c>
      <c r="I121" s="44">
        <v>138.18</v>
      </c>
      <c r="J121" s="42">
        <v>12</v>
      </c>
    </row>
    <row r="122" spans="1:10">
      <c r="A122" s="42">
        <v>3</v>
      </c>
      <c r="B122" s="42" t="s">
        <v>461</v>
      </c>
      <c r="C122" s="42" t="s">
        <v>462</v>
      </c>
      <c r="D122" s="43">
        <v>40817</v>
      </c>
      <c r="E122" s="42" t="s">
        <v>436</v>
      </c>
      <c r="F122" s="42" t="s">
        <v>439</v>
      </c>
      <c r="G122" s="42" t="s">
        <v>473</v>
      </c>
      <c r="H122" s="44">
        <v>165</v>
      </c>
      <c r="I122" s="44">
        <v>75.900000000000006</v>
      </c>
      <c r="J122" s="42">
        <v>5</v>
      </c>
    </row>
    <row r="123" spans="1:10">
      <c r="A123" s="42">
        <v>3</v>
      </c>
      <c r="B123" s="42" t="s">
        <v>461</v>
      </c>
      <c r="C123" s="42" t="s">
        <v>462</v>
      </c>
      <c r="D123" s="43">
        <v>40817</v>
      </c>
      <c r="E123" s="42" t="s">
        <v>450</v>
      </c>
      <c r="F123" s="42" t="s">
        <v>451</v>
      </c>
      <c r="G123" s="42" t="s">
        <v>470</v>
      </c>
      <c r="H123" s="44">
        <v>135</v>
      </c>
      <c r="I123" s="44">
        <v>64.8</v>
      </c>
      <c r="J123" s="42">
        <v>9</v>
      </c>
    </row>
    <row r="124" spans="1:10">
      <c r="A124" s="42">
        <v>3</v>
      </c>
      <c r="B124" s="42" t="s">
        <v>468</v>
      </c>
      <c r="C124" s="42" t="s">
        <v>462</v>
      </c>
      <c r="D124" s="43">
        <v>40787</v>
      </c>
      <c r="E124" s="42" t="s">
        <v>436</v>
      </c>
      <c r="F124" s="42" t="s">
        <v>437</v>
      </c>
      <c r="G124" s="42" t="s">
        <v>458</v>
      </c>
      <c r="H124" s="44">
        <v>193</v>
      </c>
      <c r="I124" s="44">
        <v>96.5</v>
      </c>
      <c r="J124" s="42">
        <v>10</v>
      </c>
    </row>
    <row r="125" spans="1:10">
      <c r="A125" s="42">
        <v>3</v>
      </c>
      <c r="B125" s="42" t="s">
        <v>463</v>
      </c>
      <c r="C125" s="42" t="s">
        <v>462</v>
      </c>
      <c r="D125" s="43">
        <v>40756</v>
      </c>
      <c r="E125" s="42" t="s">
        <v>450</v>
      </c>
      <c r="F125" s="42" t="s">
        <v>451</v>
      </c>
      <c r="G125" s="42" t="s">
        <v>470</v>
      </c>
      <c r="H125" s="44">
        <v>135</v>
      </c>
      <c r="I125" s="44">
        <v>63.45</v>
      </c>
      <c r="J125" s="42">
        <v>9</v>
      </c>
    </row>
    <row r="126" spans="1:10">
      <c r="A126" s="42">
        <v>3</v>
      </c>
      <c r="B126" s="42" t="s">
        <v>465</v>
      </c>
      <c r="C126" s="42" t="s">
        <v>462</v>
      </c>
      <c r="D126" s="43">
        <v>40664</v>
      </c>
      <c r="E126" s="42" t="s">
        <v>436</v>
      </c>
      <c r="F126" s="42" t="s">
        <v>446</v>
      </c>
      <c r="G126" s="42" t="s">
        <v>447</v>
      </c>
      <c r="H126" s="44">
        <v>54</v>
      </c>
      <c r="I126" s="44">
        <v>20.52</v>
      </c>
      <c r="J126" s="42">
        <v>4</v>
      </c>
    </row>
    <row r="127" spans="1:10">
      <c r="A127" s="42">
        <v>3</v>
      </c>
      <c r="B127" s="42" t="s">
        <v>461</v>
      </c>
      <c r="C127" s="42" t="s">
        <v>462</v>
      </c>
      <c r="D127" s="43">
        <v>40634</v>
      </c>
      <c r="E127" s="42" t="s">
        <v>450</v>
      </c>
      <c r="F127" s="42" t="s">
        <v>451</v>
      </c>
      <c r="G127" s="42" t="s">
        <v>452</v>
      </c>
      <c r="H127" s="44">
        <v>72</v>
      </c>
      <c r="I127" s="44">
        <v>37.44</v>
      </c>
      <c r="J127" s="42">
        <v>6</v>
      </c>
    </row>
    <row r="128" spans="1:10">
      <c r="A128" s="42">
        <v>3</v>
      </c>
      <c r="B128" s="42" t="s">
        <v>465</v>
      </c>
      <c r="C128" s="42" t="s">
        <v>462</v>
      </c>
      <c r="D128" s="43">
        <v>40634</v>
      </c>
      <c r="E128" s="42" t="s">
        <v>450</v>
      </c>
      <c r="F128" s="42" t="s">
        <v>451</v>
      </c>
      <c r="G128" s="42" t="s">
        <v>453</v>
      </c>
      <c r="H128" s="44">
        <v>185.4</v>
      </c>
      <c r="I128" s="44">
        <v>101.97</v>
      </c>
      <c r="J128" s="42">
        <v>12</v>
      </c>
    </row>
    <row r="129" spans="1:10">
      <c r="A129" s="42">
        <v>3</v>
      </c>
      <c r="B129" s="42" t="s">
        <v>465</v>
      </c>
      <c r="C129" s="42" t="s">
        <v>462</v>
      </c>
      <c r="D129" s="43">
        <v>40634</v>
      </c>
      <c r="E129" s="42" t="s">
        <v>436</v>
      </c>
      <c r="F129" s="42" t="s">
        <v>442</v>
      </c>
      <c r="G129" s="42" t="s">
        <v>471</v>
      </c>
      <c r="H129" s="44">
        <v>132</v>
      </c>
      <c r="I129" s="44">
        <v>52.8</v>
      </c>
      <c r="J129" s="42">
        <v>12</v>
      </c>
    </row>
    <row r="130" spans="1:10">
      <c r="A130" s="42">
        <v>3</v>
      </c>
      <c r="B130" s="42" t="s">
        <v>474</v>
      </c>
      <c r="C130" s="42" t="s">
        <v>475</v>
      </c>
      <c r="D130" s="43">
        <v>40878</v>
      </c>
      <c r="E130" s="42" t="s">
        <v>436</v>
      </c>
      <c r="F130" s="42" t="s">
        <v>442</v>
      </c>
      <c r="G130" s="42" t="s">
        <v>471</v>
      </c>
      <c r="H130" s="44">
        <v>132</v>
      </c>
      <c r="I130" s="44">
        <v>58.08</v>
      </c>
      <c r="J130" s="42">
        <v>12</v>
      </c>
    </row>
    <row r="131" spans="1:10">
      <c r="A131" s="42">
        <v>3</v>
      </c>
      <c r="B131" s="42" t="s">
        <v>474</v>
      </c>
      <c r="C131" s="42" t="s">
        <v>475</v>
      </c>
      <c r="D131" s="43">
        <v>40848</v>
      </c>
      <c r="E131" s="42" t="s">
        <v>450</v>
      </c>
      <c r="F131" s="42" t="s">
        <v>451</v>
      </c>
      <c r="G131" s="42" t="s">
        <v>469</v>
      </c>
      <c r="H131" s="44">
        <v>145</v>
      </c>
      <c r="I131" s="44">
        <v>78.3</v>
      </c>
      <c r="J131" s="42">
        <v>10</v>
      </c>
    </row>
    <row r="132" spans="1:10">
      <c r="A132" s="42">
        <v>3</v>
      </c>
      <c r="B132" s="42" t="s">
        <v>476</v>
      </c>
      <c r="C132" s="42" t="s">
        <v>475</v>
      </c>
      <c r="D132" s="43">
        <v>40817</v>
      </c>
      <c r="E132" s="42" t="s">
        <v>436</v>
      </c>
      <c r="F132" s="42" t="s">
        <v>446</v>
      </c>
      <c r="G132" s="42" t="s">
        <v>447</v>
      </c>
      <c r="H132" s="44">
        <v>54</v>
      </c>
      <c r="I132" s="44">
        <v>21.06</v>
      </c>
      <c r="J132" s="42">
        <v>4</v>
      </c>
    </row>
    <row r="133" spans="1:10">
      <c r="A133" s="42">
        <v>3</v>
      </c>
      <c r="B133" s="42" t="s">
        <v>476</v>
      </c>
      <c r="C133" s="42" t="s">
        <v>475</v>
      </c>
      <c r="D133" s="43">
        <v>40756</v>
      </c>
      <c r="E133" s="42" t="s">
        <v>450</v>
      </c>
      <c r="F133" s="42" t="s">
        <v>451</v>
      </c>
      <c r="G133" s="42" t="s">
        <v>470</v>
      </c>
      <c r="H133" s="44">
        <v>135</v>
      </c>
      <c r="I133" s="44">
        <v>64.8</v>
      </c>
      <c r="J133" s="42">
        <v>9</v>
      </c>
    </row>
    <row r="134" spans="1:10">
      <c r="A134" s="42">
        <v>3</v>
      </c>
      <c r="B134" s="42" t="s">
        <v>476</v>
      </c>
      <c r="C134" s="42" t="s">
        <v>475</v>
      </c>
      <c r="D134" s="43">
        <v>40756</v>
      </c>
      <c r="E134" s="42" t="s">
        <v>436</v>
      </c>
      <c r="F134" s="42" t="s">
        <v>437</v>
      </c>
      <c r="G134" s="42" t="s">
        <v>458</v>
      </c>
      <c r="H134" s="44">
        <v>193</v>
      </c>
      <c r="I134" s="44">
        <v>75.27</v>
      </c>
      <c r="J134" s="42">
        <v>10</v>
      </c>
    </row>
    <row r="135" spans="1:10">
      <c r="A135" s="42">
        <v>3</v>
      </c>
      <c r="B135" s="42" t="s">
        <v>474</v>
      </c>
      <c r="C135" s="42" t="s">
        <v>475</v>
      </c>
      <c r="D135" s="43">
        <v>40756</v>
      </c>
      <c r="E135" s="42" t="s">
        <v>436</v>
      </c>
      <c r="F135" s="42" t="s">
        <v>439</v>
      </c>
      <c r="G135" s="42" t="s">
        <v>457</v>
      </c>
      <c r="H135" s="44">
        <v>282</v>
      </c>
      <c r="I135" s="44">
        <v>129.72</v>
      </c>
      <c r="J135" s="42">
        <v>12</v>
      </c>
    </row>
    <row r="136" spans="1:10">
      <c r="A136" s="42">
        <v>3</v>
      </c>
      <c r="B136" s="42" t="s">
        <v>477</v>
      </c>
      <c r="C136" s="42" t="s">
        <v>475</v>
      </c>
      <c r="D136" s="43">
        <v>40695</v>
      </c>
      <c r="E136" s="42" t="s">
        <v>450</v>
      </c>
      <c r="F136" s="42" t="s">
        <v>451</v>
      </c>
      <c r="G136" s="42" t="s">
        <v>452</v>
      </c>
      <c r="H136" s="44">
        <v>72</v>
      </c>
      <c r="I136" s="44">
        <v>36</v>
      </c>
      <c r="J136" s="42">
        <v>6</v>
      </c>
    </row>
    <row r="137" spans="1:10">
      <c r="A137" s="42">
        <v>3</v>
      </c>
      <c r="B137" s="42" t="s">
        <v>477</v>
      </c>
      <c r="C137" s="42" t="s">
        <v>475</v>
      </c>
      <c r="D137" s="43">
        <v>40544</v>
      </c>
      <c r="E137" s="42" t="s">
        <v>436</v>
      </c>
      <c r="F137" s="42" t="s">
        <v>446</v>
      </c>
      <c r="G137" s="42" t="s">
        <v>447</v>
      </c>
      <c r="H137" s="44">
        <v>54</v>
      </c>
      <c r="I137" s="44">
        <v>22.68</v>
      </c>
      <c r="J137" s="42">
        <v>4</v>
      </c>
    </row>
    <row r="138" spans="1:10">
      <c r="A138" s="42">
        <v>3</v>
      </c>
      <c r="B138" s="42" t="s">
        <v>476</v>
      </c>
      <c r="C138" s="42" t="s">
        <v>475</v>
      </c>
      <c r="D138" s="43">
        <v>40544</v>
      </c>
      <c r="E138" s="42" t="s">
        <v>450</v>
      </c>
      <c r="F138" s="42" t="s">
        <v>451</v>
      </c>
      <c r="G138" s="42" t="s">
        <v>469</v>
      </c>
      <c r="H138" s="44">
        <v>145</v>
      </c>
      <c r="I138" s="44">
        <v>71.05</v>
      </c>
      <c r="J138" s="42">
        <v>10</v>
      </c>
    </row>
    <row r="139" spans="1:10">
      <c r="A139" s="42">
        <v>4</v>
      </c>
      <c r="B139" s="42" t="s">
        <v>441</v>
      </c>
      <c r="C139" s="42" t="s">
        <v>435</v>
      </c>
      <c r="D139" s="43">
        <v>40634</v>
      </c>
      <c r="E139" s="42" t="s">
        <v>436</v>
      </c>
      <c r="F139" s="42" t="s">
        <v>439</v>
      </c>
      <c r="G139" s="42" t="s">
        <v>473</v>
      </c>
      <c r="H139" s="44">
        <v>165</v>
      </c>
      <c r="I139" s="44">
        <v>66</v>
      </c>
      <c r="J139" s="42">
        <v>5</v>
      </c>
    </row>
    <row r="140" spans="1:10">
      <c r="A140" s="42">
        <v>4</v>
      </c>
      <c r="B140" s="42" t="s">
        <v>444</v>
      </c>
      <c r="C140" s="42" t="s">
        <v>445</v>
      </c>
      <c r="D140" s="43">
        <v>40878</v>
      </c>
      <c r="E140" s="42" t="s">
        <v>450</v>
      </c>
      <c r="F140" s="42" t="s">
        <v>451</v>
      </c>
      <c r="G140" s="42" t="s">
        <v>453</v>
      </c>
      <c r="H140" s="44">
        <v>185.4</v>
      </c>
      <c r="I140" s="44">
        <v>101.97</v>
      </c>
      <c r="J140" s="42">
        <v>12</v>
      </c>
    </row>
    <row r="141" spans="1:10">
      <c r="A141" s="42">
        <v>4</v>
      </c>
      <c r="B141" s="42" t="s">
        <v>454</v>
      </c>
      <c r="C141" s="42" t="s">
        <v>445</v>
      </c>
      <c r="D141" s="43">
        <v>40848</v>
      </c>
      <c r="E141" s="42" t="s">
        <v>436</v>
      </c>
      <c r="F141" s="42" t="s">
        <v>446</v>
      </c>
      <c r="G141" s="42" t="s">
        <v>466</v>
      </c>
      <c r="H141" s="44">
        <v>90</v>
      </c>
      <c r="I141" s="44">
        <v>46.8</v>
      </c>
      <c r="J141" s="42">
        <v>5</v>
      </c>
    </row>
    <row r="142" spans="1:10">
      <c r="A142" s="42">
        <v>4</v>
      </c>
      <c r="B142" s="42" t="s">
        <v>454</v>
      </c>
      <c r="C142" s="42" t="s">
        <v>445</v>
      </c>
      <c r="D142" s="43">
        <v>40848</v>
      </c>
      <c r="E142" s="42" t="s">
        <v>450</v>
      </c>
      <c r="F142" s="42" t="s">
        <v>451</v>
      </c>
      <c r="G142" s="42" t="s">
        <v>470</v>
      </c>
      <c r="H142" s="44">
        <v>135</v>
      </c>
      <c r="I142" s="44">
        <v>63.45</v>
      </c>
      <c r="J142" s="42">
        <v>9</v>
      </c>
    </row>
    <row r="143" spans="1:10">
      <c r="A143" s="42">
        <v>4</v>
      </c>
      <c r="B143" s="42" t="s">
        <v>454</v>
      </c>
      <c r="C143" s="42" t="s">
        <v>445</v>
      </c>
      <c r="D143" s="43">
        <v>40848</v>
      </c>
      <c r="E143" s="42" t="s">
        <v>436</v>
      </c>
      <c r="F143" s="42" t="s">
        <v>442</v>
      </c>
      <c r="G143" s="42" t="s">
        <v>443</v>
      </c>
      <c r="H143" s="44">
        <v>130.5</v>
      </c>
      <c r="I143" s="44">
        <v>67.86</v>
      </c>
      <c r="J143" s="42">
        <v>9</v>
      </c>
    </row>
    <row r="144" spans="1:10">
      <c r="A144" s="42">
        <v>4</v>
      </c>
      <c r="B144" s="42" t="s">
        <v>448</v>
      </c>
      <c r="C144" s="42" t="s">
        <v>445</v>
      </c>
      <c r="D144" s="43">
        <v>40817</v>
      </c>
      <c r="E144" s="42" t="s">
        <v>450</v>
      </c>
      <c r="F144" s="42" t="s">
        <v>451</v>
      </c>
      <c r="G144" s="42" t="s">
        <v>452</v>
      </c>
      <c r="H144" s="44">
        <v>72</v>
      </c>
      <c r="I144" s="44">
        <v>36</v>
      </c>
      <c r="J144" s="42">
        <v>6</v>
      </c>
    </row>
    <row r="145" spans="1:10">
      <c r="A145" s="42">
        <v>4</v>
      </c>
      <c r="B145" s="42" t="s">
        <v>444</v>
      </c>
      <c r="C145" s="42" t="s">
        <v>445</v>
      </c>
      <c r="D145" s="43">
        <v>40756</v>
      </c>
      <c r="E145" s="42" t="s">
        <v>436</v>
      </c>
      <c r="F145" s="42" t="s">
        <v>439</v>
      </c>
      <c r="G145" s="42" t="s">
        <v>473</v>
      </c>
      <c r="H145" s="44">
        <v>165</v>
      </c>
      <c r="I145" s="44">
        <v>75.900000000000006</v>
      </c>
      <c r="J145" s="42">
        <v>5</v>
      </c>
    </row>
    <row r="146" spans="1:10">
      <c r="A146" s="42">
        <v>4</v>
      </c>
      <c r="B146" s="42" t="s">
        <v>444</v>
      </c>
      <c r="C146" s="42" t="s">
        <v>445</v>
      </c>
      <c r="D146" s="43">
        <v>40725</v>
      </c>
      <c r="E146" s="42" t="s">
        <v>436</v>
      </c>
      <c r="F146" s="42" t="s">
        <v>442</v>
      </c>
      <c r="G146" s="42" t="s">
        <v>443</v>
      </c>
      <c r="H146" s="44">
        <v>130.5</v>
      </c>
      <c r="I146" s="44">
        <v>67.86</v>
      </c>
      <c r="J146" s="42">
        <v>9</v>
      </c>
    </row>
    <row r="147" spans="1:10">
      <c r="A147" s="42">
        <v>4</v>
      </c>
      <c r="B147" s="42" t="s">
        <v>444</v>
      </c>
      <c r="C147" s="42" t="s">
        <v>445</v>
      </c>
      <c r="D147" s="43">
        <v>40695</v>
      </c>
      <c r="E147" s="42" t="s">
        <v>450</v>
      </c>
      <c r="F147" s="42" t="s">
        <v>451</v>
      </c>
      <c r="G147" s="42" t="s">
        <v>452</v>
      </c>
      <c r="H147" s="44">
        <v>72</v>
      </c>
      <c r="I147" s="44">
        <v>37.44</v>
      </c>
      <c r="J147" s="42">
        <v>6</v>
      </c>
    </row>
    <row r="148" spans="1:10">
      <c r="A148" s="42">
        <v>4</v>
      </c>
      <c r="B148" s="42" t="s">
        <v>448</v>
      </c>
      <c r="C148" s="42" t="s">
        <v>445</v>
      </c>
      <c r="D148" s="43">
        <v>40544</v>
      </c>
      <c r="E148" s="42" t="s">
        <v>436</v>
      </c>
      <c r="F148" s="42" t="s">
        <v>439</v>
      </c>
      <c r="G148" s="42" t="s">
        <v>459</v>
      </c>
      <c r="H148" s="44">
        <v>235.2</v>
      </c>
      <c r="I148" s="44">
        <v>129.36000000000001</v>
      </c>
      <c r="J148" s="42">
        <v>12</v>
      </c>
    </row>
    <row r="149" spans="1:10">
      <c r="A149" s="42">
        <v>4</v>
      </c>
      <c r="B149" s="42" t="s">
        <v>461</v>
      </c>
      <c r="C149" s="42" t="s">
        <v>462</v>
      </c>
      <c r="D149" s="43">
        <v>40878</v>
      </c>
      <c r="E149" s="42" t="s">
        <v>436</v>
      </c>
      <c r="F149" s="42" t="s">
        <v>437</v>
      </c>
      <c r="G149" s="42" t="s">
        <v>449</v>
      </c>
      <c r="H149" s="44">
        <v>234</v>
      </c>
      <c r="I149" s="44">
        <v>114.66</v>
      </c>
      <c r="J149" s="42">
        <v>9</v>
      </c>
    </row>
    <row r="150" spans="1:10">
      <c r="A150" s="42">
        <v>4</v>
      </c>
      <c r="B150" s="42" t="s">
        <v>463</v>
      </c>
      <c r="C150" s="42" t="s">
        <v>462</v>
      </c>
      <c r="D150" s="43">
        <v>40848</v>
      </c>
      <c r="E150" s="42" t="s">
        <v>436</v>
      </c>
      <c r="F150" s="42" t="s">
        <v>439</v>
      </c>
      <c r="G150" s="42" t="s">
        <v>459</v>
      </c>
      <c r="H150" s="44">
        <v>235.2</v>
      </c>
      <c r="I150" s="44">
        <v>122.304</v>
      </c>
      <c r="J150" s="42">
        <v>12</v>
      </c>
    </row>
    <row r="151" spans="1:10">
      <c r="A151" s="42">
        <v>4</v>
      </c>
      <c r="B151" s="42" t="s">
        <v>465</v>
      </c>
      <c r="C151" s="42" t="s">
        <v>462</v>
      </c>
      <c r="D151" s="43">
        <v>40817</v>
      </c>
      <c r="E151" s="42" t="s">
        <v>436</v>
      </c>
      <c r="F151" s="42" t="s">
        <v>437</v>
      </c>
      <c r="G151" s="42" t="s">
        <v>438</v>
      </c>
      <c r="H151" s="44">
        <v>120</v>
      </c>
      <c r="I151" s="44">
        <v>48</v>
      </c>
      <c r="J151" s="42">
        <v>6</v>
      </c>
    </row>
    <row r="152" spans="1:10">
      <c r="A152" s="42">
        <v>4</v>
      </c>
      <c r="B152" s="42" t="s">
        <v>463</v>
      </c>
      <c r="C152" s="42" t="s">
        <v>462</v>
      </c>
      <c r="D152" s="43">
        <v>40817</v>
      </c>
      <c r="E152" s="42" t="s">
        <v>450</v>
      </c>
      <c r="F152" s="42" t="s">
        <v>455</v>
      </c>
      <c r="G152" s="42" t="s">
        <v>472</v>
      </c>
      <c r="H152" s="44">
        <v>89.55</v>
      </c>
      <c r="I152" s="44">
        <v>47.461500000000001</v>
      </c>
      <c r="J152" s="42">
        <v>9</v>
      </c>
    </row>
    <row r="153" spans="1:10">
      <c r="A153" s="42">
        <v>4</v>
      </c>
      <c r="B153" s="42" t="s">
        <v>465</v>
      </c>
      <c r="C153" s="42" t="s">
        <v>462</v>
      </c>
      <c r="D153" s="43">
        <v>40817</v>
      </c>
      <c r="E153" s="42" t="s">
        <v>436</v>
      </c>
      <c r="F153" s="42" t="s">
        <v>439</v>
      </c>
      <c r="G153" s="42" t="s">
        <v>440</v>
      </c>
      <c r="H153" s="44">
        <v>168</v>
      </c>
      <c r="I153" s="44">
        <v>80.64</v>
      </c>
      <c r="J153" s="42">
        <v>12</v>
      </c>
    </row>
    <row r="154" spans="1:10">
      <c r="A154" s="42">
        <v>4</v>
      </c>
      <c r="B154" s="42" t="s">
        <v>468</v>
      </c>
      <c r="C154" s="42" t="s">
        <v>462</v>
      </c>
      <c r="D154" s="43">
        <v>40787</v>
      </c>
      <c r="E154" s="42" t="s">
        <v>450</v>
      </c>
      <c r="F154" s="42" t="s">
        <v>451</v>
      </c>
      <c r="G154" s="42" t="s">
        <v>464</v>
      </c>
      <c r="H154" s="44">
        <v>130.5</v>
      </c>
      <c r="I154" s="44">
        <v>54.81</v>
      </c>
      <c r="J154" s="42">
        <v>9</v>
      </c>
    </row>
    <row r="155" spans="1:10">
      <c r="A155" s="42">
        <v>4</v>
      </c>
      <c r="B155" s="42" t="s">
        <v>463</v>
      </c>
      <c r="C155" s="42" t="s">
        <v>462</v>
      </c>
      <c r="D155" s="43">
        <v>40756</v>
      </c>
      <c r="E155" s="42" t="s">
        <v>436</v>
      </c>
      <c r="F155" s="42" t="s">
        <v>437</v>
      </c>
      <c r="G155" s="42" t="s">
        <v>449</v>
      </c>
      <c r="H155" s="44">
        <v>234</v>
      </c>
      <c r="I155" s="44">
        <v>91.26</v>
      </c>
      <c r="J155" s="42">
        <v>9</v>
      </c>
    </row>
    <row r="156" spans="1:10">
      <c r="A156" s="42">
        <v>4</v>
      </c>
      <c r="B156" s="42" t="s">
        <v>461</v>
      </c>
      <c r="C156" s="42" t="s">
        <v>462</v>
      </c>
      <c r="D156" s="43">
        <v>40756</v>
      </c>
      <c r="E156" s="42" t="s">
        <v>436</v>
      </c>
      <c r="F156" s="42" t="s">
        <v>442</v>
      </c>
      <c r="G156" s="42" t="s">
        <v>443</v>
      </c>
      <c r="H156" s="44">
        <v>130.5</v>
      </c>
      <c r="I156" s="44">
        <v>65.25</v>
      </c>
      <c r="J156" s="42">
        <v>9</v>
      </c>
    </row>
    <row r="157" spans="1:10">
      <c r="A157" s="42">
        <v>4</v>
      </c>
      <c r="B157" s="42" t="s">
        <v>461</v>
      </c>
      <c r="C157" s="42" t="s">
        <v>462</v>
      </c>
      <c r="D157" s="43">
        <v>40756</v>
      </c>
      <c r="E157" s="42" t="s">
        <v>450</v>
      </c>
      <c r="F157" s="42" t="s">
        <v>451</v>
      </c>
      <c r="G157" s="42" t="s">
        <v>469</v>
      </c>
      <c r="H157" s="44">
        <v>145</v>
      </c>
      <c r="I157" s="44">
        <v>65.25</v>
      </c>
      <c r="J157" s="42">
        <v>10</v>
      </c>
    </row>
    <row r="158" spans="1:10">
      <c r="A158" s="42">
        <v>4</v>
      </c>
      <c r="B158" s="42" t="s">
        <v>461</v>
      </c>
      <c r="C158" s="42" t="s">
        <v>462</v>
      </c>
      <c r="D158" s="43">
        <v>40756</v>
      </c>
      <c r="E158" s="42" t="s">
        <v>436</v>
      </c>
      <c r="F158" s="42" t="s">
        <v>439</v>
      </c>
      <c r="G158" s="42" t="s">
        <v>459</v>
      </c>
      <c r="H158" s="44">
        <v>235.2</v>
      </c>
      <c r="I158" s="44">
        <v>129.36000000000001</v>
      </c>
      <c r="J158" s="42">
        <v>12</v>
      </c>
    </row>
    <row r="159" spans="1:10">
      <c r="A159" s="42">
        <v>4</v>
      </c>
      <c r="B159" s="42" t="s">
        <v>463</v>
      </c>
      <c r="C159" s="42" t="s">
        <v>462</v>
      </c>
      <c r="D159" s="43">
        <v>40695</v>
      </c>
      <c r="E159" s="42" t="s">
        <v>450</v>
      </c>
      <c r="F159" s="42" t="s">
        <v>451</v>
      </c>
      <c r="G159" s="42" t="s">
        <v>452</v>
      </c>
      <c r="H159" s="44">
        <v>72</v>
      </c>
      <c r="I159" s="44">
        <v>36</v>
      </c>
      <c r="J159" s="42">
        <v>6</v>
      </c>
    </row>
    <row r="160" spans="1:10">
      <c r="A160" s="42">
        <v>4</v>
      </c>
      <c r="B160" s="42" t="s">
        <v>461</v>
      </c>
      <c r="C160" s="42" t="s">
        <v>462</v>
      </c>
      <c r="D160" s="43">
        <v>40634</v>
      </c>
      <c r="E160" s="42" t="s">
        <v>450</v>
      </c>
      <c r="F160" s="42" t="s">
        <v>451</v>
      </c>
      <c r="G160" s="42" t="s">
        <v>470</v>
      </c>
      <c r="H160" s="44">
        <v>135</v>
      </c>
      <c r="I160" s="44">
        <v>49.95</v>
      </c>
      <c r="J160" s="42">
        <v>9</v>
      </c>
    </row>
    <row r="161" spans="1:10">
      <c r="A161" s="42">
        <v>4</v>
      </c>
      <c r="B161" s="42" t="s">
        <v>465</v>
      </c>
      <c r="C161" s="42" t="s">
        <v>462</v>
      </c>
      <c r="D161" s="43">
        <v>40634</v>
      </c>
      <c r="E161" s="42" t="s">
        <v>450</v>
      </c>
      <c r="F161" s="42" t="s">
        <v>451</v>
      </c>
      <c r="G161" s="42" t="s">
        <v>464</v>
      </c>
      <c r="H161" s="44">
        <v>130.5</v>
      </c>
      <c r="I161" s="44">
        <v>48.284999999999997</v>
      </c>
      <c r="J161" s="42">
        <v>9</v>
      </c>
    </row>
    <row r="162" spans="1:10">
      <c r="A162" s="42">
        <v>4</v>
      </c>
      <c r="B162" s="42" t="s">
        <v>465</v>
      </c>
      <c r="C162" s="42" t="s">
        <v>462</v>
      </c>
      <c r="D162" s="43">
        <v>40603</v>
      </c>
      <c r="E162" s="42" t="s">
        <v>436</v>
      </c>
      <c r="F162" s="42" t="s">
        <v>442</v>
      </c>
      <c r="G162" s="42" t="s">
        <v>467</v>
      </c>
      <c r="H162" s="44">
        <v>138</v>
      </c>
      <c r="I162" s="44">
        <v>53.82</v>
      </c>
      <c r="J162" s="42">
        <v>12</v>
      </c>
    </row>
    <row r="163" spans="1:10">
      <c r="A163" s="42">
        <v>4</v>
      </c>
      <c r="B163" s="42" t="s">
        <v>474</v>
      </c>
      <c r="C163" s="42" t="s">
        <v>475</v>
      </c>
      <c r="D163" s="43">
        <v>40878</v>
      </c>
      <c r="E163" s="42" t="s">
        <v>436</v>
      </c>
      <c r="F163" s="42" t="s">
        <v>442</v>
      </c>
      <c r="G163" s="42" t="s">
        <v>471</v>
      </c>
      <c r="H163" s="44">
        <v>132</v>
      </c>
      <c r="I163" s="44">
        <v>52.8</v>
      </c>
      <c r="J163" s="42">
        <v>12</v>
      </c>
    </row>
    <row r="164" spans="1:10">
      <c r="A164" s="42">
        <v>4</v>
      </c>
      <c r="B164" s="42" t="s">
        <v>476</v>
      </c>
      <c r="C164" s="42" t="s">
        <v>475</v>
      </c>
      <c r="D164" s="43">
        <v>40848</v>
      </c>
      <c r="E164" s="42" t="s">
        <v>450</v>
      </c>
      <c r="F164" s="42" t="s">
        <v>455</v>
      </c>
      <c r="G164" s="42" t="s">
        <v>456</v>
      </c>
      <c r="H164" s="44">
        <v>160</v>
      </c>
      <c r="I164" s="44">
        <v>86.4</v>
      </c>
      <c r="J164" s="42">
        <v>10</v>
      </c>
    </row>
    <row r="165" spans="1:10">
      <c r="A165" s="42">
        <v>4</v>
      </c>
      <c r="B165" s="42" t="s">
        <v>474</v>
      </c>
      <c r="C165" s="42" t="s">
        <v>475</v>
      </c>
      <c r="D165" s="43">
        <v>40756</v>
      </c>
      <c r="E165" s="42" t="s">
        <v>436</v>
      </c>
      <c r="F165" s="42" t="s">
        <v>439</v>
      </c>
      <c r="G165" s="42" t="s">
        <v>459</v>
      </c>
      <c r="H165" s="44">
        <v>235.2</v>
      </c>
      <c r="I165" s="44">
        <v>129.36000000000001</v>
      </c>
      <c r="J165" s="42">
        <v>12</v>
      </c>
    </row>
    <row r="166" spans="1:10">
      <c r="A166" s="42">
        <v>4</v>
      </c>
      <c r="B166" s="42" t="s">
        <v>476</v>
      </c>
      <c r="C166" s="42" t="s">
        <v>475</v>
      </c>
      <c r="D166" s="43">
        <v>40756</v>
      </c>
      <c r="E166" s="42" t="s">
        <v>436</v>
      </c>
      <c r="F166" s="42" t="s">
        <v>439</v>
      </c>
      <c r="G166" s="42" t="s">
        <v>459</v>
      </c>
      <c r="H166" s="44">
        <v>235.2</v>
      </c>
      <c r="I166" s="44">
        <v>94.08</v>
      </c>
      <c r="J166" s="42">
        <v>12</v>
      </c>
    </row>
    <row r="167" spans="1:10">
      <c r="A167" s="42">
        <v>4</v>
      </c>
      <c r="B167" s="42" t="s">
        <v>474</v>
      </c>
      <c r="C167" s="42" t="s">
        <v>475</v>
      </c>
      <c r="D167" s="43">
        <v>40725</v>
      </c>
      <c r="E167" s="42" t="s">
        <v>450</v>
      </c>
      <c r="F167" s="42" t="s">
        <v>451</v>
      </c>
      <c r="G167" s="42" t="s">
        <v>464</v>
      </c>
      <c r="H167" s="44">
        <v>130.5</v>
      </c>
      <c r="I167" s="44">
        <v>54.81</v>
      </c>
      <c r="J167" s="42">
        <v>9</v>
      </c>
    </row>
    <row r="168" spans="1:10">
      <c r="A168" s="42">
        <v>4</v>
      </c>
      <c r="B168" s="42" t="s">
        <v>477</v>
      </c>
      <c r="C168" s="42" t="s">
        <v>475</v>
      </c>
      <c r="D168" s="43">
        <v>40695</v>
      </c>
      <c r="E168" s="42" t="s">
        <v>450</v>
      </c>
      <c r="F168" s="42" t="s">
        <v>451</v>
      </c>
      <c r="G168" s="42" t="s">
        <v>470</v>
      </c>
      <c r="H168" s="44">
        <v>135</v>
      </c>
      <c r="I168" s="44">
        <v>63.45</v>
      </c>
      <c r="J168" s="42">
        <v>9</v>
      </c>
    </row>
    <row r="169" spans="1:10">
      <c r="A169" s="42">
        <v>4</v>
      </c>
      <c r="B169" s="42" t="s">
        <v>477</v>
      </c>
      <c r="C169" s="42" t="s">
        <v>475</v>
      </c>
      <c r="D169" s="43">
        <v>40695</v>
      </c>
      <c r="E169" s="42" t="s">
        <v>436</v>
      </c>
      <c r="F169" s="42" t="s">
        <v>437</v>
      </c>
      <c r="G169" s="42" t="s">
        <v>449</v>
      </c>
      <c r="H169" s="44">
        <v>234</v>
      </c>
      <c r="I169" s="44">
        <v>121.68</v>
      </c>
      <c r="J169" s="42">
        <v>9</v>
      </c>
    </row>
    <row r="170" spans="1:10">
      <c r="A170" s="42">
        <v>4</v>
      </c>
      <c r="B170" s="42" t="s">
        <v>476</v>
      </c>
      <c r="C170" s="42" t="s">
        <v>475</v>
      </c>
      <c r="D170" s="43">
        <v>40634</v>
      </c>
      <c r="E170" s="42" t="s">
        <v>436</v>
      </c>
      <c r="F170" s="42" t="s">
        <v>437</v>
      </c>
      <c r="G170" s="42" t="s">
        <v>438</v>
      </c>
      <c r="H170" s="44">
        <v>120</v>
      </c>
      <c r="I170" s="44">
        <v>49.2</v>
      </c>
      <c r="J170" s="42">
        <v>6</v>
      </c>
    </row>
    <row r="171" spans="1:10">
      <c r="A171" s="42">
        <v>4</v>
      </c>
      <c r="B171" s="42" t="s">
        <v>476</v>
      </c>
      <c r="C171" s="42" t="s">
        <v>475</v>
      </c>
      <c r="D171" s="43">
        <v>40634</v>
      </c>
      <c r="E171" s="42" t="s">
        <v>450</v>
      </c>
      <c r="F171" s="42" t="s">
        <v>451</v>
      </c>
      <c r="G171" s="42" t="s">
        <v>464</v>
      </c>
      <c r="H171" s="44">
        <v>130.5</v>
      </c>
      <c r="I171" s="44">
        <v>63.945</v>
      </c>
      <c r="J171" s="42">
        <v>9</v>
      </c>
    </row>
    <row r="172" spans="1:10">
      <c r="A172" s="42">
        <v>4</v>
      </c>
      <c r="B172" s="42" t="s">
        <v>476</v>
      </c>
      <c r="C172" s="42" t="s">
        <v>475</v>
      </c>
      <c r="D172" s="43">
        <v>40575</v>
      </c>
      <c r="E172" s="42" t="s">
        <v>436</v>
      </c>
      <c r="F172" s="42" t="s">
        <v>446</v>
      </c>
      <c r="G172" s="42" t="s">
        <v>447</v>
      </c>
      <c r="H172" s="44">
        <v>54</v>
      </c>
      <c r="I172" s="44">
        <v>25.92</v>
      </c>
      <c r="J172" s="42">
        <v>4</v>
      </c>
    </row>
    <row r="173" spans="1:10">
      <c r="A173" s="42">
        <v>5</v>
      </c>
      <c r="B173" s="42" t="s">
        <v>434</v>
      </c>
      <c r="C173" s="42" t="s">
        <v>435</v>
      </c>
      <c r="D173" s="43">
        <v>40848</v>
      </c>
      <c r="E173" s="42" t="s">
        <v>436</v>
      </c>
      <c r="F173" s="42" t="s">
        <v>439</v>
      </c>
      <c r="G173" s="42" t="s">
        <v>457</v>
      </c>
      <c r="H173" s="44">
        <v>282</v>
      </c>
      <c r="I173" s="44">
        <v>143.82</v>
      </c>
      <c r="J173" s="42">
        <v>12</v>
      </c>
    </row>
    <row r="174" spans="1:10">
      <c r="A174" s="42">
        <v>5</v>
      </c>
      <c r="B174" s="42" t="s">
        <v>441</v>
      </c>
      <c r="C174" s="42" t="s">
        <v>435</v>
      </c>
      <c r="D174" s="43">
        <v>40634</v>
      </c>
      <c r="E174" s="42" t="s">
        <v>450</v>
      </c>
      <c r="F174" s="42" t="s">
        <v>455</v>
      </c>
      <c r="G174" s="42" t="s">
        <v>456</v>
      </c>
      <c r="H174" s="44">
        <v>160</v>
      </c>
      <c r="I174" s="44">
        <v>83.2</v>
      </c>
      <c r="J174" s="42">
        <v>10</v>
      </c>
    </row>
    <row r="175" spans="1:10">
      <c r="A175" s="42">
        <v>5</v>
      </c>
      <c r="B175" s="42" t="s">
        <v>454</v>
      </c>
      <c r="C175" s="42" t="s">
        <v>445</v>
      </c>
      <c r="D175" s="43">
        <v>40848</v>
      </c>
      <c r="E175" s="42" t="s">
        <v>436</v>
      </c>
      <c r="F175" s="42" t="s">
        <v>437</v>
      </c>
      <c r="G175" s="42" t="s">
        <v>449</v>
      </c>
      <c r="H175" s="44">
        <v>234</v>
      </c>
      <c r="I175" s="44">
        <v>121.68</v>
      </c>
      <c r="J175" s="42">
        <v>9</v>
      </c>
    </row>
    <row r="176" spans="1:10">
      <c r="A176" s="42">
        <v>5</v>
      </c>
      <c r="B176" s="42" t="s">
        <v>448</v>
      </c>
      <c r="C176" s="42" t="s">
        <v>445</v>
      </c>
      <c r="D176" s="43">
        <v>40787</v>
      </c>
      <c r="E176" s="42" t="s">
        <v>436</v>
      </c>
      <c r="F176" s="42" t="s">
        <v>446</v>
      </c>
      <c r="G176" s="42" t="s">
        <v>447</v>
      </c>
      <c r="H176" s="44">
        <v>54</v>
      </c>
      <c r="I176" s="44">
        <v>20.52</v>
      </c>
      <c r="J176" s="42">
        <v>4</v>
      </c>
    </row>
    <row r="177" spans="1:10">
      <c r="A177" s="42">
        <v>5</v>
      </c>
      <c r="B177" s="42" t="s">
        <v>454</v>
      </c>
      <c r="C177" s="42" t="s">
        <v>445</v>
      </c>
      <c r="D177" s="43">
        <v>40787</v>
      </c>
      <c r="E177" s="42" t="s">
        <v>450</v>
      </c>
      <c r="F177" s="42" t="s">
        <v>451</v>
      </c>
      <c r="G177" s="42" t="s">
        <v>470</v>
      </c>
      <c r="H177" s="44">
        <v>135</v>
      </c>
      <c r="I177" s="44">
        <v>74.25</v>
      </c>
      <c r="J177" s="42">
        <v>9</v>
      </c>
    </row>
    <row r="178" spans="1:10">
      <c r="A178" s="42">
        <v>5</v>
      </c>
      <c r="B178" s="42" t="s">
        <v>444</v>
      </c>
      <c r="C178" s="42" t="s">
        <v>445</v>
      </c>
      <c r="D178" s="43">
        <v>40787</v>
      </c>
      <c r="E178" s="42" t="s">
        <v>450</v>
      </c>
      <c r="F178" s="42" t="s">
        <v>455</v>
      </c>
      <c r="G178" s="42" t="s">
        <v>456</v>
      </c>
      <c r="H178" s="44">
        <v>160</v>
      </c>
      <c r="I178" s="44">
        <v>86.4</v>
      </c>
      <c r="J178" s="42">
        <v>10</v>
      </c>
    </row>
    <row r="179" spans="1:10">
      <c r="A179" s="42">
        <v>5</v>
      </c>
      <c r="B179" s="42" t="s">
        <v>444</v>
      </c>
      <c r="C179" s="42" t="s">
        <v>445</v>
      </c>
      <c r="D179" s="43">
        <v>40756</v>
      </c>
      <c r="E179" s="42" t="s">
        <v>450</v>
      </c>
      <c r="F179" s="42" t="s">
        <v>451</v>
      </c>
      <c r="G179" s="42" t="s">
        <v>452</v>
      </c>
      <c r="H179" s="44">
        <v>72</v>
      </c>
      <c r="I179" s="44">
        <v>33.119999999999997</v>
      </c>
      <c r="J179" s="42">
        <v>6</v>
      </c>
    </row>
    <row r="180" spans="1:10">
      <c r="A180" s="42">
        <v>5</v>
      </c>
      <c r="B180" s="42" t="s">
        <v>454</v>
      </c>
      <c r="C180" s="42" t="s">
        <v>445</v>
      </c>
      <c r="D180" s="43">
        <v>40695</v>
      </c>
      <c r="E180" s="42" t="s">
        <v>436</v>
      </c>
      <c r="F180" s="42" t="s">
        <v>439</v>
      </c>
      <c r="G180" s="42" t="s">
        <v>473</v>
      </c>
      <c r="H180" s="44">
        <v>165</v>
      </c>
      <c r="I180" s="44">
        <v>66</v>
      </c>
      <c r="J180" s="42">
        <v>5</v>
      </c>
    </row>
    <row r="181" spans="1:10">
      <c r="A181" s="42">
        <v>5</v>
      </c>
      <c r="B181" s="42" t="s">
        <v>444</v>
      </c>
      <c r="C181" s="42" t="s">
        <v>445</v>
      </c>
      <c r="D181" s="43">
        <v>40634</v>
      </c>
      <c r="E181" s="42" t="s">
        <v>436</v>
      </c>
      <c r="F181" s="42" t="s">
        <v>439</v>
      </c>
      <c r="G181" s="42" t="s">
        <v>440</v>
      </c>
      <c r="H181" s="44">
        <v>168</v>
      </c>
      <c r="I181" s="44">
        <v>77.28</v>
      </c>
      <c r="J181" s="42">
        <v>12</v>
      </c>
    </row>
    <row r="182" spans="1:10">
      <c r="A182" s="42">
        <v>5</v>
      </c>
      <c r="B182" s="42" t="s">
        <v>448</v>
      </c>
      <c r="C182" s="42" t="s">
        <v>445</v>
      </c>
      <c r="D182" s="43">
        <v>40575</v>
      </c>
      <c r="E182" s="42" t="s">
        <v>450</v>
      </c>
      <c r="F182" s="42" t="s">
        <v>451</v>
      </c>
      <c r="G182" s="42" t="s">
        <v>479</v>
      </c>
      <c r="H182" s="44">
        <v>186</v>
      </c>
      <c r="I182" s="44">
        <v>79.98</v>
      </c>
      <c r="J182" s="42">
        <v>12</v>
      </c>
    </row>
    <row r="183" spans="1:10">
      <c r="A183" s="42">
        <v>5</v>
      </c>
      <c r="B183" s="42" t="s">
        <v>463</v>
      </c>
      <c r="C183" s="42" t="s">
        <v>462</v>
      </c>
      <c r="D183" s="43">
        <v>40878</v>
      </c>
      <c r="E183" s="42" t="s">
        <v>436</v>
      </c>
      <c r="F183" s="42" t="s">
        <v>446</v>
      </c>
      <c r="G183" s="42" t="s">
        <v>447</v>
      </c>
      <c r="H183" s="44">
        <v>54</v>
      </c>
      <c r="I183" s="44">
        <v>25.92</v>
      </c>
      <c r="J183" s="42">
        <v>4</v>
      </c>
    </row>
    <row r="184" spans="1:10">
      <c r="A184" s="42">
        <v>5</v>
      </c>
      <c r="B184" s="42" t="s">
        <v>465</v>
      </c>
      <c r="C184" s="42" t="s">
        <v>462</v>
      </c>
      <c r="D184" s="43">
        <v>40848</v>
      </c>
      <c r="E184" s="42" t="s">
        <v>450</v>
      </c>
      <c r="F184" s="42" t="s">
        <v>455</v>
      </c>
      <c r="G184" s="42" t="s">
        <v>478</v>
      </c>
      <c r="H184" s="44">
        <v>282</v>
      </c>
      <c r="I184" s="44">
        <v>152.28</v>
      </c>
      <c r="J184" s="42">
        <v>12</v>
      </c>
    </row>
    <row r="185" spans="1:10">
      <c r="A185" s="42">
        <v>5</v>
      </c>
      <c r="B185" s="42" t="s">
        <v>461</v>
      </c>
      <c r="C185" s="42" t="s">
        <v>462</v>
      </c>
      <c r="D185" s="43">
        <v>40756</v>
      </c>
      <c r="E185" s="42" t="s">
        <v>436</v>
      </c>
      <c r="F185" s="42" t="s">
        <v>437</v>
      </c>
      <c r="G185" s="42" t="s">
        <v>449</v>
      </c>
      <c r="H185" s="44">
        <v>234</v>
      </c>
      <c r="I185" s="44">
        <v>121.68</v>
      </c>
      <c r="J185" s="42">
        <v>9</v>
      </c>
    </row>
    <row r="186" spans="1:10">
      <c r="A186" s="42">
        <v>5</v>
      </c>
      <c r="B186" s="42" t="s">
        <v>463</v>
      </c>
      <c r="C186" s="42" t="s">
        <v>462</v>
      </c>
      <c r="D186" s="43">
        <v>40756</v>
      </c>
      <c r="E186" s="42" t="s">
        <v>436</v>
      </c>
      <c r="F186" s="42" t="s">
        <v>442</v>
      </c>
      <c r="G186" s="42" t="s">
        <v>443</v>
      </c>
      <c r="H186" s="44">
        <v>130.5</v>
      </c>
      <c r="I186" s="44">
        <v>61.335000000000001</v>
      </c>
      <c r="J186" s="42">
        <v>9</v>
      </c>
    </row>
    <row r="187" spans="1:10">
      <c r="A187" s="42">
        <v>5</v>
      </c>
      <c r="B187" s="42" t="s">
        <v>465</v>
      </c>
      <c r="C187" s="42" t="s">
        <v>462</v>
      </c>
      <c r="D187" s="43">
        <v>40756</v>
      </c>
      <c r="E187" s="42" t="s">
        <v>450</v>
      </c>
      <c r="F187" s="42" t="s">
        <v>451</v>
      </c>
      <c r="G187" s="42" t="s">
        <v>469</v>
      </c>
      <c r="H187" s="44">
        <v>145</v>
      </c>
      <c r="I187" s="44">
        <v>59.45</v>
      </c>
      <c r="J187" s="42">
        <v>10</v>
      </c>
    </row>
    <row r="188" spans="1:10">
      <c r="A188" s="42">
        <v>5</v>
      </c>
      <c r="B188" s="42" t="s">
        <v>461</v>
      </c>
      <c r="C188" s="42" t="s">
        <v>462</v>
      </c>
      <c r="D188" s="43">
        <v>40725</v>
      </c>
      <c r="E188" s="42" t="s">
        <v>450</v>
      </c>
      <c r="F188" s="42" t="s">
        <v>451</v>
      </c>
      <c r="G188" s="42" t="s">
        <v>464</v>
      </c>
      <c r="H188" s="44">
        <v>130.5</v>
      </c>
      <c r="I188" s="44">
        <v>57.42</v>
      </c>
      <c r="J188" s="42">
        <v>9</v>
      </c>
    </row>
    <row r="189" spans="1:10">
      <c r="A189" s="42">
        <v>5</v>
      </c>
      <c r="B189" s="42" t="s">
        <v>461</v>
      </c>
      <c r="C189" s="42" t="s">
        <v>462</v>
      </c>
      <c r="D189" s="43">
        <v>40725</v>
      </c>
      <c r="E189" s="42" t="s">
        <v>450</v>
      </c>
      <c r="F189" s="42" t="s">
        <v>455</v>
      </c>
      <c r="G189" s="42" t="s">
        <v>472</v>
      </c>
      <c r="H189" s="44">
        <v>89.55</v>
      </c>
      <c r="I189" s="44">
        <v>47.461500000000001</v>
      </c>
      <c r="J189" s="42">
        <v>9</v>
      </c>
    </row>
    <row r="190" spans="1:10">
      <c r="A190" s="42">
        <v>5</v>
      </c>
      <c r="B190" s="42" t="s">
        <v>461</v>
      </c>
      <c r="C190" s="42" t="s">
        <v>462</v>
      </c>
      <c r="D190" s="43">
        <v>40725</v>
      </c>
      <c r="E190" s="42" t="s">
        <v>436</v>
      </c>
      <c r="F190" s="42" t="s">
        <v>442</v>
      </c>
      <c r="G190" s="42" t="s">
        <v>467</v>
      </c>
      <c r="H190" s="44">
        <v>138</v>
      </c>
      <c r="I190" s="44">
        <v>55.2</v>
      </c>
      <c r="J190" s="42">
        <v>12</v>
      </c>
    </row>
    <row r="191" spans="1:10">
      <c r="A191" s="42">
        <v>5</v>
      </c>
      <c r="B191" s="42" t="s">
        <v>461</v>
      </c>
      <c r="C191" s="42" t="s">
        <v>462</v>
      </c>
      <c r="D191" s="43">
        <v>40725</v>
      </c>
      <c r="E191" s="42" t="s">
        <v>436</v>
      </c>
      <c r="F191" s="42" t="s">
        <v>439</v>
      </c>
      <c r="G191" s="42" t="s">
        <v>440</v>
      </c>
      <c r="H191" s="44">
        <v>168</v>
      </c>
      <c r="I191" s="44">
        <v>80.64</v>
      </c>
      <c r="J191" s="42">
        <v>12</v>
      </c>
    </row>
    <row r="192" spans="1:10">
      <c r="A192" s="42">
        <v>5</v>
      </c>
      <c r="B192" s="42" t="s">
        <v>463</v>
      </c>
      <c r="C192" s="42" t="s">
        <v>462</v>
      </c>
      <c r="D192" s="43">
        <v>40664</v>
      </c>
      <c r="E192" s="42" t="s">
        <v>450</v>
      </c>
      <c r="F192" s="42" t="s">
        <v>451</v>
      </c>
      <c r="G192" s="42" t="s">
        <v>453</v>
      </c>
      <c r="H192" s="44">
        <v>185.4</v>
      </c>
      <c r="I192" s="44">
        <v>100.11600000000001</v>
      </c>
      <c r="J192" s="42">
        <v>12</v>
      </c>
    </row>
    <row r="193" spans="1:10">
      <c r="A193" s="42">
        <v>5</v>
      </c>
      <c r="B193" s="42" t="s">
        <v>465</v>
      </c>
      <c r="C193" s="42" t="s">
        <v>462</v>
      </c>
      <c r="D193" s="43">
        <v>40603</v>
      </c>
      <c r="E193" s="42" t="s">
        <v>436</v>
      </c>
      <c r="F193" s="42" t="s">
        <v>437</v>
      </c>
      <c r="G193" s="42" t="s">
        <v>438</v>
      </c>
      <c r="H193" s="44">
        <v>120</v>
      </c>
      <c r="I193" s="44">
        <v>49.2</v>
      </c>
      <c r="J193" s="42">
        <v>6</v>
      </c>
    </row>
    <row r="194" spans="1:10">
      <c r="A194" s="42">
        <v>5</v>
      </c>
      <c r="B194" s="42" t="s">
        <v>463</v>
      </c>
      <c r="C194" s="42" t="s">
        <v>462</v>
      </c>
      <c r="D194" s="43">
        <v>40575</v>
      </c>
      <c r="E194" s="42" t="s">
        <v>436</v>
      </c>
      <c r="F194" s="42" t="s">
        <v>437</v>
      </c>
      <c r="G194" s="42" t="s">
        <v>449</v>
      </c>
      <c r="H194" s="44">
        <v>234</v>
      </c>
      <c r="I194" s="44">
        <v>91.26</v>
      </c>
      <c r="J194" s="42">
        <v>9</v>
      </c>
    </row>
    <row r="195" spans="1:10">
      <c r="A195" s="42">
        <v>5</v>
      </c>
      <c r="B195" s="42" t="s">
        <v>465</v>
      </c>
      <c r="C195" s="42" t="s">
        <v>462</v>
      </c>
      <c r="D195" s="43">
        <v>40544</v>
      </c>
      <c r="E195" s="42" t="s">
        <v>436</v>
      </c>
      <c r="F195" s="42" t="s">
        <v>439</v>
      </c>
      <c r="G195" s="42" t="s">
        <v>473</v>
      </c>
      <c r="H195" s="44">
        <v>165</v>
      </c>
      <c r="I195" s="44">
        <v>75.900000000000006</v>
      </c>
      <c r="J195" s="42">
        <v>5</v>
      </c>
    </row>
    <row r="196" spans="1:10">
      <c r="A196" s="42">
        <v>5</v>
      </c>
      <c r="B196" s="42" t="s">
        <v>465</v>
      </c>
      <c r="C196" s="42" t="s">
        <v>462</v>
      </c>
      <c r="D196" s="43">
        <v>40544</v>
      </c>
      <c r="E196" s="42" t="s">
        <v>436</v>
      </c>
      <c r="F196" s="42" t="s">
        <v>442</v>
      </c>
      <c r="G196" s="42" t="s">
        <v>443</v>
      </c>
      <c r="H196" s="44">
        <v>130.5</v>
      </c>
      <c r="I196" s="44">
        <v>69.165000000000006</v>
      </c>
      <c r="J196" s="42">
        <v>9</v>
      </c>
    </row>
    <row r="197" spans="1:10">
      <c r="A197" s="42">
        <v>5</v>
      </c>
      <c r="B197" s="42" t="s">
        <v>474</v>
      </c>
      <c r="C197" s="42" t="s">
        <v>475</v>
      </c>
      <c r="D197" s="43">
        <v>40848</v>
      </c>
      <c r="E197" s="42" t="s">
        <v>436</v>
      </c>
      <c r="F197" s="42" t="s">
        <v>437</v>
      </c>
      <c r="G197" s="42" t="s">
        <v>458</v>
      </c>
      <c r="H197" s="44">
        <v>193</v>
      </c>
      <c r="I197" s="44">
        <v>88.78</v>
      </c>
      <c r="J197" s="42">
        <v>10</v>
      </c>
    </row>
    <row r="198" spans="1:10">
      <c r="A198" s="42">
        <v>5</v>
      </c>
      <c r="B198" s="42" t="s">
        <v>476</v>
      </c>
      <c r="C198" s="42" t="s">
        <v>475</v>
      </c>
      <c r="D198" s="43">
        <v>40817</v>
      </c>
      <c r="E198" s="42" t="s">
        <v>450</v>
      </c>
      <c r="F198" s="42" t="s">
        <v>451</v>
      </c>
      <c r="G198" s="42" t="s">
        <v>453</v>
      </c>
      <c r="H198" s="44">
        <v>185.4</v>
      </c>
      <c r="I198" s="44">
        <v>100.11600000000001</v>
      </c>
      <c r="J198" s="42">
        <v>12</v>
      </c>
    </row>
    <row r="199" spans="1:10">
      <c r="A199" s="42">
        <v>5</v>
      </c>
      <c r="B199" s="42" t="s">
        <v>476</v>
      </c>
      <c r="C199" s="42" t="s">
        <v>475</v>
      </c>
      <c r="D199" s="43">
        <v>40756</v>
      </c>
      <c r="E199" s="42" t="s">
        <v>436</v>
      </c>
      <c r="F199" s="42" t="s">
        <v>442</v>
      </c>
      <c r="G199" s="42" t="s">
        <v>467</v>
      </c>
      <c r="H199" s="44">
        <v>138</v>
      </c>
      <c r="I199" s="44">
        <v>55.2</v>
      </c>
      <c r="J199" s="42">
        <v>12</v>
      </c>
    </row>
    <row r="200" spans="1:10">
      <c r="A200" s="42">
        <v>5</v>
      </c>
      <c r="B200" s="42" t="s">
        <v>476</v>
      </c>
      <c r="C200" s="42" t="s">
        <v>475</v>
      </c>
      <c r="D200" s="43">
        <v>40725</v>
      </c>
      <c r="E200" s="42" t="s">
        <v>436</v>
      </c>
      <c r="F200" s="42" t="s">
        <v>439</v>
      </c>
      <c r="G200" s="42" t="s">
        <v>459</v>
      </c>
      <c r="H200" s="44">
        <v>235.2</v>
      </c>
      <c r="I200" s="44">
        <v>122.304</v>
      </c>
      <c r="J200" s="42">
        <v>12</v>
      </c>
    </row>
    <row r="201" spans="1:10">
      <c r="A201" s="42">
        <v>5</v>
      </c>
      <c r="B201" s="42" t="s">
        <v>477</v>
      </c>
      <c r="C201" s="42" t="s">
        <v>475</v>
      </c>
      <c r="D201" s="43">
        <v>40695</v>
      </c>
      <c r="E201" s="42" t="s">
        <v>436</v>
      </c>
      <c r="F201" s="42" t="s">
        <v>446</v>
      </c>
      <c r="G201" s="42" t="s">
        <v>447</v>
      </c>
      <c r="H201" s="44">
        <v>54</v>
      </c>
      <c r="I201" s="44">
        <v>25.92</v>
      </c>
      <c r="J201" s="42">
        <v>4</v>
      </c>
    </row>
    <row r="202" spans="1:10">
      <c r="A202" s="42">
        <v>5</v>
      </c>
      <c r="B202" s="42" t="s">
        <v>474</v>
      </c>
      <c r="C202" s="42" t="s">
        <v>475</v>
      </c>
      <c r="D202" s="43">
        <v>40664</v>
      </c>
      <c r="E202" s="42" t="s">
        <v>450</v>
      </c>
      <c r="F202" s="42" t="s">
        <v>451</v>
      </c>
      <c r="G202" s="42" t="s">
        <v>479</v>
      </c>
      <c r="H202" s="44">
        <v>186</v>
      </c>
      <c r="I202" s="44">
        <v>102.3</v>
      </c>
      <c r="J202" s="42">
        <v>12</v>
      </c>
    </row>
    <row r="203" spans="1:10">
      <c r="A203" s="42">
        <v>5</v>
      </c>
      <c r="B203" s="42" t="s">
        <v>476</v>
      </c>
      <c r="C203" s="42" t="s">
        <v>475</v>
      </c>
      <c r="D203" s="43">
        <v>40603</v>
      </c>
      <c r="E203" s="42" t="s">
        <v>450</v>
      </c>
      <c r="F203" s="42" t="s">
        <v>451</v>
      </c>
      <c r="G203" s="42" t="s">
        <v>452</v>
      </c>
      <c r="H203" s="44">
        <v>72</v>
      </c>
      <c r="I203" s="44">
        <v>36</v>
      </c>
      <c r="J203" s="42">
        <v>6</v>
      </c>
    </row>
    <row r="204" spans="1:10">
      <c r="A204" s="42">
        <v>5</v>
      </c>
      <c r="B204" s="42" t="s">
        <v>477</v>
      </c>
      <c r="C204" s="42" t="s">
        <v>475</v>
      </c>
      <c r="D204" s="43">
        <v>40575</v>
      </c>
      <c r="E204" s="42" t="s">
        <v>450</v>
      </c>
      <c r="F204" s="42" t="s">
        <v>451</v>
      </c>
      <c r="G204" s="42" t="s">
        <v>470</v>
      </c>
      <c r="H204" s="44">
        <v>135</v>
      </c>
      <c r="I204" s="44">
        <v>55.35</v>
      </c>
      <c r="J204" s="42">
        <v>9</v>
      </c>
    </row>
    <row r="205" spans="1:10">
      <c r="A205" s="42">
        <v>5</v>
      </c>
      <c r="B205" s="42" t="s">
        <v>477</v>
      </c>
      <c r="C205" s="42" t="s">
        <v>475</v>
      </c>
      <c r="D205" s="43">
        <v>40575</v>
      </c>
      <c r="E205" s="42" t="s">
        <v>436</v>
      </c>
      <c r="F205" s="42" t="s">
        <v>437</v>
      </c>
      <c r="G205" s="42" t="s">
        <v>449</v>
      </c>
      <c r="H205" s="44">
        <v>234</v>
      </c>
      <c r="I205" s="44">
        <v>121.68</v>
      </c>
      <c r="J205" s="42">
        <v>9</v>
      </c>
    </row>
    <row r="206" spans="1:10">
      <c r="A206" s="42">
        <v>5</v>
      </c>
      <c r="B206" s="42" t="s">
        <v>476</v>
      </c>
      <c r="C206" s="42" t="s">
        <v>475</v>
      </c>
      <c r="D206" s="43">
        <v>40544</v>
      </c>
      <c r="E206" s="42" t="s">
        <v>436</v>
      </c>
      <c r="F206" s="42" t="s">
        <v>446</v>
      </c>
      <c r="G206" s="42" t="s">
        <v>466</v>
      </c>
      <c r="H206" s="44">
        <v>90</v>
      </c>
      <c r="I206" s="44">
        <v>46.8</v>
      </c>
      <c r="J206" s="42">
        <v>5</v>
      </c>
    </row>
    <row r="207" spans="1:10">
      <c r="A207" s="42">
        <v>6</v>
      </c>
      <c r="B207" s="42" t="s">
        <v>434</v>
      </c>
      <c r="C207" s="42" t="s">
        <v>435</v>
      </c>
      <c r="D207" s="43">
        <v>40848</v>
      </c>
      <c r="E207" s="42" t="s">
        <v>450</v>
      </c>
      <c r="F207" s="42" t="s">
        <v>451</v>
      </c>
      <c r="G207" s="42" t="s">
        <v>479</v>
      </c>
      <c r="H207" s="44">
        <v>186</v>
      </c>
      <c r="I207" s="44">
        <v>79.98</v>
      </c>
      <c r="J207" s="42">
        <v>12</v>
      </c>
    </row>
    <row r="208" spans="1:10">
      <c r="A208" s="42">
        <v>6</v>
      </c>
      <c r="B208" s="42" t="s">
        <v>444</v>
      </c>
      <c r="C208" s="42" t="s">
        <v>445</v>
      </c>
      <c r="D208" s="43">
        <v>40878</v>
      </c>
      <c r="E208" s="42" t="s">
        <v>436</v>
      </c>
      <c r="F208" s="42" t="s">
        <v>446</v>
      </c>
      <c r="G208" s="42" t="s">
        <v>447</v>
      </c>
      <c r="H208" s="44">
        <v>54</v>
      </c>
      <c r="I208" s="44">
        <v>24.3</v>
      </c>
      <c r="J208" s="42">
        <v>4</v>
      </c>
    </row>
    <row r="209" spans="1:10">
      <c r="A209" s="42">
        <v>6</v>
      </c>
      <c r="B209" s="42" t="s">
        <v>448</v>
      </c>
      <c r="C209" s="42" t="s">
        <v>445</v>
      </c>
      <c r="D209" s="43">
        <v>40878</v>
      </c>
      <c r="E209" s="42" t="s">
        <v>436</v>
      </c>
      <c r="F209" s="42" t="s">
        <v>442</v>
      </c>
      <c r="G209" s="42" t="s">
        <v>471</v>
      </c>
      <c r="H209" s="44">
        <v>132</v>
      </c>
      <c r="I209" s="44">
        <v>58.08</v>
      </c>
      <c r="J209" s="42">
        <v>12</v>
      </c>
    </row>
    <row r="210" spans="1:10">
      <c r="A210" s="42">
        <v>6</v>
      </c>
      <c r="B210" s="42" t="s">
        <v>448</v>
      </c>
      <c r="C210" s="42" t="s">
        <v>445</v>
      </c>
      <c r="D210" s="43">
        <v>40817</v>
      </c>
      <c r="E210" s="42" t="s">
        <v>450</v>
      </c>
      <c r="F210" s="42" t="s">
        <v>451</v>
      </c>
      <c r="G210" s="42" t="s">
        <v>479</v>
      </c>
      <c r="H210" s="44">
        <v>186</v>
      </c>
      <c r="I210" s="44">
        <v>79.98</v>
      </c>
      <c r="J210" s="42">
        <v>12</v>
      </c>
    </row>
    <row r="211" spans="1:10">
      <c r="A211" s="42">
        <v>6</v>
      </c>
      <c r="B211" s="42" t="s">
        <v>444</v>
      </c>
      <c r="C211" s="42" t="s">
        <v>445</v>
      </c>
      <c r="D211" s="43">
        <v>40756</v>
      </c>
      <c r="E211" s="42" t="s">
        <v>450</v>
      </c>
      <c r="F211" s="42" t="s">
        <v>455</v>
      </c>
      <c r="G211" s="42" t="s">
        <v>456</v>
      </c>
      <c r="H211" s="44">
        <v>160</v>
      </c>
      <c r="I211" s="44">
        <v>86.4</v>
      </c>
      <c r="J211" s="42">
        <v>10</v>
      </c>
    </row>
    <row r="212" spans="1:10">
      <c r="A212" s="42">
        <v>6</v>
      </c>
      <c r="B212" s="42" t="s">
        <v>444</v>
      </c>
      <c r="C212" s="42" t="s">
        <v>445</v>
      </c>
      <c r="D212" s="43">
        <v>40725</v>
      </c>
      <c r="E212" s="42" t="s">
        <v>450</v>
      </c>
      <c r="F212" s="42" t="s">
        <v>451</v>
      </c>
      <c r="G212" s="42" t="s">
        <v>452</v>
      </c>
      <c r="H212" s="44">
        <v>72</v>
      </c>
      <c r="I212" s="44">
        <v>26.64</v>
      </c>
      <c r="J212" s="42">
        <v>6</v>
      </c>
    </row>
    <row r="213" spans="1:10">
      <c r="A213" s="42">
        <v>6</v>
      </c>
      <c r="B213" s="42" t="s">
        <v>448</v>
      </c>
      <c r="C213" s="42" t="s">
        <v>445</v>
      </c>
      <c r="D213" s="43">
        <v>40695</v>
      </c>
      <c r="E213" s="42" t="s">
        <v>436</v>
      </c>
      <c r="F213" s="42" t="s">
        <v>439</v>
      </c>
      <c r="G213" s="42" t="s">
        <v>473</v>
      </c>
      <c r="H213" s="44">
        <v>165</v>
      </c>
      <c r="I213" s="44">
        <v>75.900000000000006</v>
      </c>
      <c r="J213" s="42">
        <v>5</v>
      </c>
    </row>
    <row r="214" spans="1:10">
      <c r="A214" s="42">
        <v>6</v>
      </c>
      <c r="B214" s="42" t="s">
        <v>454</v>
      </c>
      <c r="C214" s="42" t="s">
        <v>445</v>
      </c>
      <c r="D214" s="43">
        <v>40664</v>
      </c>
      <c r="E214" s="42" t="s">
        <v>450</v>
      </c>
      <c r="F214" s="42" t="s">
        <v>451</v>
      </c>
      <c r="G214" s="42" t="s">
        <v>464</v>
      </c>
      <c r="H214" s="44">
        <v>130.5</v>
      </c>
      <c r="I214" s="44">
        <v>48.284999999999997</v>
      </c>
      <c r="J214" s="42">
        <v>9</v>
      </c>
    </row>
    <row r="215" spans="1:10">
      <c r="A215" s="42">
        <v>6</v>
      </c>
      <c r="B215" s="42" t="s">
        <v>454</v>
      </c>
      <c r="C215" s="42" t="s">
        <v>445</v>
      </c>
      <c r="D215" s="43">
        <v>40664</v>
      </c>
      <c r="E215" s="42" t="s">
        <v>436</v>
      </c>
      <c r="F215" s="42" t="s">
        <v>437</v>
      </c>
      <c r="G215" s="42" t="s">
        <v>458</v>
      </c>
      <c r="H215" s="44">
        <v>193</v>
      </c>
      <c r="I215" s="44">
        <v>88.78</v>
      </c>
      <c r="J215" s="42">
        <v>10</v>
      </c>
    </row>
    <row r="216" spans="1:10">
      <c r="A216" s="42">
        <v>6</v>
      </c>
      <c r="B216" s="42" t="s">
        <v>454</v>
      </c>
      <c r="C216" s="42" t="s">
        <v>445</v>
      </c>
      <c r="D216" s="43">
        <v>40664</v>
      </c>
      <c r="E216" s="42" t="s">
        <v>436</v>
      </c>
      <c r="F216" s="42" t="s">
        <v>439</v>
      </c>
      <c r="G216" s="42" t="s">
        <v>459</v>
      </c>
      <c r="H216" s="44">
        <v>235.2</v>
      </c>
      <c r="I216" s="44">
        <v>89.375999999999991</v>
      </c>
      <c r="J216" s="42">
        <v>12</v>
      </c>
    </row>
    <row r="217" spans="1:10">
      <c r="A217" s="42">
        <v>6</v>
      </c>
      <c r="B217" s="42" t="s">
        <v>461</v>
      </c>
      <c r="C217" s="42" t="s">
        <v>462</v>
      </c>
      <c r="D217" s="43">
        <v>40878</v>
      </c>
      <c r="E217" s="42" t="s">
        <v>436</v>
      </c>
      <c r="F217" s="42" t="s">
        <v>439</v>
      </c>
      <c r="G217" s="42" t="s">
        <v>457</v>
      </c>
      <c r="H217" s="44">
        <v>282</v>
      </c>
      <c r="I217" s="44">
        <v>149.46</v>
      </c>
      <c r="J217" s="42">
        <v>12</v>
      </c>
    </row>
    <row r="218" spans="1:10">
      <c r="A218" s="42">
        <v>6</v>
      </c>
      <c r="B218" s="42" t="s">
        <v>463</v>
      </c>
      <c r="C218" s="42" t="s">
        <v>462</v>
      </c>
      <c r="D218" s="43">
        <v>40878</v>
      </c>
      <c r="E218" s="42" t="s">
        <v>450</v>
      </c>
      <c r="F218" s="42" t="s">
        <v>451</v>
      </c>
      <c r="G218" s="42" t="s">
        <v>479</v>
      </c>
      <c r="H218" s="44">
        <v>186</v>
      </c>
      <c r="I218" s="44">
        <v>102.3</v>
      </c>
      <c r="J218" s="42">
        <v>12</v>
      </c>
    </row>
    <row r="219" spans="1:10">
      <c r="A219" s="42">
        <v>6</v>
      </c>
      <c r="B219" s="42" t="s">
        <v>461</v>
      </c>
      <c r="C219" s="42" t="s">
        <v>462</v>
      </c>
      <c r="D219" s="43">
        <v>40878</v>
      </c>
      <c r="E219" s="42" t="s">
        <v>436</v>
      </c>
      <c r="F219" s="42" t="s">
        <v>442</v>
      </c>
      <c r="G219" s="42" t="s">
        <v>467</v>
      </c>
      <c r="H219" s="44">
        <v>138</v>
      </c>
      <c r="I219" s="44">
        <v>67.62</v>
      </c>
      <c r="J219" s="42">
        <v>12</v>
      </c>
    </row>
    <row r="220" spans="1:10">
      <c r="A220" s="42">
        <v>6</v>
      </c>
      <c r="B220" s="42" t="s">
        <v>461</v>
      </c>
      <c r="C220" s="42" t="s">
        <v>462</v>
      </c>
      <c r="D220" s="43">
        <v>40848</v>
      </c>
      <c r="E220" s="42" t="s">
        <v>450</v>
      </c>
      <c r="F220" s="42" t="s">
        <v>451</v>
      </c>
      <c r="G220" s="42" t="s">
        <v>469</v>
      </c>
      <c r="H220" s="44">
        <v>145</v>
      </c>
      <c r="I220" s="44">
        <v>71.05</v>
      </c>
      <c r="J220" s="42">
        <v>10</v>
      </c>
    </row>
    <row r="221" spans="1:10">
      <c r="A221" s="42">
        <v>6</v>
      </c>
      <c r="B221" s="42" t="s">
        <v>468</v>
      </c>
      <c r="C221" s="42" t="s">
        <v>462</v>
      </c>
      <c r="D221" s="43">
        <v>40787</v>
      </c>
      <c r="E221" s="42" t="s">
        <v>436</v>
      </c>
      <c r="F221" s="42" t="s">
        <v>437</v>
      </c>
      <c r="G221" s="42" t="s">
        <v>458</v>
      </c>
      <c r="H221" s="44">
        <v>193</v>
      </c>
      <c r="I221" s="44">
        <v>73.34</v>
      </c>
      <c r="J221" s="42">
        <v>10</v>
      </c>
    </row>
    <row r="222" spans="1:10">
      <c r="A222" s="42">
        <v>6</v>
      </c>
      <c r="B222" s="42" t="s">
        <v>465</v>
      </c>
      <c r="C222" s="42" t="s">
        <v>462</v>
      </c>
      <c r="D222" s="43">
        <v>40756</v>
      </c>
      <c r="E222" s="42" t="s">
        <v>436</v>
      </c>
      <c r="F222" s="42" t="s">
        <v>446</v>
      </c>
      <c r="G222" s="42" t="s">
        <v>447</v>
      </c>
      <c r="H222" s="44">
        <v>54</v>
      </c>
      <c r="I222" s="44">
        <v>24.3</v>
      </c>
      <c r="J222" s="42">
        <v>4</v>
      </c>
    </row>
    <row r="223" spans="1:10">
      <c r="A223" s="42">
        <v>6</v>
      </c>
      <c r="B223" s="42" t="s">
        <v>465</v>
      </c>
      <c r="C223" s="42" t="s">
        <v>462</v>
      </c>
      <c r="D223" s="43">
        <v>40756</v>
      </c>
      <c r="E223" s="42" t="s">
        <v>436</v>
      </c>
      <c r="F223" s="42" t="s">
        <v>442</v>
      </c>
      <c r="G223" s="42" t="s">
        <v>471</v>
      </c>
      <c r="H223" s="44">
        <v>132</v>
      </c>
      <c r="I223" s="44">
        <v>58.08</v>
      </c>
      <c r="J223" s="42">
        <v>12</v>
      </c>
    </row>
    <row r="224" spans="1:10">
      <c r="A224" s="42">
        <v>6</v>
      </c>
      <c r="B224" s="42" t="s">
        <v>461</v>
      </c>
      <c r="C224" s="42" t="s">
        <v>462</v>
      </c>
      <c r="D224" s="43">
        <v>40695</v>
      </c>
      <c r="E224" s="42" t="s">
        <v>450</v>
      </c>
      <c r="F224" s="42" t="s">
        <v>451</v>
      </c>
      <c r="G224" s="42" t="s">
        <v>460</v>
      </c>
      <c r="H224" s="44">
        <v>104.4</v>
      </c>
      <c r="I224" s="44">
        <v>48.024000000000008</v>
      </c>
      <c r="J224" s="42">
        <v>9</v>
      </c>
    </row>
    <row r="225" spans="1:10">
      <c r="A225" s="42">
        <v>6</v>
      </c>
      <c r="B225" s="42" t="s">
        <v>465</v>
      </c>
      <c r="C225" s="42" t="s">
        <v>462</v>
      </c>
      <c r="D225" s="43">
        <v>40664</v>
      </c>
      <c r="E225" s="42" t="s">
        <v>450</v>
      </c>
      <c r="F225" s="42" t="s">
        <v>451</v>
      </c>
      <c r="G225" s="42" t="s">
        <v>452</v>
      </c>
      <c r="H225" s="44">
        <v>72</v>
      </c>
      <c r="I225" s="44">
        <v>32.4</v>
      </c>
      <c r="J225" s="42">
        <v>6</v>
      </c>
    </row>
    <row r="226" spans="1:10">
      <c r="A226" s="42">
        <v>6</v>
      </c>
      <c r="B226" s="42" t="s">
        <v>461</v>
      </c>
      <c r="C226" s="42" t="s">
        <v>462</v>
      </c>
      <c r="D226" s="43">
        <v>40664</v>
      </c>
      <c r="E226" s="42" t="s">
        <v>436</v>
      </c>
      <c r="F226" s="42" t="s">
        <v>442</v>
      </c>
      <c r="G226" s="42" t="s">
        <v>471</v>
      </c>
      <c r="H226" s="44">
        <v>132</v>
      </c>
      <c r="I226" s="44">
        <v>50.16</v>
      </c>
      <c r="J226" s="42">
        <v>12</v>
      </c>
    </row>
    <row r="227" spans="1:10">
      <c r="A227" s="42">
        <v>6</v>
      </c>
      <c r="B227" s="42" t="s">
        <v>461</v>
      </c>
      <c r="C227" s="42" t="s">
        <v>462</v>
      </c>
      <c r="D227" s="43">
        <v>40634</v>
      </c>
      <c r="E227" s="42" t="s">
        <v>436</v>
      </c>
      <c r="F227" s="42" t="s">
        <v>446</v>
      </c>
      <c r="G227" s="42" t="s">
        <v>447</v>
      </c>
      <c r="H227" s="44">
        <v>54</v>
      </c>
      <c r="I227" s="44">
        <v>22.68</v>
      </c>
      <c r="J227" s="42">
        <v>4</v>
      </c>
    </row>
    <row r="228" spans="1:10">
      <c r="A228" s="42">
        <v>6</v>
      </c>
      <c r="B228" s="42" t="s">
        <v>463</v>
      </c>
      <c r="C228" s="42" t="s">
        <v>462</v>
      </c>
      <c r="D228" s="43">
        <v>40575</v>
      </c>
      <c r="E228" s="42" t="s">
        <v>436</v>
      </c>
      <c r="F228" s="42" t="s">
        <v>446</v>
      </c>
      <c r="G228" s="42" t="s">
        <v>466</v>
      </c>
      <c r="H228" s="44">
        <v>90</v>
      </c>
      <c r="I228" s="44">
        <v>46.8</v>
      </c>
      <c r="J228" s="42">
        <v>5</v>
      </c>
    </row>
    <row r="229" spans="1:10">
      <c r="A229" s="42">
        <v>6</v>
      </c>
      <c r="B229" s="42" t="s">
        <v>463</v>
      </c>
      <c r="C229" s="42" t="s">
        <v>462</v>
      </c>
      <c r="D229" s="43">
        <v>40544</v>
      </c>
      <c r="E229" s="42" t="s">
        <v>450</v>
      </c>
      <c r="F229" s="42" t="s">
        <v>451</v>
      </c>
      <c r="G229" s="42" t="s">
        <v>453</v>
      </c>
      <c r="H229" s="44">
        <v>185.4</v>
      </c>
      <c r="I229" s="44">
        <v>100.11600000000001</v>
      </c>
      <c r="J229" s="42">
        <v>12</v>
      </c>
    </row>
    <row r="230" spans="1:10">
      <c r="A230" s="42">
        <v>6</v>
      </c>
      <c r="B230" s="42" t="s">
        <v>474</v>
      </c>
      <c r="C230" s="42" t="s">
        <v>475</v>
      </c>
      <c r="D230" s="43">
        <v>40878</v>
      </c>
      <c r="E230" s="42" t="s">
        <v>450</v>
      </c>
      <c r="F230" s="42" t="s">
        <v>451</v>
      </c>
      <c r="G230" s="42" t="s">
        <v>464</v>
      </c>
      <c r="H230" s="44">
        <v>130.5</v>
      </c>
      <c r="I230" s="44">
        <v>58.725000000000001</v>
      </c>
      <c r="J230" s="42">
        <v>9</v>
      </c>
    </row>
    <row r="231" spans="1:10">
      <c r="A231" s="42">
        <v>6</v>
      </c>
      <c r="B231" s="42" t="s">
        <v>474</v>
      </c>
      <c r="C231" s="42" t="s">
        <v>475</v>
      </c>
      <c r="D231" s="43">
        <v>40878</v>
      </c>
      <c r="E231" s="42" t="s">
        <v>436</v>
      </c>
      <c r="F231" s="42" t="s">
        <v>442</v>
      </c>
      <c r="G231" s="42" t="s">
        <v>471</v>
      </c>
      <c r="H231" s="44">
        <v>132</v>
      </c>
      <c r="I231" s="44">
        <v>58.08</v>
      </c>
      <c r="J231" s="42">
        <v>12</v>
      </c>
    </row>
    <row r="232" spans="1:10">
      <c r="A232" s="42">
        <v>6</v>
      </c>
      <c r="B232" s="42" t="s">
        <v>474</v>
      </c>
      <c r="C232" s="42" t="s">
        <v>475</v>
      </c>
      <c r="D232" s="43">
        <v>40848</v>
      </c>
      <c r="E232" s="42" t="s">
        <v>436</v>
      </c>
      <c r="F232" s="42" t="s">
        <v>439</v>
      </c>
      <c r="G232" s="42" t="s">
        <v>473</v>
      </c>
      <c r="H232" s="44">
        <v>165</v>
      </c>
      <c r="I232" s="44">
        <v>75.900000000000006</v>
      </c>
      <c r="J232" s="42">
        <v>5</v>
      </c>
    </row>
    <row r="233" spans="1:10">
      <c r="A233" s="42">
        <v>6</v>
      </c>
      <c r="B233" s="42" t="s">
        <v>476</v>
      </c>
      <c r="C233" s="42" t="s">
        <v>475</v>
      </c>
      <c r="D233" s="43">
        <v>40817</v>
      </c>
      <c r="E233" s="42" t="s">
        <v>436</v>
      </c>
      <c r="F233" s="42" t="s">
        <v>446</v>
      </c>
      <c r="G233" s="42" t="s">
        <v>466</v>
      </c>
      <c r="H233" s="44">
        <v>90</v>
      </c>
      <c r="I233" s="44">
        <v>46.8</v>
      </c>
      <c r="J233" s="42">
        <v>5</v>
      </c>
    </row>
    <row r="234" spans="1:10">
      <c r="A234" s="42">
        <v>6</v>
      </c>
      <c r="B234" s="42" t="s">
        <v>476</v>
      </c>
      <c r="C234" s="42" t="s">
        <v>475</v>
      </c>
      <c r="D234" s="43">
        <v>40817</v>
      </c>
      <c r="E234" s="42" t="s">
        <v>450</v>
      </c>
      <c r="F234" s="42" t="s">
        <v>451</v>
      </c>
      <c r="G234" s="42" t="s">
        <v>470</v>
      </c>
      <c r="H234" s="44">
        <v>135</v>
      </c>
      <c r="I234" s="44">
        <v>49.95</v>
      </c>
      <c r="J234" s="42">
        <v>9</v>
      </c>
    </row>
    <row r="235" spans="1:10">
      <c r="A235" s="42">
        <v>6</v>
      </c>
      <c r="B235" s="42" t="s">
        <v>476</v>
      </c>
      <c r="C235" s="42" t="s">
        <v>475</v>
      </c>
      <c r="D235" s="43">
        <v>40787</v>
      </c>
      <c r="E235" s="42" t="s">
        <v>436</v>
      </c>
      <c r="F235" s="42" t="s">
        <v>437</v>
      </c>
      <c r="G235" s="42" t="s">
        <v>458</v>
      </c>
      <c r="H235" s="44">
        <v>193</v>
      </c>
      <c r="I235" s="44">
        <v>73.34</v>
      </c>
      <c r="J235" s="42">
        <v>10</v>
      </c>
    </row>
    <row r="236" spans="1:10">
      <c r="A236" s="42">
        <v>6</v>
      </c>
      <c r="B236" s="42" t="s">
        <v>477</v>
      </c>
      <c r="C236" s="42" t="s">
        <v>475</v>
      </c>
      <c r="D236" s="43">
        <v>40695</v>
      </c>
      <c r="E236" s="42" t="s">
        <v>450</v>
      </c>
      <c r="F236" s="42" t="s">
        <v>451</v>
      </c>
      <c r="G236" s="42" t="s">
        <v>470</v>
      </c>
      <c r="H236" s="44">
        <v>135</v>
      </c>
      <c r="I236" s="44">
        <v>55.35</v>
      </c>
      <c r="J236" s="42">
        <v>9</v>
      </c>
    </row>
    <row r="237" spans="1:10">
      <c r="A237" s="42">
        <v>6</v>
      </c>
      <c r="B237" s="42" t="s">
        <v>476</v>
      </c>
      <c r="C237" s="42" t="s">
        <v>475</v>
      </c>
      <c r="D237" s="43">
        <v>40634</v>
      </c>
      <c r="E237" s="42" t="s">
        <v>436</v>
      </c>
      <c r="F237" s="42" t="s">
        <v>442</v>
      </c>
      <c r="G237" s="42" t="s">
        <v>467</v>
      </c>
      <c r="H237" s="44">
        <v>138</v>
      </c>
      <c r="I237" s="44">
        <v>67.62</v>
      </c>
      <c r="J237" s="42">
        <v>12</v>
      </c>
    </row>
    <row r="238" spans="1:10">
      <c r="A238" s="42">
        <v>6</v>
      </c>
      <c r="B238" s="42" t="s">
        <v>477</v>
      </c>
      <c r="C238" s="42" t="s">
        <v>475</v>
      </c>
      <c r="D238" s="43">
        <v>40603</v>
      </c>
      <c r="E238" s="42" t="s">
        <v>436</v>
      </c>
      <c r="F238" s="42" t="s">
        <v>446</v>
      </c>
      <c r="G238" s="42" t="s">
        <v>447</v>
      </c>
      <c r="H238" s="44">
        <v>54</v>
      </c>
      <c r="I238" s="44">
        <v>25.92</v>
      </c>
      <c r="J238" s="42">
        <v>4</v>
      </c>
    </row>
    <row r="239" spans="1:10">
      <c r="A239" s="42">
        <v>6</v>
      </c>
      <c r="B239" s="42" t="s">
        <v>477</v>
      </c>
      <c r="C239" s="42" t="s">
        <v>475</v>
      </c>
      <c r="D239" s="43">
        <v>40603</v>
      </c>
      <c r="E239" s="42" t="s">
        <v>450</v>
      </c>
      <c r="F239" s="42" t="s">
        <v>455</v>
      </c>
      <c r="G239" s="42" t="s">
        <v>478</v>
      </c>
      <c r="H239" s="44">
        <v>282</v>
      </c>
      <c r="I239" s="44">
        <v>138.18</v>
      </c>
      <c r="J239" s="42">
        <v>12</v>
      </c>
    </row>
    <row r="240" spans="1:10">
      <c r="A240" s="42">
        <v>6</v>
      </c>
      <c r="B240" s="42" t="s">
        <v>476</v>
      </c>
      <c r="C240" s="42" t="s">
        <v>475</v>
      </c>
      <c r="D240" s="43">
        <v>40544</v>
      </c>
      <c r="E240" s="42" t="s">
        <v>450</v>
      </c>
      <c r="F240" s="42" t="s">
        <v>451</v>
      </c>
      <c r="G240" s="42" t="s">
        <v>453</v>
      </c>
      <c r="H240" s="44">
        <v>185.4</v>
      </c>
      <c r="I240" s="44">
        <v>100.11600000000001</v>
      </c>
      <c r="J240" s="42">
        <v>12</v>
      </c>
    </row>
    <row r="241" spans="1:10">
      <c r="A241" s="42">
        <v>7</v>
      </c>
      <c r="B241" s="42" t="s">
        <v>434</v>
      </c>
      <c r="C241" s="42" t="s">
        <v>435</v>
      </c>
      <c r="D241" s="43">
        <v>40848</v>
      </c>
      <c r="E241" s="42" t="s">
        <v>450</v>
      </c>
      <c r="F241" s="42" t="s">
        <v>451</v>
      </c>
      <c r="G241" s="42" t="s">
        <v>452</v>
      </c>
      <c r="H241" s="44">
        <v>72</v>
      </c>
      <c r="I241" s="44">
        <v>26.64</v>
      </c>
      <c r="J241" s="42">
        <v>6</v>
      </c>
    </row>
    <row r="242" spans="1:10">
      <c r="A242" s="42">
        <v>7</v>
      </c>
      <c r="B242" s="42" t="s">
        <v>444</v>
      </c>
      <c r="C242" s="42" t="s">
        <v>445</v>
      </c>
      <c r="D242" s="43">
        <v>40878</v>
      </c>
      <c r="E242" s="42" t="s">
        <v>436</v>
      </c>
      <c r="F242" s="42" t="s">
        <v>437</v>
      </c>
      <c r="G242" s="42" t="s">
        <v>438</v>
      </c>
      <c r="H242" s="44">
        <v>120</v>
      </c>
      <c r="I242" s="44">
        <v>48</v>
      </c>
      <c r="J242" s="42">
        <v>6</v>
      </c>
    </row>
    <row r="243" spans="1:10">
      <c r="A243" s="42">
        <v>7</v>
      </c>
      <c r="B243" s="42" t="s">
        <v>444</v>
      </c>
      <c r="C243" s="42" t="s">
        <v>445</v>
      </c>
      <c r="D243" s="43">
        <v>40878</v>
      </c>
      <c r="E243" s="42" t="s">
        <v>436</v>
      </c>
      <c r="F243" s="42" t="s">
        <v>439</v>
      </c>
      <c r="G243" s="42" t="s">
        <v>440</v>
      </c>
      <c r="H243" s="44">
        <v>168</v>
      </c>
      <c r="I243" s="44">
        <v>62.16</v>
      </c>
      <c r="J243" s="42">
        <v>12</v>
      </c>
    </row>
    <row r="244" spans="1:10">
      <c r="A244" s="42">
        <v>7</v>
      </c>
      <c r="B244" s="42" t="s">
        <v>448</v>
      </c>
      <c r="C244" s="42" t="s">
        <v>445</v>
      </c>
      <c r="D244" s="43">
        <v>40817</v>
      </c>
      <c r="E244" s="42" t="s">
        <v>450</v>
      </c>
      <c r="F244" s="42" t="s">
        <v>451</v>
      </c>
      <c r="G244" s="42" t="s">
        <v>469</v>
      </c>
      <c r="H244" s="44">
        <v>145</v>
      </c>
      <c r="I244" s="44">
        <v>71.05</v>
      </c>
      <c r="J244" s="42">
        <v>10</v>
      </c>
    </row>
    <row r="245" spans="1:10">
      <c r="A245" s="42">
        <v>7</v>
      </c>
      <c r="B245" s="42" t="s">
        <v>444</v>
      </c>
      <c r="C245" s="42" t="s">
        <v>445</v>
      </c>
      <c r="D245" s="43">
        <v>40725</v>
      </c>
      <c r="E245" s="42" t="s">
        <v>450</v>
      </c>
      <c r="F245" s="42" t="s">
        <v>451</v>
      </c>
      <c r="G245" s="42" t="s">
        <v>469</v>
      </c>
      <c r="H245" s="44">
        <v>145</v>
      </c>
      <c r="I245" s="44">
        <v>71.05</v>
      </c>
      <c r="J245" s="42">
        <v>10</v>
      </c>
    </row>
    <row r="246" spans="1:10">
      <c r="A246" s="42">
        <v>7</v>
      </c>
      <c r="B246" s="42" t="s">
        <v>454</v>
      </c>
      <c r="C246" s="42" t="s">
        <v>445</v>
      </c>
      <c r="D246" s="43">
        <v>40664</v>
      </c>
      <c r="E246" s="42" t="s">
        <v>450</v>
      </c>
      <c r="F246" s="42" t="s">
        <v>451</v>
      </c>
      <c r="G246" s="42" t="s">
        <v>469</v>
      </c>
      <c r="H246" s="44">
        <v>145</v>
      </c>
      <c r="I246" s="44">
        <v>78.3</v>
      </c>
      <c r="J246" s="42">
        <v>10</v>
      </c>
    </row>
    <row r="247" spans="1:10">
      <c r="A247" s="42">
        <v>7</v>
      </c>
      <c r="B247" s="42" t="s">
        <v>454</v>
      </c>
      <c r="C247" s="42" t="s">
        <v>445</v>
      </c>
      <c r="D247" s="43">
        <v>40634</v>
      </c>
      <c r="E247" s="42" t="s">
        <v>436</v>
      </c>
      <c r="F247" s="42" t="s">
        <v>439</v>
      </c>
      <c r="G247" s="42" t="s">
        <v>473</v>
      </c>
      <c r="H247" s="44">
        <v>165</v>
      </c>
      <c r="I247" s="44">
        <v>77.55</v>
      </c>
      <c r="J247" s="42">
        <v>5</v>
      </c>
    </row>
    <row r="248" spans="1:10">
      <c r="A248" s="42">
        <v>7</v>
      </c>
      <c r="B248" s="42" t="s">
        <v>444</v>
      </c>
      <c r="C248" s="42" t="s">
        <v>445</v>
      </c>
      <c r="D248" s="43">
        <v>40603</v>
      </c>
      <c r="E248" s="42" t="s">
        <v>450</v>
      </c>
      <c r="F248" s="42" t="s">
        <v>455</v>
      </c>
      <c r="G248" s="42" t="s">
        <v>456</v>
      </c>
      <c r="H248" s="44">
        <v>160</v>
      </c>
      <c r="I248" s="44">
        <v>83.2</v>
      </c>
      <c r="J248" s="42">
        <v>10</v>
      </c>
    </row>
    <row r="249" spans="1:10">
      <c r="A249" s="42">
        <v>7</v>
      </c>
      <c r="B249" s="42" t="s">
        <v>454</v>
      </c>
      <c r="C249" s="42" t="s">
        <v>445</v>
      </c>
      <c r="D249" s="43">
        <v>40603</v>
      </c>
      <c r="E249" s="42" t="s">
        <v>436</v>
      </c>
      <c r="F249" s="42" t="s">
        <v>437</v>
      </c>
      <c r="G249" s="42" t="s">
        <v>458</v>
      </c>
      <c r="H249" s="44">
        <v>193</v>
      </c>
      <c r="I249" s="44">
        <v>88.78</v>
      </c>
      <c r="J249" s="42">
        <v>10</v>
      </c>
    </row>
    <row r="250" spans="1:10">
      <c r="A250" s="42">
        <v>7</v>
      </c>
      <c r="B250" s="42" t="s">
        <v>448</v>
      </c>
      <c r="C250" s="42" t="s">
        <v>445</v>
      </c>
      <c r="D250" s="43">
        <v>40544</v>
      </c>
      <c r="E250" s="42" t="s">
        <v>436</v>
      </c>
      <c r="F250" s="42" t="s">
        <v>439</v>
      </c>
      <c r="G250" s="42" t="s">
        <v>457</v>
      </c>
      <c r="H250" s="44">
        <v>282</v>
      </c>
      <c r="I250" s="44">
        <v>149.46</v>
      </c>
      <c r="J250" s="42">
        <v>12</v>
      </c>
    </row>
    <row r="251" spans="1:10">
      <c r="A251" s="42">
        <v>7</v>
      </c>
      <c r="B251" s="42" t="s">
        <v>448</v>
      </c>
      <c r="C251" s="42" t="s">
        <v>445</v>
      </c>
      <c r="D251" s="43">
        <v>40544</v>
      </c>
      <c r="E251" s="42" t="s">
        <v>436</v>
      </c>
      <c r="F251" s="42" t="s">
        <v>442</v>
      </c>
      <c r="G251" s="42" t="s">
        <v>471</v>
      </c>
      <c r="H251" s="44">
        <v>132</v>
      </c>
      <c r="I251" s="44">
        <v>50.16</v>
      </c>
      <c r="J251" s="42">
        <v>12</v>
      </c>
    </row>
    <row r="252" spans="1:10">
      <c r="A252" s="42">
        <v>7</v>
      </c>
      <c r="B252" s="42" t="s">
        <v>461</v>
      </c>
      <c r="C252" s="42" t="s">
        <v>462</v>
      </c>
      <c r="D252" s="43">
        <v>40878</v>
      </c>
      <c r="E252" s="42" t="s">
        <v>436</v>
      </c>
      <c r="F252" s="42" t="s">
        <v>439</v>
      </c>
      <c r="G252" s="42" t="s">
        <v>473</v>
      </c>
      <c r="H252" s="44">
        <v>165</v>
      </c>
      <c r="I252" s="44">
        <v>77.55</v>
      </c>
      <c r="J252" s="42">
        <v>5</v>
      </c>
    </row>
    <row r="253" spans="1:10">
      <c r="A253" s="42">
        <v>7</v>
      </c>
      <c r="B253" s="42" t="s">
        <v>461</v>
      </c>
      <c r="C253" s="42" t="s">
        <v>462</v>
      </c>
      <c r="D253" s="43">
        <v>40848</v>
      </c>
      <c r="E253" s="42" t="s">
        <v>436</v>
      </c>
      <c r="F253" s="42" t="s">
        <v>442</v>
      </c>
      <c r="G253" s="42" t="s">
        <v>471</v>
      </c>
      <c r="H253" s="44">
        <v>132</v>
      </c>
      <c r="I253" s="44">
        <v>71.28</v>
      </c>
      <c r="J253" s="42">
        <v>12</v>
      </c>
    </row>
    <row r="254" spans="1:10">
      <c r="A254" s="42">
        <v>7</v>
      </c>
      <c r="B254" s="42" t="s">
        <v>463</v>
      </c>
      <c r="C254" s="42" t="s">
        <v>462</v>
      </c>
      <c r="D254" s="43">
        <v>40817</v>
      </c>
      <c r="E254" s="42" t="s">
        <v>450</v>
      </c>
      <c r="F254" s="42" t="s">
        <v>451</v>
      </c>
      <c r="G254" s="42" t="s">
        <v>470</v>
      </c>
      <c r="H254" s="44">
        <v>135</v>
      </c>
      <c r="I254" s="44">
        <v>55.35</v>
      </c>
      <c r="J254" s="42">
        <v>9</v>
      </c>
    </row>
    <row r="255" spans="1:10">
      <c r="A255" s="42">
        <v>7</v>
      </c>
      <c r="B255" s="42" t="s">
        <v>461</v>
      </c>
      <c r="C255" s="42" t="s">
        <v>462</v>
      </c>
      <c r="D255" s="43">
        <v>40817</v>
      </c>
      <c r="E255" s="42" t="s">
        <v>450</v>
      </c>
      <c r="F255" s="42" t="s">
        <v>451</v>
      </c>
      <c r="G255" s="42" t="s">
        <v>453</v>
      </c>
      <c r="H255" s="44">
        <v>185.4</v>
      </c>
      <c r="I255" s="44">
        <v>83.43</v>
      </c>
      <c r="J255" s="42">
        <v>12</v>
      </c>
    </row>
    <row r="256" spans="1:10">
      <c r="A256" s="42">
        <v>7</v>
      </c>
      <c r="B256" s="42" t="s">
        <v>468</v>
      </c>
      <c r="C256" s="42" t="s">
        <v>462</v>
      </c>
      <c r="D256" s="43">
        <v>40787</v>
      </c>
      <c r="E256" s="42" t="s">
        <v>436</v>
      </c>
      <c r="F256" s="42" t="s">
        <v>437</v>
      </c>
      <c r="G256" s="42" t="s">
        <v>458</v>
      </c>
      <c r="H256" s="44">
        <v>193</v>
      </c>
      <c r="I256" s="44">
        <v>88.78</v>
      </c>
      <c r="J256" s="42">
        <v>10</v>
      </c>
    </row>
    <row r="257" spans="1:10">
      <c r="A257" s="42">
        <v>7</v>
      </c>
      <c r="B257" s="42" t="s">
        <v>465</v>
      </c>
      <c r="C257" s="42" t="s">
        <v>462</v>
      </c>
      <c r="D257" s="43">
        <v>40695</v>
      </c>
      <c r="E257" s="42" t="s">
        <v>436</v>
      </c>
      <c r="F257" s="42" t="s">
        <v>446</v>
      </c>
      <c r="G257" s="42" t="s">
        <v>466</v>
      </c>
      <c r="H257" s="44">
        <v>90</v>
      </c>
      <c r="I257" s="44">
        <v>46.8</v>
      </c>
      <c r="J257" s="42">
        <v>5</v>
      </c>
    </row>
    <row r="258" spans="1:10">
      <c r="A258" s="42">
        <v>7</v>
      </c>
      <c r="B258" s="42" t="s">
        <v>465</v>
      </c>
      <c r="C258" s="42" t="s">
        <v>462</v>
      </c>
      <c r="D258" s="43">
        <v>40695</v>
      </c>
      <c r="E258" s="42" t="s">
        <v>436</v>
      </c>
      <c r="F258" s="42" t="s">
        <v>442</v>
      </c>
      <c r="G258" s="42" t="s">
        <v>467</v>
      </c>
      <c r="H258" s="44">
        <v>138</v>
      </c>
      <c r="I258" s="44">
        <v>53.82</v>
      </c>
      <c r="J258" s="42">
        <v>12</v>
      </c>
    </row>
    <row r="259" spans="1:10">
      <c r="A259" s="42">
        <v>7</v>
      </c>
      <c r="B259" s="42" t="s">
        <v>465</v>
      </c>
      <c r="C259" s="42" t="s">
        <v>462</v>
      </c>
      <c r="D259" s="43">
        <v>40664</v>
      </c>
      <c r="E259" s="42" t="s">
        <v>450</v>
      </c>
      <c r="F259" s="42" t="s">
        <v>451</v>
      </c>
      <c r="G259" s="42" t="s">
        <v>464</v>
      </c>
      <c r="H259" s="44">
        <v>130.5</v>
      </c>
      <c r="I259" s="44">
        <v>57.42</v>
      </c>
      <c r="J259" s="42">
        <v>9</v>
      </c>
    </row>
    <row r="260" spans="1:10">
      <c r="A260" s="42">
        <v>7</v>
      </c>
      <c r="B260" s="42" t="s">
        <v>461</v>
      </c>
      <c r="C260" s="42" t="s">
        <v>462</v>
      </c>
      <c r="D260" s="43">
        <v>40664</v>
      </c>
      <c r="E260" s="42" t="s">
        <v>450</v>
      </c>
      <c r="F260" s="42" t="s">
        <v>451</v>
      </c>
      <c r="G260" s="42" t="s">
        <v>464</v>
      </c>
      <c r="H260" s="44">
        <v>130.5</v>
      </c>
      <c r="I260" s="44">
        <v>63.945</v>
      </c>
      <c r="J260" s="42">
        <v>9</v>
      </c>
    </row>
    <row r="261" spans="1:10">
      <c r="A261" s="42">
        <v>7</v>
      </c>
      <c r="B261" s="42" t="s">
        <v>461</v>
      </c>
      <c r="C261" s="42" t="s">
        <v>462</v>
      </c>
      <c r="D261" s="43">
        <v>40634</v>
      </c>
      <c r="E261" s="42" t="s">
        <v>436</v>
      </c>
      <c r="F261" s="42" t="s">
        <v>446</v>
      </c>
      <c r="G261" s="42" t="s">
        <v>466</v>
      </c>
      <c r="H261" s="44">
        <v>90</v>
      </c>
      <c r="I261" s="44">
        <v>45</v>
      </c>
      <c r="J261" s="42">
        <v>5</v>
      </c>
    </row>
    <row r="262" spans="1:10">
      <c r="A262" s="42">
        <v>7</v>
      </c>
      <c r="B262" s="42" t="s">
        <v>463</v>
      </c>
      <c r="C262" s="42" t="s">
        <v>462</v>
      </c>
      <c r="D262" s="43">
        <v>40575</v>
      </c>
      <c r="E262" s="42" t="s">
        <v>436</v>
      </c>
      <c r="F262" s="42" t="s">
        <v>446</v>
      </c>
      <c r="G262" s="42" t="s">
        <v>466</v>
      </c>
      <c r="H262" s="44">
        <v>90</v>
      </c>
      <c r="I262" s="44">
        <v>45</v>
      </c>
      <c r="J262" s="42">
        <v>5</v>
      </c>
    </row>
    <row r="263" spans="1:10">
      <c r="A263" s="42">
        <v>7</v>
      </c>
      <c r="B263" s="42" t="s">
        <v>463</v>
      </c>
      <c r="C263" s="42" t="s">
        <v>462</v>
      </c>
      <c r="D263" s="43">
        <v>40544</v>
      </c>
      <c r="E263" s="42" t="s">
        <v>450</v>
      </c>
      <c r="F263" s="42" t="s">
        <v>451</v>
      </c>
      <c r="G263" s="42" t="s">
        <v>452</v>
      </c>
      <c r="H263" s="44">
        <v>72</v>
      </c>
      <c r="I263" s="44">
        <v>39.6</v>
      </c>
      <c r="J263" s="42">
        <v>6</v>
      </c>
    </row>
    <row r="264" spans="1:10">
      <c r="A264" s="42">
        <v>7</v>
      </c>
      <c r="B264" s="42" t="s">
        <v>474</v>
      </c>
      <c r="C264" s="42" t="s">
        <v>475</v>
      </c>
      <c r="D264" s="43">
        <v>40878</v>
      </c>
      <c r="E264" s="42" t="s">
        <v>450</v>
      </c>
      <c r="F264" s="42" t="s">
        <v>451</v>
      </c>
      <c r="G264" s="42" t="s">
        <v>452</v>
      </c>
      <c r="H264" s="44">
        <v>72</v>
      </c>
      <c r="I264" s="44">
        <v>32.4</v>
      </c>
      <c r="J264" s="42">
        <v>6</v>
      </c>
    </row>
    <row r="265" spans="1:10">
      <c r="A265" s="42">
        <v>7</v>
      </c>
      <c r="B265" s="42" t="s">
        <v>474</v>
      </c>
      <c r="C265" s="42" t="s">
        <v>475</v>
      </c>
      <c r="D265" s="43">
        <v>40878</v>
      </c>
      <c r="E265" s="42" t="s">
        <v>436</v>
      </c>
      <c r="F265" s="42" t="s">
        <v>442</v>
      </c>
      <c r="G265" s="42" t="s">
        <v>443</v>
      </c>
      <c r="H265" s="44">
        <v>130.5</v>
      </c>
      <c r="I265" s="44">
        <v>65.25</v>
      </c>
      <c r="J265" s="42">
        <v>9</v>
      </c>
    </row>
    <row r="266" spans="1:10">
      <c r="A266" s="42">
        <v>7</v>
      </c>
      <c r="B266" s="42" t="s">
        <v>476</v>
      </c>
      <c r="C266" s="42" t="s">
        <v>475</v>
      </c>
      <c r="D266" s="43">
        <v>40817</v>
      </c>
      <c r="E266" s="42" t="s">
        <v>436</v>
      </c>
      <c r="F266" s="42" t="s">
        <v>446</v>
      </c>
      <c r="G266" s="42" t="s">
        <v>447</v>
      </c>
      <c r="H266" s="44">
        <v>54</v>
      </c>
      <c r="I266" s="44">
        <v>24.3</v>
      </c>
      <c r="J266" s="42">
        <v>4</v>
      </c>
    </row>
    <row r="267" spans="1:10">
      <c r="A267" s="42">
        <v>7</v>
      </c>
      <c r="B267" s="42" t="s">
        <v>476</v>
      </c>
      <c r="C267" s="42" t="s">
        <v>475</v>
      </c>
      <c r="D267" s="43">
        <v>40787</v>
      </c>
      <c r="E267" s="42" t="s">
        <v>450</v>
      </c>
      <c r="F267" s="42" t="s">
        <v>451</v>
      </c>
      <c r="G267" s="42" t="s">
        <v>464</v>
      </c>
      <c r="H267" s="44">
        <v>130.5</v>
      </c>
      <c r="I267" s="44">
        <v>48.284999999999997</v>
      </c>
      <c r="J267" s="42">
        <v>9</v>
      </c>
    </row>
    <row r="268" spans="1:10">
      <c r="A268" s="42">
        <v>7</v>
      </c>
      <c r="B268" s="42" t="s">
        <v>476</v>
      </c>
      <c r="C268" s="42" t="s">
        <v>475</v>
      </c>
      <c r="D268" s="43">
        <v>40787</v>
      </c>
      <c r="E268" s="42" t="s">
        <v>436</v>
      </c>
      <c r="F268" s="42" t="s">
        <v>437</v>
      </c>
      <c r="G268" s="42" t="s">
        <v>458</v>
      </c>
      <c r="H268" s="44">
        <v>193</v>
      </c>
      <c r="I268" s="44">
        <v>96.5</v>
      </c>
      <c r="J268" s="42">
        <v>10</v>
      </c>
    </row>
    <row r="269" spans="1:10">
      <c r="A269" s="42">
        <v>7</v>
      </c>
      <c r="B269" s="42" t="s">
        <v>474</v>
      </c>
      <c r="C269" s="42" t="s">
        <v>475</v>
      </c>
      <c r="D269" s="43">
        <v>40787</v>
      </c>
      <c r="E269" s="42" t="s">
        <v>436</v>
      </c>
      <c r="F269" s="42" t="s">
        <v>439</v>
      </c>
      <c r="G269" s="42" t="s">
        <v>457</v>
      </c>
      <c r="H269" s="44">
        <v>282</v>
      </c>
      <c r="I269" s="44">
        <v>109.98</v>
      </c>
      <c r="J269" s="42">
        <v>12</v>
      </c>
    </row>
    <row r="270" spans="1:10">
      <c r="A270" s="42">
        <v>7</v>
      </c>
      <c r="B270" s="42" t="s">
        <v>477</v>
      </c>
      <c r="C270" s="42" t="s">
        <v>475</v>
      </c>
      <c r="D270" s="43">
        <v>40695</v>
      </c>
      <c r="E270" s="42" t="s">
        <v>450</v>
      </c>
      <c r="F270" s="42" t="s">
        <v>451</v>
      </c>
      <c r="G270" s="42" t="s">
        <v>453</v>
      </c>
      <c r="H270" s="44">
        <v>185.4</v>
      </c>
      <c r="I270" s="44">
        <v>101.97</v>
      </c>
      <c r="J270" s="42">
        <v>12</v>
      </c>
    </row>
    <row r="271" spans="1:10">
      <c r="A271" s="42">
        <v>7</v>
      </c>
      <c r="B271" s="42" t="s">
        <v>476</v>
      </c>
      <c r="C271" s="42" t="s">
        <v>475</v>
      </c>
      <c r="D271" s="43">
        <v>40634</v>
      </c>
      <c r="E271" s="42" t="s">
        <v>436</v>
      </c>
      <c r="F271" s="42" t="s">
        <v>442</v>
      </c>
      <c r="G271" s="42" t="s">
        <v>467</v>
      </c>
      <c r="H271" s="44">
        <v>138</v>
      </c>
      <c r="I271" s="44">
        <v>55.2</v>
      </c>
      <c r="J271" s="42">
        <v>12</v>
      </c>
    </row>
    <row r="272" spans="1:10">
      <c r="A272" s="42">
        <v>7</v>
      </c>
      <c r="B272" s="42" t="s">
        <v>477</v>
      </c>
      <c r="C272" s="42" t="s">
        <v>475</v>
      </c>
      <c r="D272" s="43">
        <v>40603</v>
      </c>
      <c r="E272" s="42" t="s">
        <v>436</v>
      </c>
      <c r="F272" s="42" t="s">
        <v>446</v>
      </c>
      <c r="G272" s="42" t="s">
        <v>447</v>
      </c>
      <c r="H272" s="44">
        <v>54</v>
      </c>
      <c r="I272" s="44">
        <v>20.52</v>
      </c>
      <c r="J272" s="42">
        <v>4</v>
      </c>
    </row>
    <row r="273" spans="1:10">
      <c r="A273" s="42">
        <v>7</v>
      </c>
      <c r="B273" s="42" t="s">
        <v>477</v>
      </c>
      <c r="C273" s="42" t="s">
        <v>475</v>
      </c>
      <c r="D273" s="43">
        <v>40575</v>
      </c>
      <c r="E273" s="42" t="s">
        <v>450</v>
      </c>
      <c r="F273" s="42" t="s">
        <v>455</v>
      </c>
      <c r="G273" s="42" t="s">
        <v>478</v>
      </c>
      <c r="H273" s="44">
        <v>282</v>
      </c>
      <c r="I273" s="44">
        <v>138.18</v>
      </c>
      <c r="J273" s="42">
        <v>12</v>
      </c>
    </row>
    <row r="274" spans="1:10">
      <c r="A274" s="42">
        <v>7</v>
      </c>
      <c r="B274" s="42" t="s">
        <v>476</v>
      </c>
      <c r="C274" s="42" t="s">
        <v>475</v>
      </c>
      <c r="D274" s="43">
        <v>40544</v>
      </c>
      <c r="E274" s="42" t="s">
        <v>450</v>
      </c>
      <c r="F274" s="42" t="s">
        <v>451</v>
      </c>
      <c r="G274" s="42" t="s">
        <v>453</v>
      </c>
      <c r="H274" s="44">
        <v>185.4</v>
      </c>
      <c r="I274" s="44">
        <v>83.43</v>
      </c>
      <c r="J274" s="42">
        <v>12</v>
      </c>
    </row>
    <row r="275" spans="1:10">
      <c r="A275" s="42">
        <v>9</v>
      </c>
      <c r="B275" s="42" t="s">
        <v>434</v>
      </c>
      <c r="C275" s="42" t="s">
        <v>435</v>
      </c>
      <c r="D275" s="43">
        <v>40848</v>
      </c>
      <c r="E275" s="42" t="s">
        <v>436</v>
      </c>
      <c r="F275" s="42" t="s">
        <v>439</v>
      </c>
      <c r="G275" s="42" t="s">
        <v>440</v>
      </c>
      <c r="H275" s="44">
        <v>168</v>
      </c>
      <c r="I275" s="44">
        <v>62.16</v>
      </c>
      <c r="J275" s="42">
        <v>12</v>
      </c>
    </row>
    <row r="276" spans="1:10">
      <c r="A276" s="42">
        <v>9</v>
      </c>
      <c r="B276" s="42" t="s">
        <v>441</v>
      </c>
      <c r="C276" s="42" t="s">
        <v>435</v>
      </c>
      <c r="D276" s="43">
        <v>40634</v>
      </c>
      <c r="E276" s="42" t="s">
        <v>450</v>
      </c>
      <c r="F276" s="42" t="s">
        <v>451</v>
      </c>
      <c r="G276" s="42" t="s">
        <v>452</v>
      </c>
      <c r="H276" s="44">
        <v>72</v>
      </c>
      <c r="I276" s="44">
        <v>37.44</v>
      </c>
      <c r="J276" s="42">
        <v>6</v>
      </c>
    </row>
    <row r="277" spans="1:10">
      <c r="A277" s="42">
        <v>9</v>
      </c>
      <c r="B277" s="42" t="s">
        <v>444</v>
      </c>
      <c r="C277" s="42" t="s">
        <v>445</v>
      </c>
      <c r="D277" s="43">
        <v>40878</v>
      </c>
      <c r="E277" s="42" t="s">
        <v>450</v>
      </c>
      <c r="F277" s="42" t="s">
        <v>451</v>
      </c>
      <c r="G277" s="42" t="s">
        <v>470</v>
      </c>
      <c r="H277" s="44">
        <v>135</v>
      </c>
      <c r="I277" s="44">
        <v>55.35</v>
      </c>
      <c r="J277" s="42">
        <v>9</v>
      </c>
    </row>
    <row r="278" spans="1:10">
      <c r="A278" s="42">
        <v>9</v>
      </c>
      <c r="B278" s="42" t="s">
        <v>454</v>
      </c>
      <c r="C278" s="42" t="s">
        <v>445</v>
      </c>
      <c r="D278" s="43">
        <v>40848</v>
      </c>
      <c r="E278" s="42" t="s">
        <v>450</v>
      </c>
      <c r="F278" s="42" t="s">
        <v>451</v>
      </c>
      <c r="G278" s="42" t="s">
        <v>470</v>
      </c>
      <c r="H278" s="44">
        <v>135</v>
      </c>
      <c r="I278" s="44">
        <v>55.35</v>
      </c>
      <c r="J278" s="42">
        <v>9</v>
      </c>
    </row>
    <row r="279" spans="1:10">
      <c r="A279" s="42">
        <v>9</v>
      </c>
      <c r="B279" s="42" t="s">
        <v>448</v>
      </c>
      <c r="C279" s="42" t="s">
        <v>445</v>
      </c>
      <c r="D279" s="43">
        <v>40787</v>
      </c>
      <c r="E279" s="42" t="s">
        <v>450</v>
      </c>
      <c r="F279" s="42" t="s">
        <v>451</v>
      </c>
      <c r="G279" s="42" t="s">
        <v>470</v>
      </c>
      <c r="H279" s="44">
        <v>135</v>
      </c>
      <c r="I279" s="44">
        <v>63.45</v>
      </c>
      <c r="J279" s="42">
        <v>9</v>
      </c>
    </row>
    <row r="280" spans="1:10">
      <c r="A280" s="42">
        <v>9</v>
      </c>
      <c r="B280" s="42" t="s">
        <v>444</v>
      </c>
      <c r="C280" s="42" t="s">
        <v>445</v>
      </c>
      <c r="D280" s="43">
        <v>40756</v>
      </c>
      <c r="E280" s="42" t="s">
        <v>436</v>
      </c>
      <c r="F280" s="42" t="s">
        <v>439</v>
      </c>
      <c r="G280" s="42" t="s">
        <v>473</v>
      </c>
      <c r="H280" s="44">
        <v>165</v>
      </c>
      <c r="I280" s="44">
        <v>75.900000000000006</v>
      </c>
      <c r="J280" s="42">
        <v>5</v>
      </c>
    </row>
    <row r="281" spans="1:10">
      <c r="A281" s="42">
        <v>9</v>
      </c>
      <c r="B281" s="42" t="s">
        <v>454</v>
      </c>
      <c r="C281" s="42" t="s">
        <v>445</v>
      </c>
      <c r="D281" s="43">
        <v>40695</v>
      </c>
      <c r="E281" s="42" t="s">
        <v>436</v>
      </c>
      <c r="F281" s="42" t="s">
        <v>446</v>
      </c>
      <c r="G281" s="42" t="s">
        <v>447</v>
      </c>
      <c r="H281" s="44">
        <v>54</v>
      </c>
      <c r="I281" s="44">
        <v>22.68</v>
      </c>
      <c r="J281" s="42">
        <v>4</v>
      </c>
    </row>
    <row r="282" spans="1:10">
      <c r="A282" s="42">
        <v>9</v>
      </c>
      <c r="B282" s="42" t="s">
        <v>444</v>
      </c>
      <c r="C282" s="42" t="s">
        <v>445</v>
      </c>
      <c r="D282" s="43">
        <v>40603</v>
      </c>
      <c r="E282" s="42" t="s">
        <v>436</v>
      </c>
      <c r="F282" s="42" t="s">
        <v>442</v>
      </c>
      <c r="G282" s="42" t="s">
        <v>443</v>
      </c>
      <c r="H282" s="44">
        <v>130.5</v>
      </c>
      <c r="I282" s="44">
        <v>69.165000000000006</v>
      </c>
      <c r="J282" s="42">
        <v>9</v>
      </c>
    </row>
    <row r="283" spans="1:10">
      <c r="A283" s="42">
        <v>9</v>
      </c>
      <c r="B283" s="42" t="s">
        <v>448</v>
      </c>
      <c r="C283" s="42" t="s">
        <v>445</v>
      </c>
      <c r="D283" s="43">
        <v>40544</v>
      </c>
      <c r="E283" s="42" t="s">
        <v>436</v>
      </c>
      <c r="F283" s="42" t="s">
        <v>439</v>
      </c>
      <c r="G283" s="42" t="s">
        <v>457</v>
      </c>
      <c r="H283" s="44">
        <v>282</v>
      </c>
      <c r="I283" s="44">
        <v>109.98</v>
      </c>
      <c r="J283" s="42">
        <v>12</v>
      </c>
    </row>
    <row r="284" spans="1:10">
      <c r="A284" s="42">
        <v>9</v>
      </c>
      <c r="B284" s="42" t="s">
        <v>444</v>
      </c>
      <c r="C284" s="42" t="s">
        <v>445</v>
      </c>
      <c r="D284" s="43">
        <v>40544</v>
      </c>
      <c r="E284" s="42" t="s">
        <v>450</v>
      </c>
      <c r="F284" s="42" t="s">
        <v>455</v>
      </c>
      <c r="G284" s="42" t="s">
        <v>478</v>
      </c>
      <c r="H284" s="44">
        <v>282</v>
      </c>
      <c r="I284" s="44">
        <v>138.18</v>
      </c>
      <c r="J284" s="42">
        <v>12</v>
      </c>
    </row>
    <row r="285" spans="1:10">
      <c r="A285" s="42">
        <v>9</v>
      </c>
      <c r="B285" s="42" t="s">
        <v>461</v>
      </c>
      <c r="C285" s="42" t="s">
        <v>462</v>
      </c>
      <c r="D285" s="43">
        <v>40878</v>
      </c>
      <c r="E285" s="42" t="s">
        <v>436</v>
      </c>
      <c r="F285" s="42" t="s">
        <v>437</v>
      </c>
      <c r="G285" s="42" t="s">
        <v>458</v>
      </c>
      <c r="H285" s="44">
        <v>193</v>
      </c>
      <c r="I285" s="44">
        <v>73.34</v>
      </c>
      <c r="J285" s="42">
        <v>10</v>
      </c>
    </row>
    <row r="286" spans="1:10">
      <c r="A286" s="42">
        <v>9</v>
      </c>
      <c r="B286" s="42" t="s">
        <v>463</v>
      </c>
      <c r="C286" s="42" t="s">
        <v>462</v>
      </c>
      <c r="D286" s="43">
        <v>40817</v>
      </c>
      <c r="E286" s="42" t="s">
        <v>436</v>
      </c>
      <c r="F286" s="42" t="s">
        <v>439</v>
      </c>
      <c r="G286" s="42" t="s">
        <v>457</v>
      </c>
      <c r="H286" s="44">
        <v>282</v>
      </c>
      <c r="I286" s="44">
        <v>109.98</v>
      </c>
      <c r="J286" s="42">
        <v>12</v>
      </c>
    </row>
    <row r="287" spans="1:10">
      <c r="A287" s="42">
        <v>9</v>
      </c>
      <c r="B287" s="42" t="s">
        <v>465</v>
      </c>
      <c r="C287" s="42" t="s">
        <v>462</v>
      </c>
      <c r="D287" s="43">
        <v>40817</v>
      </c>
      <c r="E287" s="42" t="s">
        <v>436</v>
      </c>
      <c r="F287" s="42" t="s">
        <v>439</v>
      </c>
      <c r="G287" s="42" t="s">
        <v>459</v>
      </c>
      <c r="H287" s="44">
        <v>235.2</v>
      </c>
      <c r="I287" s="44">
        <v>89.375999999999991</v>
      </c>
      <c r="J287" s="42">
        <v>12</v>
      </c>
    </row>
    <row r="288" spans="1:10">
      <c r="A288" s="42">
        <v>9</v>
      </c>
      <c r="B288" s="42" t="s">
        <v>468</v>
      </c>
      <c r="C288" s="42" t="s">
        <v>462</v>
      </c>
      <c r="D288" s="43">
        <v>40787</v>
      </c>
      <c r="E288" s="42" t="s">
        <v>450</v>
      </c>
      <c r="F288" s="42" t="s">
        <v>451</v>
      </c>
      <c r="G288" s="42" t="s">
        <v>464</v>
      </c>
      <c r="H288" s="44">
        <v>130.5</v>
      </c>
      <c r="I288" s="44">
        <v>50.895000000000003</v>
      </c>
      <c r="J288" s="42">
        <v>9</v>
      </c>
    </row>
    <row r="289" spans="1:10">
      <c r="A289" s="42">
        <v>9</v>
      </c>
      <c r="B289" s="42" t="s">
        <v>463</v>
      </c>
      <c r="C289" s="42" t="s">
        <v>462</v>
      </c>
      <c r="D289" s="43">
        <v>40756</v>
      </c>
      <c r="E289" s="42" t="s">
        <v>436</v>
      </c>
      <c r="F289" s="42" t="s">
        <v>437</v>
      </c>
      <c r="G289" s="42" t="s">
        <v>458</v>
      </c>
      <c r="H289" s="44">
        <v>193</v>
      </c>
      <c r="I289" s="44">
        <v>88.78</v>
      </c>
      <c r="J289" s="42">
        <v>10</v>
      </c>
    </row>
    <row r="290" spans="1:10">
      <c r="A290" s="42">
        <v>9</v>
      </c>
      <c r="B290" s="42" t="s">
        <v>461</v>
      </c>
      <c r="C290" s="42" t="s">
        <v>462</v>
      </c>
      <c r="D290" s="43">
        <v>40725</v>
      </c>
      <c r="E290" s="42" t="s">
        <v>450</v>
      </c>
      <c r="F290" s="42" t="s">
        <v>451</v>
      </c>
      <c r="G290" s="42" t="s">
        <v>469</v>
      </c>
      <c r="H290" s="44">
        <v>145</v>
      </c>
      <c r="I290" s="44">
        <v>65.25</v>
      </c>
      <c r="J290" s="42">
        <v>10</v>
      </c>
    </row>
    <row r="291" spans="1:10">
      <c r="A291" s="42">
        <v>9</v>
      </c>
      <c r="B291" s="42" t="s">
        <v>461</v>
      </c>
      <c r="C291" s="42" t="s">
        <v>462</v>
      </c>
      <c r="D291" s="43">
        <v>40725</v>
      </c>
      <c r="E291" s="42" t="s">
        <v>436</v>
      </c>
      <c r="F291" s="42" t="s">
        <v>442</v>
      </c>
      <c r="G291" s="42" t="s">
        <v>467</v>
      </c>
      <c r="H291" s="44">
        <v>138</v>
      </c>
      <c r="I291" s="44">
        <v>55.2</v>
      </c>
      <c r="J291" s="42">
        <v>12</v>
      </c>
    </row>
    <row r="292" spans="1:10">
      <c r="A292" s="42">
        <v>9</v>
      </c>
      <c r="B292" s="42" t="s">
        <v>461</v>
      </c>
      <c r="C292" s="42" t="s">
        <v>462</v>
      </c>
      <c r="D292" s="43">
        <v>40725</v>
      </c>
      <c r="E292" s="42" t="s">
        <v>436</v>
      </c>
      <c r="F292" s="42" t="s">
        <v>439</v>
      </c>
      <c r="G292" s="42" t="s">
        <v>440</v>
      </c>
      <c r="H292" s="44">
        <v>168</v>
      </c>
      <c r="I292" s="44">
        <v>78.959999999999994</v>
      </c>
      <c r="J292" s="42">
        <v>12</v>
      </c>
    </row>
    <row r="293" spans="1:10">
      <c r="A293" s="42">
        <v>9</v>
      </c>
      <c r="B293" s="42" t="s">
        <v>463</v>
      </c>
      <c r="C293" s="42" t="s">
        <v>462</v>
      </c>
      <c r="D293" s="43">
        <v>40695</v>
      </c>
      <c r="E293" s="42" t="s">
        <v>450</v>
      </c>
      <c r="F293" s="42" t="s">
        <v>451</v>
      </c>
      <c r="G293" s="42" t="s">
        <v>469</v>
      </c>
      <c r="H293" s="44">
        <v>145</v>
      </c>
      <c r="I293" s="44">
        <v>78.3</v>
      </c>
      <c r="J293" s="42">
        <v>10</v>
      </c>
    </row>
    <row r="294" spans="1:10">
      <c r="A294" s="42">
        <v>9</v>
      </c>
      <c r="B294" s="42" t="s">
        <v>465</v>
      </c>
      <c r="C294" s="42" t="s">
        <v>462</v>
      </c>
      <c r="D294" s="43">
        <v>40695</v>
      </c>
      <c r="E294" s="42" t="s">
        <v>436</v>
      </c>
      <c r="F294" s="42" t="s">
        <v>437</v>
      </c>
      <c r="G294" s="42" t="s">
        <v>458</v>
      </c>
      <c r="H294" s="44">
        <v>193</v>
      </c>
      <c r="I294" s="44">
        <v>88.78</v>
      </c>
      <c r="J294" s="42">
        <v>10</v>
      </c>
    </row>
    <row r="295" spans="1:10">
      <c r="A295" s="42">
        <v>9</v>
      </c>
      <c r="B295" s="42" t="s">
        <v>461</v>
      </c>
      <c r="C295" s="42" t="s">
        <v>462</v>
      </c>
      <c r="D295" s="43">
        <v>40634</v>
      </c>
      <c r="E295" s="42" t="s">
        <v>450</v>
      </c>
      <c r="F295" s="42" t="s">
        <v>451</v>
      </c>
      <c r="G295" s="42" t="s">
        <v>464</v>
      </c>
      <c r="H295" s="44">
        <v>130.5</v>
      </c>
      <c r="I295" s="44">
        <v>54.81</v>
      </c>
      <c r="J295" s="42">
        <v>9</v>
      </c>
    </row>
    <row r="296" spans="1:10">
      <c r="A296" s="42">
        <v>9</v>
      </c>
      <c r="B296" s="42" t="s">
        <v>465</v>
      </c>
      <c r="C296" s="42" t="s">
        <v>462</v>
      </c>
      <c r="D296" s="43">
        <v>40603</v>
      </c>
      <c r="E296" s="42" t="s">
        <v>436</v>
      </c>
      <c r="F296" s="42" t="s">
        <v>437</v>
      </c>
      <c r="G296" s="42" t="s">
        <v>438</v>
      </c>
      <c r="H296" s="44">
        <v>120</v>
      </c>
      <c r="I296" s="44">
        <v>49.2</v>
      </c>
      <c r="J296" s="42">
        <v>6</v>
      </c>
    </row>
    <row r="297" spans="1:10">
      <c r="A297" s="42">
        <v>9</v>
      </c>
      <c r="B297" s="42" t="s">
        <v>465</v>
      </c>
      <c r="C297" s="42" t="s">
        <v>462</v>
      </c>
      <c r="D297" s="43">
        <v>40603</v>
      </c>
      <c r="E297" s="42" t="s">
        <v>450</v>
      </c>
      <c r="F297" s="42" t="s">
        <v>451</v>
      </c>
      <c r="G297" s="42" t="s">
        <v>469</v>
      </c>
      <c r="H297" s="44">
        <v>145</v>
      </c>
      <c r="I297" s="44">
        <v>59.45</v>
      </c>
      <c r="J297" s="42">
        <v>10</v>
      </c>
    </row>
    <row r="298" spans="1:10">
      <c r="A298" s="42">
        <v>9</v>
      </c>
      <c r="B298" s="42" t="s">
        <v>465</v>
      </c>
      <c r="C298" s="42" t="s">
        <v>462</v>
      </c>
      <c r="D298" s="43">
        <v>40603</v>
      </c>
      <c r="E298" s="42" t="s">
        <v>436</v>
      </c>
      <c r="F298" s="42" t="s">
        <v>442</v>
      </c>
      <c r="G298" s="42" t="s">
        <v>471</v>
      </c>
      <c r="H298" s="44">
        <v>132</v>
      </c>
      <c r="I298" s="44">
        <v>71.28</v>
      </c>
      <c r="J298" s="42">
        <v>12</v>
      </c>
    </row>
    <row r="299" spans="1:10">
      <c r="A299" s="42">
        <v>9</v>
      </c>
      <c r="B299" s="42" t="s">
        <v>463</v>
      </c>
      <c r="C299" s="42" t="s">
        <v>462</v>
      </c>
      <c r="D299" s="43">
        <v>40575</v>
      </c>
      <c r="E299" s="42" t="s">
        <v>450</v>
      </c>
      <c r="F299" s="42" t="s">
        <v>455</v>
      </c>
      <c r="G299" s="42" t="s">
        <v>478</v>
      </c>
      <c r="H299" s="44">
        <v>282</v>
      </c>
      <c r="I299" s="44">
        <v>152.28</v>
      </c>
      <c r="J299" s="42">
        <v>12</v>
      </c>
    </row>
    <row r="300" spans="1:10">
      <c r="A300" s="42">
        <v>9</v>
      </c>
      <c r="B300" s="42" t="s">
        <v>474</v>
      </c>
      <c r="C300" s="42" t="s">
        <v>475</v>
      </c>
      <c r="D300" s="43">
        <v>40787</v>
      </c>
      <c r="E300" s="42" t="s">
        <v>436</v>
      </c>
      <c r="F300" s="42" t="s">
        <v>442</v>
      </c>
      <c r="G300" s="42" t="s">
        <v>471</v>
      </c>
      <c r="H300" s="44">
        <v>132</v>
      </c>
      <c r="I300" s="44">
        <v>50.16</v>
      </c>
      <c r="J300" s="42">
        <v>12</v>
      </c>
    </row>
    <row r="301" spans="1:10">
      <c r="A301" s="42">
        <v>9</v>
      </c>
      <c r="B301" s="42" t="s">
        <v>474</v>
      </c>
      <c r="C301" s="42" t="s">
        <v>475</v>
      </c>
      <c r="D301" s="43">
        <v>40725</v>
      </c>
      <c r="E301" s="42" t="s">
        <v>450</v>
      </c>
      <c r="F301" s="42" t="s">
        <v>451</v>
      </c>
      <c r="G301" s="42" t="s">
        <v>464</v>
      </c>
      <c r="H301" s="44">
        <v>130.5</v>
      </c>
      <c r="I301" s="44">
        <v>50.895000000000003</v>
      </c>
      <c r="J301" s="42">
        <v>9</v>
      </c>
    </row>
    <row r="302" spans="1:10">
      <c r="A302" s="42">
        <v>9</v>
      </c>
      <c r="B302" s="42" t="s">
        <v>476</v>
      </c>
      <c r="C302" s="42" t="s">
        <v>475</v>
      </c>
      <c r="D302" s="43">
        <v>40725</v>
      </c>
      <c r="E302" s="42" t="s">
        <v>436</v>
      </c>
      <c r="F302" s="42" t="s">
        <v>439</v>
      </c>
      <c r="G302" s="42" t="s">
        <v>440</v>
      </c>
      <c r="H302" s="44">
        <v>168</v>
      </c>
      <c r="I302" s="44">
        <v>80.64</v>
      </c>
      <c r="J302" s="42">
        <v>12</v>
      </c>
    </row>
    <row r="303" spans="1:10">
      <c r="A303" s="42">
        <v>9</v>
      </c>
      <c r="B303" s="42" t="s">
        <v>477</v>
      </c>
      <c r="C303" s="42" t="s">
        <v>475</v>
      </c>
      <c r="D303" s="43">
        <v>40695</v>
      </c>
      <c r="E303" s="42" t="s">
        <v>436</v>
      </c>
      <c r="F303" s="42" t="s">
        <v>437</v>
      </c>
      <c r="G303" s="42" t="s">
        <v>438</v>
      </c>
      <c r="H303" s="44">
        <v>120</v>
      </c>
      <c r="I303" s="44">
        <v>48</v>
      </c>
      <c r="J303" s="42">
        <v>6</v>
      </c>
    </row>
    <row r="304" spans="1:10">
      <c r="A304" s="42">
        <v>9</v>
      </c>
      <c r="B304" s="42" t="s">
        <v>474</v>
      </c>
      <c r="C304" s="42" t="s">
        <v>475</v>
      </c>
      <c r="D304" s="43">
        <v>40664</v>
      </c>
      <c r="E304" s="42" t="s">
        <v>436</v>
      </c>
      <c r="F304" s="42" t="s">
        <v>439</v>
      </c>
      <c r="G304" s="42" t="s">
        <v>440</v>
      </c>
      <c r="H304" s="44">
        <v>168</v>
      </c>
      <c r="I304" s="44">
        <v>63.84</v>
      </c>
      <c r="J304" s="42">
        <v>12</v>
      </c>
    </row>
    <row r="305" spans="1:10">
      <c r="A305" s="42">
        <v>9</v>
      </c>
      <c r="B305" s="42" t="s">
        <v>476</v>
      </c>
      <c r="C305" s="42" t="s">
        <v>475</v>
      </c>
      <c r="D305" s="43">
        <v>40634</v>
      </c>
      <c r="E305" s="42" t="s">
        <v>450</v>
      </c>
      <c r="F305" s="42" t="s">
        <v>455</v>
      </c>
      <c r="G305" s="42" t="s">
        <v>472</v>
      </c>
      <c r="H305" s="44">
        <v>89.55</v>
      </c>
      <c r="I305" s="44">
        <v>34.924500000000002</v>
      </c>
      <c r="J305" s="42">
        <v>9</v>
      </c>
    </row>
    <row r="306" spans="1:10">
      <c r="A306" s="42">
        <v>9</v>
      </c>
      <c r="B306" s="42" t="s">
        <v>476</v>
      </c>
      <c r="C306" s="42" t="s">
        <v>475</v>
      </c>
      <c r="D306" s="43">
        <v>40634</v>
      </c>
      <c r="E306" s="42" t="s">
        <v>450</v>
      </c>
      <c r="F306" s="42" t="s">
        <v>451</v>
      </c>
      <c r="G306" s="42" t="s">
        <v>469</v>
      </c>
      <c r="H306" s="44">
        <v>145</v>
      </c>
      <c r="I306" s="44">
        <v>65.25</v>
      </c>
      <c r="J306" s="42">
        <v>10</v>
      </c>
    </row>
    <row r="307" spans="1:10">
      <c r="A307" s="42">
        <v>9</v>
      </c>
      <c r="B307" s="42" t="s">
        <v>476</v>
      </c>
      <c r="C307" s="42" t="s">
        <v>475</v>
      </c>
      <c r="D307" s="43">
        <v>40603</v>
      </c>
      <c r="E307" s="42" t="s">
        <v>436</v>
      </c>
      <c r="F307" s="42" t="s">
        <v>437</v>
      </c>
      <c r="G307" s="42" t="s">
        <v>449</v>
      </c>
      <c r="H307" s="44">
        <v>234</v>
      </c>
      <c r="I307" s="44">
        <v>121.68</v>
      </c>
      <c r="J307" s="42">
        <v>9</v>
      </c>
    </row>
    <row r="308" spans="1:10">
      <c r="A308" s="42">
        <v>9</v>
      </c>
      <c r="B308" s="42" t="s">
        <v>477</v>
      </c>
      <c r="C308" s="42" t="s">
        <v>475</v>
      </c>
      <c r="D308" s="43">
        <v>40603</v>
      </c>
      <c r="E308" s="42" t="s">
        <v>450</v>
      </c>
      <c r="F308" s="42" t="s">
        <v>451</v>
      </c>
      <c r="G308" s="42" t="s">
        <v>453</v>
      </c>
      <c r="H308" s="44">
        <v>185.4</v>
      </c>
      <c r="I308" s="44">
        <v>101.97</v>
      </c>
      <c r="J308" s="42">
        <v>12</v>
      </c>
    </row>
    <row r="309" spans="1:10">
      <c r="A309" s="42">
        <v>9</v>
      </c>
      <c r="B309" s="42" t="s">
        <v>476</v>
      </c>
      <c r="C309" s="42" t="s">
        <v>475</v>
      </c>
      <c r="D309" s="43">
        <v>40575</v>
      </c>
      <c r="E309" s="42" t="s">
        <v>436</v>
      </c>
      <c r="F309" s="42" t="s">
        <v>446</v>
      </c>
      <c r="G309" s="42" t="s">
        <v>447</v>
      </c>
      <c r="H309" s="44">
        <v>54</v>
      </c>
      <c r="I309" s="44">
        <v>20.52</v>
      </c>
      <c r="J309" s="42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A71-385E-4B7C-90CB-7341D89645E4}">
  <sheetPr>
    <tabColor rgb="FFFFFF00"/>
  </sheetPr>
  <dimension ref="A1:I309"/>
  <sheetViews>
    <sheetView workbookViewId="0">
      <selection activeCell="G9" sqref="G9"/>
    </sheetView>
  </sheetViews>
  <sheetFormatPr defaultRowHeight="18"/>
  <sheetData>
    <row r="1" spans="1:9" ht="27" customHeight="1">
      <c r="A1" s="38"/>
      <c r="B1" s="60" t="s">
        <v>424</v>
      </c>
      <c r="C1" s="61"/>
      <c r="D1" s="61"/>
      <c r="E1" s="61"/>
      <c r="F1" s="61"/>
      <c r="G1" s="61"/>
      <c r="H1" s="38"/>
      <c r="I1" s="38"/>
    </row>
    <row r="2" spans="1:9">
      <c r="A2" s="38"/>
      <c r="B2" s="38"/>
      <c r="C2" s="38"/>
      <c r="D2" s="38"/>
      <c r="E2" s="38"/>
      <c r="F2" s="38"/>
      <c r="G2" s="38"/>
      <c r="H2" s="38"/>
      <c r="I2" s="38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ht="18.75" thickBot="1">
      <c r="A4" s="39" t="s">
        <v>426</v>
      </c>
      <c r="B4" s="39" t="s">
        <v>427</v>
      </c>
      <c r="C4" s="40" t="s">
        <v>428</v>
      </c>
      <c r="D4" s="39" t="s">
        <v>429</v>
      </c>
      <c r="E4" s="39" t="s">
        <v>430</v>
      </c>
      <c r="F4" s="39" t="s">
        <v>431</v>
      </c>
      <c r="G4" s="41" t="s">
        <v>40</v>
      </c>
      <c r="H4" s="41" t="s">
        <v>432</v>
      </c>
      <c r="I4" s="39" t="s">
        <v>433</v>
      </c>
    </row>
    <row r="5" spans="1:9" ht="18.75" thickTop="1">
      <c r="A5" s="42" t="s">
        <v>434</v>
      </c>
      <c r="B5" s="42" t="s">
        <v>435</v>
      </c>
      <c r="C5" s="43">
        <v>40848</v>
      </c>
      <c r="D5" s="42" t="s">
        <v>436</v>
      </c>
      <c r="E5" s="42" t="s">
        <v>437</v>
      </c>
      <c r="F5" s="42" t="s">
        <v>438</v>
      </c>
      <c r="G5" s="44">
        <v>120</v>
      </c>
      <c r="H5" s="44">
        <v>64.8</v>
      </c>
      <c r="I5" s="42">
        <v>6</v>
      </c>
    </row>
    <row r="6" spans="1:9">
      <c r="A6" s="42" t="s">
        <v>434</v>
      </c>
      <c r="B6" s="42" t="s">
        <v>435</v>
      </c>
      <c r="C6" s="43">
        <v>40848</v>
      </c>
      <c r="D6" s="42" t="s">
        <v>436</v>
      </c>
      <c r="E6" s="42" t="s">
        <v>439</v>
      </c>
      <c r="F6" s="42" t="s">
        <v>440</v>
      </c>
      <c r="G6" s="44">
        <v>168</v>
      </c>
      <c r="H6" s="44">
        <v>80.64</v>
      </c>
      <c r="I6" s="42">
        <v>12</v>
      </c>
    </row>
    <row r="7" spans="1:9">
      <c r="A7" s="42" t="s">
        <v>441</v>
      </c>
      <c r="B7" s="42" t="s">
        <v>435</v>
      </c>
      <c r="C7" s="43">
        <v>40634</v>
      </c>
      <c r="D7" s="42" t="s">
        <v>436</v>
      </c>
      <c r="E7" s="42" t="s">
        <v>442</v>
      </c>
      <c r="F7" s="42" t="s">
        <v>443</v>
      </c>
      <c r="G7" s="44">
        <v>130.5</v>
      </c>
      <c r="H7" s="44">
        <v>69.165000000000006</v>
      </c>
      <c r="I7" s="42">
        <v>9</v>
      </c>
    </row>
    <row r="8" spans="1:9">
      <c r="A8" s="42" t="s">
        <v>441</v>
      </c>
      <c r="B8" s="42" t="s">
        <v>435</v>
      </c>
      <c r="C8" s="43">
        <v>40634</v>
      </c>
      <c r="D8" s="42" t="s">
        <v>436</v>
      </c>
      <c r="E8" s="42" t="s">
        <v>442</v>
      </c>
      <c r="F8" s="42" t="s">
        <v>443</v>
      </c>
      <c r="G8" s="44">
        <v>130.5</v>
      </c>
      <c r="H8" s="44">
        <v>67.86</v>
      </c>
      <c r="I8" s="42">
        <v>9</v>
      </c>
    </row>
    <row r="9" spans="1:9">
      <c r="A9" s="42" t="s">
        <v>444</v>
      </c>
      <c r="B9" s="42" t="s">
        <v>445</v>
      </c>
      <c r="C9" s="43">
        <v>40848</v>
      </c>
      <c r="D9" s="42" t="s">
        <v>436</v>
      </c>
      <c r="E9" s="42" t="s">
        <v>446</v>
      </c>
      <c r="F9" s="42" t="s">
        <v>447</v>
      </c>
      <c r="G9" s="44">
        <v>54</v>
      </c>
      <c r="H9" s="44">
        <v>25.92</v>
      </c>
      <c r="I9" s="42">
        <v>4</v>
      </c>
    </row>
    <row r="10" spans="1:9">
      <c r="A10" s="42" t="s">
        <v>448</v>
      </c>
      <c r="B10" s="42" t="s">
        <v>445</v>
      </c>
      <c r="C10" s="43">
        <v>40848</v>
      </c>
      <c r="D10" s="42" t="s">
        <v>436</v>
      </c>
      <c r="E10" s="42" t="s">
        <v>437</v>
      </c>
      <c r="F10" s="42" t="s">
        <v>438</v>
      </c>
      <c r="G10" s="44">
        <v>120</v>
      </c>
      <c r="H10" s="44">
        <v>64.8</v>
      </c>
      <c r="I10" s="42">
        <v>6</v>
      </c>
    </row>
    <row r="11" spans="1:9">
      <c r="A11" s="42" t="s">
        <v>448</v>
      </c>
      <c r="B11" s="42" t="s">
        <v>445</v>
      </c>
      <c r="C11" s="43">
        <v>40817</v>
      </c>
      <c r="D11" s="42" t="s">
        <v>436</v>
      </c>
      <c r="E11" s="42" t="s">
        <v>437</v>
      </c>
      <c r="F11" s="42" t="s">
        <v>449</v>
      </c>
      <c r="G11" s="44">
        <v>234</v>
      </c>
      <c r="H11" s="44">
        <v>121.68</v>
      </c>
      <c r="I11" s="42">
        <v>9</v>
      </c>
    </row>
    <row r="12" spans="1:9">
      <c r="A12" s="42" t="s">
        <v>448</v>
      </c>
      <c r="B12" s="42" t="s">
        <v>445</v>
      </c>
      <c r="C12" s="43">
        <v>40787</v>
      </c>
      <c r="D12" s="42" t="s">
        <v>436</v>
      </c>
      <c r="E12" s="42" t="s">
        <v>439</v>
      </c>
      <c r="F12" s="42" t="s">
        <v>440</v>
      </c>
      <c r="G12" s="44">
        <v>168</v>
      </c>
      <c r="H12" s="44">
        <v>62.16</v>
      </c>
      <c r="I12" s="42">
        <v>12</v>
      </c>
    </row>
    <row r="13" spans="1:9">
      <c r="A13" s="42" t="s">
        <v>448</v>
      </c>
      <c r="B13" s="42" t="s">
        <v>445</v>
      </c>
      <c r="C13" s="43">
        <v>40787</v>
      </c>
      <c r="D13" s="42" t="s">
        <v>436</v>
      </c>
      <c r="E13" s="42" t="s">
        <v>439</v>
      </c>
      <c r="F13" s="42" t="s">
        <v>440</v>
      </c>
      <c r="G13" s="44">
        <v>168</v>
      </c>
      <c r="H13" s="44">
        <v>80.64</v>
      </c>
      <c r="I13" s="42">
        <v>12</v>
      </c>
    </row>
    <row r="14" spans="1:9">
      <c r="A14" s="42" t="s">
        <v>444</v>
      </c>
      <c r="B14" s="42" t="s">
        <v>445</v>
      </c>
      <c r="C14" s="43">
        <v>40756</v>
      </c>
      <c r="D14" s="42" t="s">
        <v>450</v>
      </c>
      <c r="E14" s="42" t="s">
        <v>451</v>
      </c>
      <c r="F14" s="42" t="s">
        <v>452</v>
      </c>
      <c r="G14" s="44">
        <v>72</v>
      </c>
      <c r="H14" s="44">
        <v>39.6</v>
      </c>
      <c r="I14" s="42">
        <v>6</v>
      </c>
    </row>
    <row r="15" spans="1:9">
      <c r="A15" s="42" t="s">
        <v>444</v>
      </c>
      <c r="B15" s="42" t="s">
        <v>445</v>
      </c>
      <c r="C15" s="43">
        <v>40756</v>
      </c>
      <c r="D15" s="42" t="s">
        <v>450</v>
      </c>
      <c r="E15" s="42" t="s">
        <v>451</v>
      </c>
      <c r="F15" s="42" t="s">
        <v>453</v>
      </c>
      <c r="G15" s="44">
        <v>185.4</v>
      </c>
      <c r="H15" s="44">
        <v>100.11600000000001</v>
      </c>
      <c r="I15" s="42">
        <v>12</v>
      </c>
    </row>
    <row r="16" spans="1:9">
      <c r="A16" s="42" t="s">
        <v>454</v>
      </c>
      <c r="B16" s="42" t="s">
        <v>445</v>
      </c>
      <c r="C16" s="43">
        <v>40725</v>
      </c>
      <c r="D16" s="42" t="s">
        <v>450</v>
      </c>
      <c r="E16" s="42" t="s">
        <v>451</v>
      </c>
      <c r="F16" s="42" t="s">
        <v>452</v>
      </c>
      <c r="G16" s="44">
        <v>72</v>
      </c>
      <c r="H16" s="44">
        <v>33.119999999999997</v>
      </c>
      <c r="I16" s="42">
        <v>6</v>
      </c>
    </row>
    <row r="17" spans="1:9">
      <c r="A17" s="42" t="s">
        <v>448</v>
      </c>
      <c r="B17" s="42" t="s">
        <v>445</v>
      </c>
      <c r="C17" s="43">
        <v>40725</v>
      </c>
      <c r="D17" s="42" t="s">
        <v>450</v>
      </c>
      <c r="E17" s="42" t="s">
        <v>455</v>
      </c>
      <c r="F17" s="42" t="s">
        <v>456</v>
      </c>
      <c r="G17" s="44">
        <v>160</v>
      </c>
      <c r="H17" s="44">
        <v>83.2</v>
      </c>
      <c r="I17" s="42">
        <v>10</v>
      </c>
    </row>
    <row r="18" spans="1:9">
      <c r="A18" s="42" t="s">
        <v>454</v>
      </c>
      <c r="B18" s="42" t="s">
        <v>445</v>
      </c>
      <c r="C18" s="43">
        <v>40695</v>
      </c>
      <c r="D18" s="42" t="s">
        <v>436</v>
      </c>
      <c r="E18" s="42" t="s">
        <v>439</v>
      </c>
      <c r="F18" s="42" t="s">
        <v>457</v>
      </c>
      <c r="G18" s="44">
        <v>282</v>
      </c>
      <c r="H18" s="44">
        <v>143.82</v>
      </c>
      <c r="I18" s="42">
        <v>12</v>
      </c>
    </row>
    <row r="19" spans="1:9">
      <c r="A19" s="42" t="s">
        <v>454</v>
      </c>
      <c r="B19" s="42" t="s">
        <v>445</v>
      </c>
      <c r="C19" s="43">
        <v>40695</v>
      </c>
      <c r="D19" s="42" t="s">
        <v>450</v>
      </c>
      <c r="E19" s="42" t="s">
        <v>451</v>
      </c>
      <c r="F19" s="42" t="s">
        <v>453</v>
      </c>
      <c r="G19" s="44">
        <v>185.4</v>
      </c>
      <c r="H19" s="44">
        <v>83.43</v>
      </c>
      <c r="I19" s="42">
        <v>12</v>
      </c>
    </row>
    <row r="20" spans="1:9">
      <c r="A20" s="42" t="s">
        <v>454</v>
      </c>
      <c r="B20" s="42" t="s">
        <v>445</v>
      </c>
      <c r="C20" s="43">
        <v>40664</v>
      </c>
      <c r="D20" s="42" t="s">
        <v>436</v>
      </c>
      <c r="E20" s="42" t="s">
        <v>437</v>
      </c>
      <c r="F20" s="42" t="s">
        <v>458</v>
      </c>
      <c r="G20" s="44">
        <v>193</v>
      </c>
      <c r="H20" s="44">
        <v>75.27</v>
      </c>
      <c r="I20" s="42">
        <v>10</v>
      </c>
    </row>
    <row r="21" spans="1:9">
      <c r="A21" s="42" t="s">
        <v>454</v>
      </c>
      <c r="B21" s="42" t="s">
        <v>445</v>
      </c>
      <c r="C21" s="43">
        <v>40664</v>
      </c>
      <c r="D21" s="42" t="s">
        <v>436</v>
      </c>
      <c r="E21" s="42" t="s">
        <v>437</v>
      </c>
      <c r="F21" s="42" t="s">
        <v>458</v>
      </c>
      <c r="G21" s="44">
        <v>193</v>
      </c>
      <c r="H21" s="44">
        <v>102.29</v>
      </c>
      <c r="I21" s="42">
        <v>10</v>
      </c>
    </row>
    <row r="22" spans="1:9">
      <c r="A22" s="42" t="s">
        <v>454</v>
      </c>
      <c r="B22" s="42" t="s">
        <v>445</v>
      </c>
      <c r="C22" s="43">
        <v>40664</v>
      </c>
      <c r="D22" s="42" t="s">
        <v>436</v>
      </c>
      <c r="E22" s="42" t="s">
        <v>439</v>
      </c>
      <c r="F22" s="42" t="s">
        <v>459</v>
      </c>
      <c r="G22" s="44">
        <v>235.2</v>
      </c>
      <c r="H22" s="44">
        <v>122.304</v>
      </c>
      <c r="I22" s="42">
        <v>12</v>
      </c>
    </row>
    <row r="23" spans="1:9">
      <c r="A23" s="42" t="s">
        <v>444</v>
      </c>
      <c r="B23" s="42" t="s">
        <v>445</v>
      </c>
      <c r="C23" s="43">
        <v>40575</v>
      </c>
      <c r="D23" s="42" t="s">
        <v>436</v>
      </c>
      <c r="E23" s="42" t="s">
        <v>439</v>
      </c>
      <c r="F23" s="42" t="s">
        <v>457</v>
      </c>
      <c r="G23" s="44">
        <v>282</v>
      </c>
      <c r="H23" s="44">
        <v>143.82</v>
      </c>
      <c r="I23" s="42">
        <v>12</v>
      </c>
    </row>
    <row r="24" spans="1:9">
      <c r="A24" s="42" t="s">
        <v>448</v>
      </c>
      <c r="B24" s="42" t="s">
        <v>445</v>
      </c>
      <c r="C24" s="43">
        <v>40544</v>
      </c>
      <c r="D24" s="42" t="s">
        <v>450</v>
      </c>
      <c r="E24" s="42" t="s">
        <v>451</v>
      </c>
      <c r="F24" s="42" t="s">
        <v>460</v>
      </c>
      <c r="G24" s="44">
        <v>104.4</v>
      </c>
      <c r="H24" s="44">
        <v>48.024000000000008</v>
      </c>
      <c r="I24" s="42">
        <v>9</v>
      </c>
    </row>
    <row r="25" spans="1:9">
      <c r="A25" s="42" t="s">
        <v>461</v>
      </c>
      <c r="B25" s="42" t="s">
        <v>462</v>
      </c>
      <c r="C25" s="43">
        <v>40878</v>
      </c>
      <c r="D25" s="42" t="s">
        <v>436</v>
      </c>
      <c r="E25" s="42" t="s">
        <v>446</v>
      </c>
      <c r="F25" s="42" t="s">
        <v>447</v>
      </c>
      <c r="G25" s="44">
        <v>54</v>
      </c>
      <c r="H25" s="44">
        <v>21.06</v>
      </c>
      <c r="I25" s="42">
        <v>4</v>
      </c>
    </row>
    <row r="26" spans="1:9">
      <c r="A26" s="42" t="s">
        <v>461</v>
      </c>
      <c r="B26" s="42" t="s">
        <v>462</v>
      </c>
      <c r="C26" s="43">
        <v>40878</v>
      </c>
      <c r="D26" s="42" t="s">
        <v>450</v>
      </c>
      <c r="E26" s="42" t="s">
        <v>451</v>
      </c>
      <c r="F26" s="42" t="s">
        <v>452</v>
      </c>
      <c r="G26" s="44">
        <v>72</v>
      </c>
      <c r="H26" s="44">
        <v>33.119999999999997</v>
      </c>
      <c r="I26" s="42">
        <v>6</v>
      </c>
    </row>
    <row r="27" spans="1:9">
      <c r="A27" s="42" t="s">
        <v>463</v>
      </c>
      <c r="B27" s="42" t="s">
        <v>462</v>
      </c>
      <c r="C27" s="43">
        <v>40878</v>
      </c>
      <c r="D27" s="42" t="s">
        <v>450</v>
      </c>
      <c r="E27" s="42" t="s">
        <v>451</v>
      </c>
      <c r="F27" s="42" t="s">
        <v>464</v>
      </c>
      <c r="G27" s="44">
        <v>130.5</v>
      </c>
      <c r="H27" s="44">
        <v>58.725000000000001</v>
      </c>
      <c r="I27" s="42">
        <v>9</v>
      </c>
    </row>
    <row r="28" spans="1:9">
      <c r="A28" s="42" t="s">
        <v>465</v>
      </c>
      <c r="B28" s="42" t="s">
        <v>462</v>
      </c>
      <c r="C28" s="43">
        <v>40848</v>
      </c>
      <c r="D28" s="42" t="s">
        <v>436</v>
      </c>
      <c r="E28" s="42" t="s">
        <v>446</v>
      </c>
      <c r="F28" s="42" t="s">
        <v>447</v>
      </c>
      <c r="G28" s="44">
        <v>54</v>
      </c>
      <c r="H28" s="44">
        <v>22.68</v>
      </c>
      <c r="I28" s="42">
        <v>4</v>
      </c>
    </row>
    <row r="29" spans="1:9">
      <c r="A29" s="42" t="s">
        <v>463</v>
      </c>
      <c r="B29" s="42" t="s">
        <v>462</v>
      </c>
      <c r="C29" s="43">
        <v>40848</v>
      </c>
      <c r="D29" s="42" t="s">
        <v>436</v>
      </c>
      <c r="E29" s="42" t="s">
        <v>446</v>
      </c>
      <c r="F29" s="42" t="s">
        <v>466</v>
      </c>
      <c r="G29" s="44">
        <v>90</v>
      </c>
      <c r="H29" s="44">
        <v>36</v>
      </c>
      <c r="I29" s="42">
        <v>5</v>
      </c>
    </row>
    <row r="30" spans="1:9">
      <c r="A30" s="42" t="s">
        <v>465</v>
      </c>
      <c r="B30" s="42" t="s">
        <v>462</v>
      </c>
      <c r="C30" s="43">
        <v>40848</v>
      </c>
      <c r="D30" s="42" t="s">
        <v>436</v>
      </c>
      <c r="E30" s="42" t="s">
        <v>442</v>
      </c>
      <c r="F30" s="42" t="s">
        <v>467</v>
      </c>
      <c r="G30" s="44">
        <v>138</v>
      </c>
      <c r="H30" s="44">
        <v>55.2</v>
      </c>
      <c r="I30" s="42">
        <v>12</v>
      </c>
    </row>
    <row r="31" spans="1:9">
      <c r="A31" s="42" t="s">
        <v>468</v>
      </c>
      <c r="B31" s="42" t="s">
        <v>462</v>
      </c>
      <c r="C31" s="43">
        <v>40787</v>
      </c>
      <c r="D31" s="42" t="s">
        <v>436</v>
      </c>
      <c r="E31" s="42" t="s">
        <v>439</v>
      </c>
      <c r="F31" s="42" t="s">
        <v>457</v>
      </c>
      <c r="G31" s="44">
        <v>282</v>
      </c>
      <c r="H31" s="44">
        <v>129.72</v>
      </c>
      <c r="I31" s="42">
        <v>12</v>
      </c>
    </row>
    <row r="32" spans="1:9">
      <c r="A32" s="42" t="s">
        <v>465</v>
      </c>
      <c r="B32" s="42" t="s">
        <v>462</v>
      </c>
      <c r="C32" s="43">
        <v>40756</v>
      </c>
      <c r="D32" s="42" t="s">
        <v>450</v>
      </c>
      <c r="E32" s="42" t="s">
        <v>451</v>
      </c>
      <c r="F32" s="42" t="s">
        <v>464</v>
      </c>
      <c r="G32" s="44">
        <v>130.5</v>
      </c>
      <c r="H32" s="44">
        <v>50.895000000000003</v>
      </c>
      <c r="I32" s="42">
        <v>9</v>
      </c>
    </row>
    <row r="33" spans="1:9">
      <c r="A33" s="42" t="s">
        <v>461</v>
      </c>
      <c r="B33" s="42" t="s">
        <v>462</v>
      </c>
      <c r="C33" s="43">
        <v>40725</v>
      </c>
      <c r="D33" s="42" t="s">
        <v>450</v>
      </c>
      <c r="E33" s="42" t="s">
        <v>451</v>
      </c>
      <c r="F33" s="42" t="s">
        <v>469</v>
      </c>
      <c r="G33" s="44">
        <v>145</v>
      </c>
      <c r="H33" s="44">
        <v>78.3</v>
      </c>
      <c r="I33" s="42">
        <v>10</v>
      </c>
    </row>
    <row r="34" spans="1:9">
      <c r="A34" s="42" t="s">
        <v>463</v>
      </c>
      <c r="B34" s="42" t="s">
        <v>462</v>
      </c>
      <c r="C34" s="43">
        <v>40695</v>
      </c>
      <c r="D34" s="42" t="s">
        <v>436</v>
      </c>
      <c r="E34" s="42" t="s">
        <v>446</v>
      </c>
      <c r="F34" s="42" t="s">
        <v>466</v>
      </c>
      <c r="G34" s="44">
        <v>90</v>
      </c>
      <c r="H34" s="44">
        <v>46.8</v>
      </c>
      <c r="I34" s="42">
        <v>5</v>
      </c>
    </row>
    <row r="35" spans="1:9">
      <c r="A35" s="42" t="s">
        <v>465</v>
      </c>
      <c r="B35" s="42" t="s">
        <v>462</v>
      </c>
      <c r="C35" s="43">
        <v>40695</v>
      </c>
      <c r="D35" s="42" t="s">
        <v>450</v>
      </c>
      <c r="E35" s="42" t="s">
        <v>451</v>
      </c>
      <c r="F35" s="42" t="s">
        <v>452</v>
      </c>
      <c r="G35" s="44">
        <v>72</v>
      </c>
      <c r="H35" s="44">
        <v>39.6</v>
      </c>
      <c r="I35" s="42">
        <v>6</v>
      </c>
    </row>
    <row r="36" spans="1:9">
      <c r="A36" s="42" t="s">
        <v>461</v>
      </c>
      <c r="B36" s="42" t="s">
        <v>462</v>
      </c>
      <c r="C36" s="43">
        <v>40695</v>
      </c>
      <c r="D36" s="42" t="s">
        <v>450</v>
      </c>
      <c r="E36" s="42" t="s">
        <v>451</v>
      </c>
      <c r="F36" s="42" t="s">
        <v>470</v>
      </c>
      <c r="G36" s="44">
        <v>135</v>
      </c>
      <c r="H36" s="44">
        <v>74.25</v>
      </c>
      <c r="I36" s="42">
        <v>9</v>
      </c>
    </row>
    <row r="37" spans="1:9">
      <c r="A37" s="42" t="s">
        <v>461</v>
      </c>
      <c r="B37" s="42" t="s">
        <v>462</v>
      </c>
      <c r="C37" s="43">
        <v>40695</v>
      </c>
      <c r="D37" s="42" t="s">
        <v>450</v>
      </c>
      <c r="E37" s="42" t="s">
        <v>451</v>
      </c>
      <c r="F37" s="42" t="s">
        <v>460</v>
      </c>
      <c r="G37" s="44">
        <v>104.4</v>
      </c>
      <c r="H37" s="44">
        <v>40.716000000000001</v>
      </c>
      <c r="I37" s="42">
        <v>9</v>
      </c>
    </row>
    <row r="38" spans="1:9">
      <c r="A38" s="42" t="s">
        <v>461</v>
      </c>
      <c r="B38" s="42" t="s">
        <v>462</v>
      </c>
      <c r="C38" s="43">
        <v>40695</v>
      </c>
      <c r="D38" s="42" t="s">
        <v>436</v>
      </c>
      <c r="E38" s="42" t="s">
        <v>442</v>
      </c>
      <c r="F38" s="42" t="s">
        <v>467</v>
      </c>
      <c r="G38" s="44">
        <v>138</v>
      </c>
      <c r="H38" s="44">
        <v>55.2</v>
      </c>
      <c r="I38" s="42">
        <v>12</v>
      </c>
    </row>
    <row r="39" spans="1:9">
      <c r="A39" s="42" t="s">
        <v>461</v>
      </c>
      <c r="B39" s="42" t="s">
        <v>462</v>
      </c>
      <c r="C39" s="43">
        <v>40664</v>
      </c>
      <c r="D39" s="42" t="s">
        <v>450</v>
      </c>
      <c r="E39" s="42" t="s">
        <v>455</v>
      </c>
      <c r="F39" s="42" t="s">
        <v>456</v>
      </c>
      <c r="G39" s="44">
        <v>160</v>
      </c>
      <c r="H39" s="44">
        <v>83.2</v>
      </c>
      <c r="I39" s="42">
        <v>10</v>
      </c>
    </row>
    <row r="40" spans="1:9">
      <c r="A40" s="42" t="s">
        <v>463</v>
      </c>
      <c r="B40" s="42" t="s">
        <v>462</v>
      </c>
      <c r="C40" s="43">
        <v>40664</v>
      </c>
      <c r="D40" s="42" t="s">
        <v>450</v>
      </c>
      <c r="E40" s="42" t="s">
        <v>451</v>
      </c>
      <c r="F40" s="42" t="s">
        <v>453</v>
      </c>
      <c r="G40" s="44">
        <v>185.4</v>
      </c>
      <c r="H40" s="44">
        <v>100.11600000000001</v>
      </c>
      <c r="I40" s="42">
        <v>12</v>
      </c>
    </row>
    <row r="41" spans="1:9">
      <c r="A41" s="42" t="s">
        <v>461</v>
      </c>
      <c r="B41" s="42" t="s">
        <v>462</v>
      </c>
      <c r="C41" s="43">
        <v>40664</v>
      </c>
      <c r="D41" s="42" t="s">
        <v>436</v>
      </c>
      <c r="E41" s="42" t="s">
        <v>442</v>
      </c>
      <c r="F41" s="42" t="s">
        <v>471</v>
      </c>
      <c r="G41" s="44">
        <v>132</v>
      </c>
      <c r="H41" s="44">
        <v>58.08</v>
      </c>
      <c r="I41" s="42">
        <v>12</v>
      </c>
    </row>
    <row r="42" spans="1:9">
      <c r="A42" s="42" t="s">
        <v>461</v>
      </c>
      <c r="B42" s="42" t="s">
        <v>462</v>
      </c>
      <c r="C42" s="43">
        <v>40634</v>
      </c>
      <c r="D42" s="42" t="s">
        <v>436</v>
      </c>
      <c r="E42" s="42" t="s">
        <v>437</v>
      </c>
      <c r="F42" s="42" t="s">
        <v>438</v>
      </c>
      <c r="G42" s="44">
        <v>120</v>
      </c>
      <c r="H42" s="44">
        <v>49.2</v>
      </c>
      <c r="I42" s="42">
        <v>6</v>
      </c>
    </row>
    <row r="43" spans="1:9">
      <c r="A43" s="42" t="s">
        <v>461</v>
      </c>
      <c r="B43" s="42" t="s">
        <v>462</v>
      </c>
      <c r="C43" s="43">
        <v>40634</v>
      </c>
      <c r="D43" s="42" t="s">
        <v>450</v>
      </c>
      <c r="E43" s="42" t="s">
        <v>455</v>
      </c>
      <c r="F43" s="42" t="s">
        <v>456</v>
      </c>
      <c r="G43" s="44">
        <v>160</v>
      </c>
      <c r="H43" s="44">
        <v>86.4</v>
      </c>
      <c r="I43" s="42">
        <v>10</v>
      </c>
    </row>
    <row r="44" spans="1:9">
      <c r="A44" s="42" t="s">
        <v>461</v>
      </c>
      <c r="B44" s="42" t="s">
        <v>462</v>
      </c>
      <c r="C44" s="43">
        <v>40634</v>
      </c>
      <c r="D44" s="42" t="s">
        <v>436</v>
      </c>
      <c r="E44" s="42" t="s">
        <v>439</v>
      </c>
      <c r="F44" s="42" t="s">
        <v>459</v>
      </c>
      <c r="G44" s="44">
        <v>235.2</v>
      </c>
      <c r="H44" s="44">
        <v>94.08</v>
      </c>
      <c r="I44" s="42">
        <v>12</v>
      </c>
    </row>
    <row r="45" spans="1:9">
      <c r="A45" s="42" t="s">
        <v>465</v>
      </c>
      <c r="B45" s="42" t="s">
        <v>462</v>
      </c>
      <c r="C45" s="43">
        <v>40603</v>
      </c>
      <c r="D45" s="42" t="s">
        <v>450</v>
      </c>
      <c r="E45" s="42" t="s">
        <v>455</v>
      </c>
      <c r="F45" s="42" t="s">
        <v>472</v>
      </c>
      <c r="G45" s="44">
        <v>89.55</v>
      </c>
      <c r="H45" s="44">
        <v>34.924500000000002</v>
      </c>
      <c r="I45" s="42">
        <v>9</v>
      </c>
    </row>
    <row r="46" spans="1:9">
      <c r="A46" s="42" t="s">
        <v>463</v>
      </c>
      <c r="B46" s="42" t="s">
        <v>462</v>
      </c>
      <c r="C46" s="43">
        <v>40575</v>
      </c>
      <c r="D46" s="42" t="s">
        <v>450</v>
      </c>
      <c r="E46" s="42" t="s">
        <v>451</v>
      </c>
      <c r="F46" s="42" t="s">
        <v>470</v>
      </c>
      <c r="G46" s="44">
        <v>135</v>
      </c>
      <c r="H46" s="44">
        <v>71.55</v>
      </c>
      <c r="I46" s="42">
        <v>9</v>
      </c>
    </row>
    <row r="47" spans="1:9">
      <c r="A47" s="42" t="s">
        <v>463</v>
      </c>
      <c r="B47" s="42" t="s">
        <v>462</v>
      </c>
      <c r="C47" s="43">
        <v>40575</v>
      </c>
      <c r="D47" s="42" t="s">
        <v>436</v>
      </c>
      <c r="E47" s="42" t="s">
        <v>437</v>
      </c>
      <c r="F47" s="42" t="s">
        <v>449</v>
      </c>
      <c r="G47" s="44">
        <v>234</v>
      </c>
      <c r="H47" s="44">
        <v>114.66</v>
      </c>
      <c r="I47" s="42">
        <v>9</v>
      </c>
    </row>
    <row r="48" spans="1:9">
      <c r="A48" s="42" t="s">
        <v>465</v>
      </c>
      <c r="B48" s="42" t="s">
        <v>462</v>
      </c>
      <c r="C48" s="43">
        <v>40544</v>
      </c>
      <c r="D48" s="42" t="s">
        <v>436</v>
      </c>
      <c r="E48" s="42" t="s">
        <v>439</v>
      </c>
      <c r="F48" s="42" t="s">
        <v>473</v>
      </c>
      <c r="G48" s="44">
        <v>165</v>
      </c>
      <c r="H48" s="44">
        <v>77.55</v>
      </c>
      <c r="I48" s="42">
        <v>5</v>
      </c>
    </row>
    <row r="49" spans="1:9">
      <c r="A49" s="42" t="s">
        <v>463</v>
      </c>
      <c r="B49" s="42" t="s">
        <v>462</v>
      </c>
      <c r="C49" s="43">
        <v>40544</v>
      </c>
      <c r="D49" s="42" t="s">
        <v>436</v>
      </c>
      <c r="E49" s="42" t="s">
        <v>442</v>
      </c>
      <c r="F49" s="42" t="s">
        <v>471</v>
      </c>
      <c r="G49" s="44">
        <v>132</v>
      </c>
      <c r="H49" s="44">
        <v>58.08</v>
      </c>
      <c r="I49" s="42">
        <v>12</v>
      </c>
    </row>
    <row r="50" spans="1:9">
      <c r="A50" s="42" t="s">
        <v>474</v>
      </c>
      <c r="B50" s="42" t="s">
        <v>475</v>
      </c>
      <c r="C50" s="43">
        <v>40878</v>
      </c>
      <c r="D50" s="42" t="s">
        <v>450</v>
      </c>
      <c r="E50" s="42" t="s">
        <v>451</v>
      </c>
      <c r="F50" s="42" t="s">
        <v>460</v>
      </c>
      <c r="G50" s="44">
        <v>104.4</v>
      </c>
      <c r="H50" s="44">
        <v>40.716000000000001</v>
      </c>
      <c r="I50" s="42">
        <v>9</v>
      </c>
    </row>
    <row r="51" spans="1:9">
      <c r="A51" s="42" t="s">
        <v>476</v>
      </c>
      <c r="B51" s="42" t="s">
        <v>475</v>
      </c>
      <c r="C51" s="43">
        <v>40848</v>
      </c>
      <c r="D51" s="42" t="s">
        <v>436</v>
      </c>
      <c r="E51" s="42" t="s">
        <v>437</v>
      </c>
      <c r="F51" s="42" t="s">
        <v>458</v>
      </c>
      <c r="G51" s="44">
        <v>193</v>
      </c>
      <c r="H51" s="44">
        <v>102.29</v>
      </c>
      <c r="I51" s="42">
        <v>10</v>
      </c>
    </row>
    <row r="52" spans="1:9">
      <c r="A52" s="42" t="s">
        <v>474</v>
      </c>
      <c r="B52" s="42" t="s">
        <v>475</v>
      </c>
      <c r="C52" s="43">
        <v>40848</v>
      </c>
      <c r="D52" s="42" t="s">
        <v>436</v>
      </c>
      <c r="E52" s="42" t="s">
        <v>439</v>
      </c>
      <c r="F52" s="42" t="s">
        <v>459</v>
      </c>
      <c r="G52" s="44">
        <v>235.2</v>
      </c>
      <c r="H52" s="44">
        <v>89.375999999999991</v>
      </c>
      <c r="I52" s="42">
        <v>12</v>
      </c>
    </row>
    <row r="53" spans="1:9">
      <c r="A53" s="42" t="s">
        <v>476</v>
      </c>
      <c r="B53" s="42" t="s">
        <v>475</v>
      </c>
      <c r="C53" s="43">
        <v>40817</v>
      </c>
      <c r="D53" s="42" t="s">
        <v>436</v>
      </c>
      <c r="E53" s="42" t="s">
        <v>446</v>
      </c>
      <c r="F53" s="42" t="s">
        <v>447</v>
      </c>
      <c r="G53" s="44">
        <v>54</v>
      </c>
      <c r="H53" s="44">
        <v>22.68</v>
      </c>
      <c r="I53" s="42">
        <v>4</v>
      </c>
    </row>
    <row r="54" spans="1:9">
      <c r="A54" s="42" t="s">
        <v>476</v>
      </c>
      <c r="B54" s="42" t="s">
        <v>475</v>
      </c>
      <c r="C54" s="43">
        <v>40817</v>
      </c>
      <c r="D54" s="42" t="s">
        <v>450</v>
      </c>
      <c r="E54" s="42" t="s">
        <v>451</v>
      </c>
      <c r="F54" s="42" t="s">
        <v>469</v>
      </c>
      <c r="G54" s="44">
        <v>145</v>
      </c>
      <c r="H54" s="44">
        <v>71.05</v>
      </c>
      <c r="I54" s="42">
        <v>10</v>
      </c>
    </row>
    <row r="55" spans="1:9">
      <c r="A55" s="42" t="s">
        <v>476</v>
      </c>
      <c r="B55" s="42" t="s">
        <v>475</v>
      </c>
      <c r="C55" s="43">
        <v>40817</v>
      </c>
      <c r="D55" s="42" t="s">
        <v>450</v>
      </c>
      <c r="E55" s="42" t="s">
        <v>451</v>
      </c>
      <c r="F55" s="42" t="s">
        <v>453</v>
      </c>
      <c r="G55" s="44">
        <v>185.4</v>
      </c>
      <c r="H55" s="44">
        <v>83.43</v>
      </c>
      <c r="I55" s="42">
        <v>12</v>
      </c>
    </row>
    <row r="56" spans="1:9">
      <c r="A56" s="42" t="s">
        <v>474</v>
      </c>
      <c r="B56" s="42" t="s">
        <v>475</v>
      </c>
      <c r="C56" s="43">
        <v>40787</v>
      </c>
      <c r="D56" s="42" t="s">
        <v>436</v>
      </c>
      <c r="E56" s="42" t="s">
        <v>437</v>
      </c>
      <c r="F56" s="42" t="s">
        <v>458</v>
      </c>
      <c r="G56" s="44">
        <v>193</v>
      </c>
      <c r="H56" s="44">
        <v>88.78</v>
      </c>
      <c r="I56" s="42">
        <v>10</v>
      </c>
    </row>
    <row r="57" spans="1:9">
      <c r="A57" s="42" t="s">
        <v>477</v>
      </c>
      <c r="B57" s="42" t="s">
        <v>475</v>
      </c>
      <c r="C57" s="43">
        <v>40695</v>
      </c>
      <c r="D57" s="42" t="s">
        <v>436</v>
      </c>
      <c r="E57" s="42" t="s">
        <v>446</v>
      </c>
      <c r="F57" s="42" t="s">
        <v>447</v>
      </c>
      <c r="G57" s="44">
        <v>54</v>
      </c>
      <c r="H57" s="44">
        <v>20.52</v>
      </c>
      <c r="I57" s="42">
        <v>4</v>
      </c>
    </row>
    <row r="58" spans="1:9">
      <c r="A58" s="42" t="s">
        <v>477</v>
      </c>
      <c r="B58" s="42" t="s">
        <v>475</v>
      </c>
      <c r="C58" s="43">
        <v>40695</v>
      </c>
      <c r="D58" s="42" t="s">
        <v>436</v>
      </c>
      <c r="E58" s="42" t="s">
        <v>446</v>
      </c>
      <c r="F58" s="42" t="s">
        <v>447</v>
      </c>
      <c r="G58" s="44">
        <v>54</v>
      </c>
      <c r="H58" s="44">
        <v>22.68</v>
      </c>
      <c r="I58" s="42">
        <v>4</v>
      </c>
    </row>
    <row r="59" spans="1:9">
      <c r="A59" s="42" t="s">
        <v>477</v>
      </c>
      <c r="B59" s="42" t="s">
        <v>475</v>
      </c>
      <c r="C59" s="43">
        <v>40695</v>
      </c>
      <c r="D59" s="42" t="s">
        <v>450</v>
      </c>
      <c r="E59" s="42" t="s">
        <v>455</v>
      </c>
      <c r="F59" s="42" t="s">
        <v>478</v>
      </c>
      <c r="G59" s="44">
        <v>282</v>
      </c>
      <c r="H59" s="44">
        <v>138.18</v>
      </c>
      <c r="I59" s="42">
        <v>12</v>
      </c>
    </row>
    <row r="60" spans="1:9">
      <c r="A60" s="42" t="s">
        <v>474</v>
      </c>
      <c r="B60" s="42" t="s">
        <v>475</v>
      </c>
      <c r="C60" s="43">
        <v>40664</v>
      </c>
      <c r="D60" s="42" t="s">
        <v>450</v>
      </c>
      <c r="E60" s="42" t="s">
        <v>451</v>
      </c>
      <c r="F60" s="42" t="s">
        <v>464</v>
      </c>
      <c r="G60" s="44">
        <v>130.5</v>
      </c>
      <c r="H60" s="44">
        <v>57.42</v>
      </c>
      <c r="I60" s="42">
        <v>9</v>
      </c>
    </row>
    <row r="61" spans="1:9">
      <c r="A61" s="42" t="s">
        <v>476</v>
      </c>
      <c r="B61" s="42" t="s">
        <v>475</v>
      </c>
      <c r="C61" s="43">
        <v>40664</v>
      </c>
      <c r="D61" s="42" t="s">
        <v>436</v>
      </c>
      <c r="E61" s="42" t="s">
        <v>442</v>
      </c>
      <c r="F61" s="42" t="s">
        <v>443</v>
      </c>
      <c r="G61" s="44">
        <v>130.5</v>
      </c>
      <c r="H61" s="44">
        <v>61.335000000000001</v>
      </c>
      <c r="I61" s="42">
        <v>9</v>
      </c>
    </row>
    <row r="62" spans="1:9">
      <c r="A62" s="42" t="s">
        <v>474</v>
      </c>
      <c r="B62" s="42" t="s">
        <v>475</v>
      </c>
      <c r="C62" s="43">
        <v>40664</v>
      </c>
      <c r="D62" s="42" t="s">
        <v>450</v>
      </c>
      <c r="E62" s="42" t="s">
        <v>451</v>
      </c>
      <c r="F62" s="42" t="s">
        <v>469</v>
      </c>
      <c r="G62" s="44">
        <v>145</v>
      </c>
      <c r="H62" s="44">
        <v>78.3</v>
      </c>
      <c r="I62" s="42">
        <v>10</v>
      </c>
    </row>
    <row r="63" spans="1:9">
      <c r="A63" s="42" t="s">
        <v>476</v>
      </c>
      <c r="B63" s="42" t="s">
        <v>475</v>
      </c>
      <c r="C63" s="43">
        <v>40664</v>
      </c>
      <c r="D63" s="42" t="s">
        <v>436</v>
      </c>
      <c r="E63" s="42" t="s">
        <v>439</v>
      </c>
      <c r="F63" s="42" t="s">
        <v>440</v>
      </c>
      <c r="G63" s="44">
        <v>168</v>
      </c>
      <c r="H63" s="44">
        <v>78.959999999999994</v>
      </c>
      <c r="I63" s="42">
        <v>12</v>
      </c>
    </row>
    <row r="64" spans="1:9">
      <c r="A64" s="42" t="s">
        <v>476</v>
      </c>
      <c r="B64" s="42" t="s">
        <v>475</v>
      </c>
      <c r="C64" s="43">
        <v>40634</v>
      </c>
      <c r="D64" s="42" t="s">
        <v>436</v>
      </c>
      <c r="E64" s="42" t="s">
        <v>442</v>
      </c>
      <c r="F64" s="42" t="s">
        <v>471</v>
      </c>
      <c r="G64" s="44">
        <v>132</v>
      </c>
      <c r="H64" s="44">
        <v>71.28</v>
      </c>
      <c r="I64" s="42">
        <v>12</v>
      </c>
    </row>
    <row r="65" spans="1:9">
      <c r="A65" s="42" t="s">
        <v>476</v>
      </c>
      <c r="B65" s="42" t="s">
        <v>475</v>
      </c>
      <c r="C65" s="43">
        <v>40575</v>
      </c>
      <c r="D65" s="42" t="s">
        <v>450</v>
      </c>
      <c r="E65" s="42" t="s">
        <v>451</v>
      </c>
      <c r="F65" s="42" t="s">
        <v>452</v>
      </c>
      <c r="G65" s="44">
        <v>72</v>
      </c>
      <c r="H65" s="44">
        <v>36</v>
      </c>
      <c r="I65" s="42">
        <v>6</v>
      </c>
    </row>
    <row r="66" spans="1:9">
      <c r="A66" s="42" t="s">
        <v>476</v>
      </c>
      <c r="B66" s="42" t="s">
        <v>475</v>
      </c>
      <c r="C66" s="43">
        <v>40575</v>
      </c>
      <c r="D66" s="42" t="s">
        <v>450</v>
      </c>
      <c r="E66" s="42" t="s">
        <v>451</v>
      </c>
      <c r="F66" s="42" t="s">
        <v>453</v>
      </c>
      <c r="G66" s="44">
        <v>185.4</v>
      </c>
      <c r="H66" s="44">
        <v>101.97</v>
      </c>
      <c r="I66" s="42">
        <v>12</v>
      </c>
    </row>
    <row r="67" spans="1:9">
      <c r="A67" s="42" t="s">
        <v>476</v>
      </c>
      <c r="B67" s="42" t="s">
        <v>475</v>
      </c>
      <c r="C67" s="43">
        <v>40544</v>
      </c>
      <c r="D67" s="42" t="s">
        <v>436</v>
      </c>
      <c r="E67" s="42" t="s">
        <v>446</v>
      </c>
      <c r="F67" s="42" t="s">
        <v>447</v>
      </c>
      <c r="G67" s="44">
        <v>54</v>
      </c>
      <c r="H67" s="44">
        <v>24.3</v>
      </c>
      <c r="I67" s="42">
        <v>4</v>
      </c>
    </row>
    <row r="68" spans="1:9">
      <c r="A68" s="42" t="s">
        <v>477</v>
      </c>
      <c r="B68" s="42" t="s">
        <v>475</v>
      </c>
      <c r="C68" s="43">
        <v>40544</v>
      </c>
      <c r="D68" s="42" t="s">
        <v>436</v>
      </c>
      <c r="E68" s="42" t="s">
        <v>437</v>
      </c>
      <c r="F68" s="42" t="s">
        <v>438</v>
      </c>
      <c r="G68" s="44">
        <v>120</v>
      </c>
      <c r="H68" s="44">
        <v>48</v>
      </c>
      <c r="I68" s="42">
        <v>6</v>
      </c>
    </row>
    <row r="69" spans="1:9">
      <c r="A69" s="42" t="s">
        <v>477</v>
      </c>
      <c r="B69" s="42" t="s">
        <v>475</v>
      </c>
      <c r="C69" s="43">
        <v>40544</v>
      </c>
      <c r="D69" s="42" t="s">
        <v>450</v>
      </c>
      <c r="E69" s="42" t="s">
        <v>451</v>
      </c>
      <c r="F69" s="42" t="s">
        <v>470</v>
      </c>
      <c r="G69" s="44">
        <v>135</v>
      </c>
      <c r="H69" s="44">
        <v>63.45</v>
      </c>
      <c r="I69" s="42">
        <v>9</v>
      </c>
    </row>
    <row r="70" spans="1:9">
      <c r="A70" s="42" t="s">
        <v>477</v>
      </c>
      <c r="B70" s="42" t="s">
        <v>475</v>
      </c>
      <c r="C70" s="43">
        <v>40544</v>
      </c>
      <c r="D70" s="42" t="s">
        <v>436</v>
      </c>
      <c r="E70" s="42" t="s">
        <v>437</v>
      </c>
      <c r="F70" s="42" t="s">
        <v>449</v>
      </c>
      <c r="G70" s="44">
        <v>234</v>
      </c>
      <c r="H70" s="44">
        <v>128.69999999999999</v>
      </c>
      <c r="I70" s="42">
        <v>9</v>
      </c>
    </row>
    <row r="71" spans="1:9">
      <c r="A71" s="42" t="s">
        <v>434</v>
      </c>
      <c r="B71" s="42" t="s">
        <v>435</v>
      </c>
      <c r="C71" s="43">
        <v>40848</v>
      </c>
      <c r="D71" s="42" t="s">
        <v>436</v>
      </c>
      <c r="E71" s="42" t="s">
        <v>439</v>
      </c>
      <c r="F71" s="42" t="s">
        <v>440</v>
      </c>
      <c r="G71" s="44">
        <v>168</v>
      </c>
      <c r="H71" s="44">
        <v>77.28</v>
      </c>
      <c r="I71" s="42">
        <v>12</v>
      </c>
    </row>
    <row r="72" spans="1:9">
      <c r="A72" s="42" t="s">
        <v>441</v>
      </c>
      <c r="B72" s="42" t="s">
        <v>435</v>
      </c>
      <c r="C72" s="43">
        <v>40634</v>
      </c>
      <c r="D72" s="42" t="s">
        <v>450</v>
      </c>
      <c r="E72" s="42" t="s">
        <v>451</v>
      </c>
      <c r="F72" s="42" t="s">
        <v>470</v>
      </c>
      <c r="G72" s="44">
        <v>135</v>
      </c>
      <c r="H72" s="44">
        <v>74.25</v>
      </c>
      <c r="I72" s="42">
        <v>9</v>
      </c>
    </row>
    <row r="73" spans="1:9">
      <c r="A73" s="42" t="s">
        <v>454</v>
      </c>
      <c r="B73" s="42" t="s">
        <v>445</v>
      </c>
      <c r="C73" s="43">
        <v>40878</v>
      </c>
      <c r="D73" s="42" t="s">
        <v>436</v>
      </c>
      <c r="E73" s="42" t="s">
        <v>439</v>
      </c>
      <c r="F73" s="42" t="s">
        <v>440</v>
      </c>
      <c r="G73" s="44">
        <v>168</v>
      </c>
      <c r="H73" s="44">
        <v>77.28</v>
      </c>
      <c r="I73" s="42">
        <v>12</v>
      </c>
    </row>
    <row r="74" spans="1:9">
      <c r="A74" s="42" t="s">
        <v>444</v>
      </c>
      <c r="B74" s="42" t="s">
        <v>445</v>
      </c>
      <c r="C74" s="43">
        <v>40878</v>
      </c>
      <c r="D74" s="42" t="s">
        <v>450</v>
      </c>
      <c r="E74" s="42" t="s">
        <v>455</v>
      </c>
      <c r="F74" s="42" t="s">
        <v>478</v>
      </c>
      <c r="G74" s="44">
        <v>282</v>
      </c>
      <c r="H74" s="44">
        <v>138.18</v>
      </c>
      <c r="I74" s="42">
        <v>12</v>
      </c>
    </row>
    <row r="75" spans="1:9">
      <c r="A75" s="42" t="s">
        <v>444</v>
      </c>
      <c r="B75" s="42" t="s">
        <v>445</v>
      </c>
      <c r="C75" s="43">
        <v>40848</v>
      </c>
      <c r="D75" s="42" t="s">
        <v>450</v>
      </c>
      <c r="E75" s="42" t="s">
        <v>451</v>
      </c>
      <c r="F75" s="42" t="s">
        <v>452</v>
      </c>
      <c r="G75" s="44">
        <v>72</v>
      </c>
      <c r="H75" s="44">
        <v>39.6</v>
      </c>
      <c r="I75" s="42">
        <v>6</v>
      </c>
    </row>
    <row r="76" spans="1:9">
      <c r="A76" s="42" t="s">
        <v>454</v>
      </c>
      <c r="B76" s="42" t="s">
        <v>445</v>
      </c>
      <c r="C76" s="43">
        <v>40817</v>
      </c>
      <c r="D76" s="42" t="s">
        <v>450</v>
      </c>
      <c r="E76" s="42" t="s">
        <v>451</v>
      </c>
      <c r="F76" s="42" t="s">
        <v>453</v>
      </c>
      <c r="G76" s="44">
        <v>185.4</v>
      </c>
      <c r="H76" s="44">
        <v>100.11600000000001</v>
      </c>
      <c r="I76" s="42">
        <v>12</v>
      </c>
    </row>
    <row r="77" spans="1:9">
      <c r="A77" s="42" t="s">
        <v>448</v>
      </c>
      <c r="B77" s="42" t="s">
        <v>445</v>
      </c>
      <c r="C77" s="43">
        <v>40787</v>
      </c>
      <c r="D77" s="42" t="s">
        <v>436</v>
      </c>
      <c r="E77" s="42" t="s">
        <v>446</v>
      </c>
      <c r="F77" s="42" t="s">
        <v>447</v>
      </c>
      <c r="G77" s="44">
        <v>54</v>
      </c>
      <c r="H77" s="44">
        <v>22.68</v>
      </c>
      <c r="I77" s="42">
        <v>4</v>
      </c>
    </row>
    <row r="78" spans="1:9">
      <c r="A78" s="42" t="s">
        <v>454</v>
      </c>
      <c r="B78" s="42" t="s">
        <v>445</v>
      </c>
      <c r="C78" s="43">
        <v>40695</v>
      </c>
      <c r="D78" s="42" t="s">
        <v>436</v>
      </c>
      <c r="E78" s="42" t="s">
        <v>446</v>
      </c>
      <c r="F78" s="42" t="s">
        <v>447</v>
      </c>
      <c r="G78" s="44">
        <v>54</v>
      </c>
      <c r="H78" s="44">
        <v>25.92</v>
      </c>
      <c r="I78" s="42">
        <v>4</v>
      </c>
    </row>
    <row r="79" spans="1:9">
      <c r="A79" s="42" t="s">
        <v>448</v>
      </c>
      <c r="B79" s="42" t="s">
        <v>445</v>
      </c>
      <c r="C79" s="43">
        <v>40634</v>
      </c>
      <c r="D79" s="42" t="s">
        <v>450</v>
      </c>
      <c r="E79" s="42" t="s">
        <v>451</v>
      </c>
      <c r="F79" s="42" t="s">
        <v>470</v>
      </c>
      <c r="G79" s="44">
        <v>135</v>
      </c>
      <c r="H79" s="44">
        <v>74.25</v>
      </c>
      <c r="I79" s="42">
        <v>9</v>
      </c>
    </row>
    <row r="80" spans="1:9">
      <c r="A80" s="42" t="s">
        <v>444</v>
      </c>
      <c r="B80" s="42" t="s">
        <v>445</v>
      </c>
      <c r="C80" s="43">
        <v>40634</v>
      </c>
      <c r="D80" s="42" t="s">
        <v>436</v>
      </c>
      <c r="E80" s="42" t="s">
        <v>439</v>
      </c>
      <c r="F80" s="42" t="s">
        <v>459</v>
      </c>
      <c r="G80" s="44">
        <v>235.2</v>
      </c>
      <c r="H80" s="44">
        <v>89.375999999999991</v>
      </c>
      <c r="I80" s="42">
        <v>12</v>
      </c>
    </row>
    <row r="81" spans="1:9">
      <c r="A81" s="42" t="s">
        <v>461</v>
      </c>
      <c r="B81" s="42" t="s">
        <v>462</v>
      </c>
      <c r="C81" s="43">
        <v>40848</v>
      </c>
      <c r="D81" s="42" t="s">
        <v>436</v>
      </c>
      <c r="E81" s="42" t="s">
        <v>437</v>
      </c>
      <c r="F81" s="42" t="s">
        <v>458</v>
      </c>
      <c r="G81" s="44">
        <v>193</v>
      </c>
      <c r="H81" s="44">
        <v>96.5</v>
      </c>
      <c r="I81" s="42">
        <v>10</v>
      </c>
    </row>
    <row r="82" spans="1:9">
      <c r="A82" s="42" t="s">
        <v>465</v>
      </c>
      <c r="B82" s="42" t="s">
        <v>462</v>
      </c>
      <c r="C82" s="43">
        <v>40817</v>
      </c>
      <c r="D82" s="42" t="s">
        <v>450</v>
      </c>
      <c r="E82" s="42" t="s">
        <v>451</v>
      </c>
      <c r="F82" s="42" t="s">
        <v>470</v>
      </c>
      <c r="G82" s="44">
        <v>135</v>
      </c>
      <c r="H82" s="44">
        <v>71.55</v>
      </c>
      <c r="I82" s="42">
        <v>9</v>
      </c>
    </row>
    <row r="83" spans="1:9">
      <c r="A83" s="42" t="s">
        <v>461</v>
      </c>
      <c r="B83" s="42" t="s">
        <v>462</v>
      </c>
      <c r="C83" s="43">
        <v>40817</v>
      </c>
      <c r="D83" s="42" t="s">
        <v>450</v>
      </c>
      <c r="E83" s="42" t="s">
        <v>455</v>
      </c>
      <c r="F83" s="42" t="s">
        <v>472</v>
      </c>
      <c r="G83" s="44">
        <v>89.55</v>
      </c>
      <c r="H83" s="44">
        <v>34.924500000000002</v>
      </c>
      <c r="I83" s="42">
        <v>9</v>
      </c>
    </row>
    <row r="84" spans="1:9">
      <c r="A84" s="42" t="s">
        <v>463</v>
      </c>
      <c r="B84" s="42" t="s">
        <v>462</v>
      </c>
      <c r="C84" s="43">
        <v>40817</v>
      </c>
      <c r="D84" s="42" t="s">
        <v>436</v>
      </c>
      <c r="E84" s="42" t="s">
        <v>442</v>
      </c>
      <c r="F84" s="42" t="s">
        <v>471</v>
      </c>
      <c r="G84" s="44">
        <v>132</v>
      </c>
      <c r="H84" s="44">
        <v>58.08</v>
      </c>
      <c r="I84" s="42">
        <v>12</v>
      </c>
    </row>
    <row r="85" spans="1:9">
      <c r="A85" s="42" t="s">
        <v>468</v>
      </c>
      <c r="B85" s="42" t="s">
        <v>462</v>
      </c>
      <c r="C85" s="43">
        <v>40787</v>
      </c>
      <c r="D85" s="42" t="s">
        <v>450</v>
      </c>
      <c r="E85" s="42" t="s">
        <v>451</v>
      </c>
      <c r="F85" s="42" t="s">
        <v>470</v>
      </c>
      <c r="G85" s="44">
        <v>135</v>
      </c>
      <c r="H85" s="44">
        <v>64.8</v>
      </c>
      <c r="I85" s="42">
        <v>9</v>
      </c>
    </row>
    <row r="86" spans="1:9">
      <c r="A86" s="42" t="s">
        <v>461</v>
      </c>
      <c r="B86" s="42" t="s">
        <v>462</v>
      </c>
      <c r="C86" s="43">
        <v>40725</v>
      </c>
      <c r="D86" s="42" t="s">
        <v>436</v>
      </c>
      <c r="E86" s="42" t="s">
        <v>442</v>
      </c>
      <c r="F86" s="42" t="s">
        <v>443</v>
      </c>
      <c r="G86" s="44">
        <v>130.5</v>
      </c>
      <c r="H86" s="44">
        <v>61.335000000000001</v>
      </c>
      <c r="I86" s="42">
        <v>9</v>
      </c>
    </row>
    <row r="87" spans="1:9">
      <c r="A87" s="42" t="s">
        <v>461</v>
      </c>
      <c r="B87" s="42" t="s">
        <v>462</v>
      </c>
      <c r="C87" s="43">
        <v>40725</v>
      </c>
      <c r="D87" s="42" t="s">
        <v>450</v>
      </c>
      <c r="E87" s="42" t="s">
        <v>451</v>
      </c>
      <c r="F87" s="42" t="s">
        <v>479</v>
      </c>
      <c r="G87" s="44">
        <v>186</v>
      </c>
      <c r="H87" s="44">
        <v>102.3</v>
      </c>
      <c r="I87" s="42">
        <v>12</v>
      </c>
    </row>
    <row r="88" spans="1:9">
      <c r="A88" s="42" t="s">
        <v>461</v>
      </c>
      <c r="B88" s="42" t="s">
        <v>462</v>
      </c>
      <c r="C88" s="43">
        <v>40725</v>
      </c>
      <c r="D88" s="42" t="s">
        <v>436</v>
      </c>
      <c r="E88" s="42" t="s">
        <v>439</v>
      </c>
      <c r="F88" s="42" t="s">
        <v>440</v>
      </c>
      <c r="G88" s="44">
        <v>168</v>
      </c>
      <c r="H88" s="44">
        <v>63.84</v>
      </c>
      <c r="I88" s="42">
        <v>12</v>
      </c>
    </row>
    <row r="89" spans="1:9">
      <c r="A89" s="42" t="s">
        <v>463</v>
      </c>
      <c r="B89" s="42" t="s">
        <v>462</v>
      </c>
      <c r="C89" s="43">
        <v>40695</v>
      </c>
      <c r="D89" s="42" t="s">
        <v>450</v>
      </c>
      <c r="E89" s="42" t="s">
        <v>451</v>
      </c>
      <c r="F89" s="42" t="s">
        <v>469</v>
      </c>
      <c r="G89" s="44">
        <v>145</v>
      </c>
      <c r="H89" s="44">
        <v>78.3</v>
      </c>
      <c r="I89" s="42">
        <v>10</v>
      </c>
    </row>
    <row r="90" spans="1:9">
      <c r="A90" s="42" t="s">
        <v>463</v>
      </c>
      <c r="B90" s="42" t="s">
        <v>462</v>
      </c>
      <c r="C90" s="43">
        <v>40664</v>
      </c>
      <c r="D90" s="42" t="s">
        <v>436</v>
      </c>
      <c r="E90" s="42" t="s">
        <v>437</v>
      </c>
      <c r="F90" s="42" t="s">
        <v>438</v>
      </c>
      <c r="G90" s="44">
        <v>120</v>
      </c>
      <c r="H90" s="44">
        <v>49.2</v>
      </c>
      <c r="I90" s="42">
        <v>6</v>
      </c>
    </row>
    <row r="91" spans="1:9">
      <c r="A91" s="42" t="s">
        <v>465</v>
      </c>
      <c r="B91" s="42" t="s">
        <v>462</v>
      </c>
      <c r="C91" s="43">
        <v>40664</v>
      </c>
      <c r="D91" s="42" t="s">
        <v>436</v>
      </c>
      <c r="E91" s="42" t="s">
        <v>437</v>
      </c>
      <c r="F91" s="42" t="s">
        <v>458</v>
      </c>
      <c r="G91" s="44">
        <v>193</v>
      </c>
      <c r="H91" s="44">
        <v>102.29</v>
      </c>
      <c r="I91" s="42">
        <v>10</v>
      </c>
    </row>
    <row r="92" spans="1:9">
      <c r="A92" s="42" t="s">
        <v>463</v>
      </c>
      <c r="B92" s="42" t="s">
        <v>462</v>
      </c>
      <c r="C92" s="43">
        <v>40664</v>
      </c>
      <c r="D92" s="42" t="s">
        <v>436</v>
      </c>
      <c r="E92" s="42" t="s">
        <v>439</v>
      </c>
      <c r="F92" s="42" t="s">
        <v>457</v>
      </c>
      <c r="G92" s="44">
        <v>282</v>
      </c>
      <c r="H92" s="44">
        <v>129.72</v>
      </c>
      <c r="I92" s="42">
        <v>12</v>
      </c>
    </row>
    <row r="93" spans="1:9">
      <c r="A93" s="42" t="s">
        <v>465</v>
      </c>
      <c r="B93" s="42" t="s">
        <v>462</v>
      </c>
      <c r="C93" s="43">
        <v>40634</v>
      </c>
      <c r="D93" s="42" t="s">
        <v>436</v>
      </c>
      <c r="E93" s="42" t="s">
        <v>439</v>
      </c>
      <c r="F93" s="42" t="s">
        <v>440</v>
      </c>
      <c r="G93" s="44">
        <v>168</v>
      </c>
      <c r="H93" s="44">
        <v>63.84</v>
      </c>
      <c r="I93" s="42">
        <v>12</v>
      </c>
    </row>
    <row r="94" spans="1:9">
      <c r="A94" s="42" t="s">
        <v>465</v>
      </c>
      <c r="B94" s="42" t="s">
        <v>462</v>
      </c>
      <c r="C94" s="43">
        <v>40603</v>
      </c>
      <c r="D94" s="42" t="s">
        <v>450</v>
      </c>
      <c r="E94" s="42" t="s">
        <v>451</v>
      </c>
      <c r="F94" s="42" t="s">
        <v>464</v>
      </c>
      <c r="G94" s="44">
        <v>130.5</v>
      </c>
      <c r="H94" s="44">
        <v>63.945</v>
      </c>
      <c r="I94" s="42">
        <v>9</v>
      </c>
    </row>
    <row r="95" spans="1:9">
      <c r="A95" s="42" t="s">
        <v>465</v>
      </c>
      <c r="B95" s="42" t="s">
        <v>462</v>
      </c>
      <c r="C95" s="43">
        <v>40603</v>
      </c>
      <c r="D95" s="42" t="s">
        <v>436</v>
      </c>
      <c r="E95" s="42" t="s">
        <v>442</v>
      </c>
      <c r="F95" s="42" t="s">
        <v>467</v>
      </c>
      <c r="G95" s="44">
        <v>138</v>
      </c>
      <c r="H95" s="44">
        <v>67.62</v>
      </c>
      <c r="I95" s="42">
        <v>12</v>
      </c>
    </row>
    <row r="96" spans="1:9">
      <c r="A96" s="42" t="s">
        <v>474</v>
      </c>
      <c r="B96" s="42" t="s">
        <v>475</v>
      </c>
      <c r="C96" s="43">
        <v>40878</v>
      </c>
      <c r="D96" s="42" t="s">
        <v>436</v>
      </c>
      <c r="E96" s="42" t="s">
        <v>446</v>
      </c>
      <c r="F96" s="42" t="s">
        <v>466</v>
      </c>
      <c r="G96" s="44">
        <v>90</v>
      </c>
      <c r="H96" s="44">
        <v>36</v>
      </c>
      <c r="I96" s="42">
        <v>5</v>
      </c>
    </row>
    <row r="97" spans="1:9">
      <c r="A97" s="42" t="s">
        <v>476</v>
      </c>
      <c r="B97" s="42" t="s">
        <v>475</v>
      </c>
      <c r="C97" s="43">
        <v>40848</v>
      </c>
      <c r="D97" s="42" t="s">
        <v>450</v>
      </c>
      <c r="E97" s="42" t="s">
        <v>451</v>
      </c>
      <c r="F97" s="42" t="s">
        <v>452</v>
      </c>
      <c r="G97" s="44">
        <v>72</v>
      </c>
      <c r="H97" s="44">
        <v>33.119999999999997</v>
      </c>
      <c r="I97" s="42">
        <v>6</v>
      </c>
    </row>
    <row r="98" spans="1:9">
      <c r="A98" s="42" t="s">
        <v>474</v>
      </c>
      <c r="B98" s="42" t="s">
        <v>475</v>
      </c>
      <c r="C98" s="43">
        <v>40725</v>
      </c>
      <c r="D98" s="42" t="s">
        <v>450</v>
      </c>
      <c r="E98" s="42" t="s">
        <v>451</v>
      </c>
      <c r="F98" s="42" t="s">
        <v>460</v>
      </c>
      <c r="G98" s="44">
        <v>104.4</v>
      </c>
      <c r="H98" s="44">
        <v>48.024000000000008</v>
      </c>
      <c r="I98" s="42">
        <v>9</v>
      </c>
    </row>
    <row r="99" spans="1:9">
      <c r="A99" s="42" t="s">
        <v>476</v>
      </c>
      <c r="B99" s="42" t="s">
        <v>475</v>
      </c>
      <c r="C99" s="43">
        <v>40725</v>
      </c>
      <c r="D99" s="42" t="s">
        <v>436</v>
      </c>
      <c r="E99" s="42" t="s">
        <v>439</v>
      </c>
      <c r="F99" s="42" t="s">
        <v>457</v>
      </c>
      <c r="G99" s="44">
        <v>282</v>
      </c>
      <c r="H99" s="44">
        <v>149.46</v>
      </c>
      <c r="I99" s="42">
        <v>12</v>
      </c>
    </row>
    <row r="100" spans="1:9">
      <c r="A100" s="42" t="s">
        <v>477</v>
      </c>
      <c r="B100" s="42" t="s">
        <v>475</v>
      </c>
      <c r="C100" s="43">
        <v>40695</v>
      </c>
      <c r="D100" s="42" t="s">
        <v>436</v>
      </c>
      <c r="E100" s="42" t="s">
        <v>437</v>
      </c>
      <c r="F100" s="42" t="s">
        <v>449</v>
      </c>
      <c r="G100" s="44">
        <v>234</v>
      </c>
      <c r="H100" s="44">
        <v>128.69999999999999</v>
      </c>
      <c r="I100" s="42">
        <v>9</v>
      </c>
    </row>
    <row r="101" spans="1:9">
      <c r="A101" s="42" t="s">
        <v>476</v>
      </c>
      <c r="B101" s="42" t="s">
        <v>475</v>
      </c>
      <c r="C101" s="43">
        <v>40634</v>
      </c>
      <c r="D101" s="42" t="s">
        <v>450</v>
      </c>
      <c r="E101" s="42" t="s">
        <v>455</v>
      </c>
      <c r="F101" s="42" t="s">
        <v>472</v>
      </c>
      <c r="G101" s="44">
        <v>89.55</v>
      </c>
      <c r="H101" s="44">
        <v>47.461500000000001</v>
      </c>
      <c r="I101" s="42">
        <v>9</v>
      </c>
    </row>
    <row r="102" spans="1:9">
      <c r="A102" s="42" t="s">
        <v>476</v>
      </c>
      <c r="B102" s="42" t="s">
        <v>475</v>
      </c>
      <c r="C102" s="43">
        <v>40603</v>
      </c>
      <c r="D102" s="42" t="s">
        <v>450</v>
      </c>
      <c r="E102" s="42" t="s">
        <v>451</v>
      </c>
      <c r="F102" s="42" t="s">
        <v>470</v>
      </c>
      <c r="G102" s="44">
        <v>135</v>
      </c>
      <c r="H102" s="44">
        <v>55.35</v>
      </c>
      <c r="I102" s="42">
        <v>9</v>
      </c>
    </row>
    <row r="103" spans="1:9">
      <c r="A103" s="42" t="s">
        <v>477</v>
      </c>
      <c r="B103" s="42" t="s">
        <v>475</v>
      </c>
      <c r="C103" s="43">
        <v>40575</v>
      </c>
      <c r="D103" s="42" t="s">
        <v>450</v>
      </c>
      <c r="E103" s="42" t="s">
        <v>451</v>
      </c>
      <c r="F103" s="42" t="s">
        <v>470</v>
      </c>
      <c r="G103" s="44">
        <v>135</v>
      </c>
      <c r="H103" s="44">
        <v>63.45</v>
      </c>
      <c r="I103" s="42">
        <v>9</v>
      </c>
    </row>
    <row r="104" spans="1:9">
      <c r="A104" s="42" t="s">
        <v>476</v>
      </c>
      <c r="B104" s="42" t="s">
        <v>475</v>
      </c>
      <c r="C104" s="43">
        <v>40544</v>
      </c>
      <c r="D104" s="42" t="s">
        <v>436</v>
      </c>
      <c r="E104" s="42" t="s">
        <v>446</v>
      </c>
      <c r="F104" s="42" t="s">
        <v>447</v>
      </c>
      <c r="G104" s="44">
        <v>54</v>
      </c>
      <c r="H104" s="44">
        <v>22.68</v>
      </c>
      <c r="I104" s="42">
        <v>4</v>
      </c>
    </row>
    <row r="105" spans="1:9">
      <c r="A105" s="42" t="s">
        <v>434</v>
      </c>
      <c r="B105" s="42" t="s">
        <v>435</v>
      </c>
      <c r="C105" s="43">
        <v>40848</v>
      </c>
      <c r="D105" s="42" t="s">
        <v>450</v>
      </c>
      <c r="E105" s="42" t="s">
        <v>451</v>
      </c>
      <c r="F105" s="42" t="s">
        <v>469</v>
      </c>
      <c r="G105" s="44">
        <v>145</v>
      </c>
      <c r="H105" s="44">
        <v>71.05</v>
      </c>
      <c r="I105" s="42">
        <v>10</v>
      </c>
    </row>
    <row r="106" spans="1:9">
      <c r="A106" s="42" t="s">
        <v>441</v>
      </c>
      <c r="B106" s="42" t="s">
        <v>435</v>
      </c>
      <c r="C106" s="43">
        <v>40634</v>
      </c>
      <c r="D106" s="42" t="s">
        <v>436</v>
      </c>
      <c r="E106" s="42" t="s">
        <v>439</v>
      </c>
      <c r="F106" s="42" t="s">
        <v>473</v>
      </c>
      <c r="G106" s="44">
        <v>165</v>
      </c>
      <c r="H106" s="44">
        <v>77.55</v>
      </c>
      <c r="I106" s="42">
        <v>5</v>
      </c>
    </row>
    <row r="107" spans="1:9">
      <c r="A107" s="42" t="s">
        <v>444</v>
      </c>
      <c r="B107" s="42" t="s">
        <v>445</v>
      </c>
      <c r="C107" s="43">
        <v>40817</v>
      </c>
      <c r="D107" s="42" t="s">
        <v>436</v>
      </c>
      <c r="E107" s="42" t="s">
        <v>439</v>
      </c>
      <c r="F107" s="42" t="s">
        <v>473</v>
      </c>
      <c r="G107" s="44">
        <v>165</v>
      </c>
      <c r="H107" s="44">
        <v>66</v>
      </c>
      <c r="I107" s="42">
        <v>5</v>
      </c>
    </row>
    <row r="108" spans="1:9">
      <c r="A108" s="42" t="s">
        <v>448</v>
      </c>
      <c r="B108" s="42" t="s">
        <v>445</v>
      </c>
      <c r="C108" s="43">
        <v>40817</v>
      </c>
      <c r="D108" s="42" t="s">
        <v>450</v>
      </c>
      <c r="E108" s="42" t="s">
        <v>451</v>
      </c>
      <c r="F108" s="42" t="s">
        <v>453</v>
      </c>
      <c r="G108" s="44">
        <v>185.4</v>
      </c>
      <c r="H108" s="44">
        <v>100.11600000000001</v>
      </c>
      <c r="I108" s="42">
        <v>12</v>
      </c>
    </row>
    <row r="109" spans="1:9">
      <c r="A109" s="42" t="s">
        <v>444</v>
      </c>
      <c r="B109" s="42" t="s">
        <v>445</v>
      </c>
      <c r="C109" s="43">
        <v>40756</v>
      </c>
      <c r="D109" s="42" t="s">
        <v>436</v>
      </c>
      <c r="E109" s="42" t="s">
        <v>442</v>
      </c>
      <c r="F109" s="42" t="s">
        <v>471</v>
      </c>
      <c r="G109" s="44">
        <v>132</v>
      </c>
      <c r="H109" s="44">
        <v>58.08</v>
      </c>
      <c r="I109" s="42">
        <v>12</v>
      </c>
    </row>
    <row r="110" spans="1:9">
      <c r="A110" s="42" t="s">
        <v>444</v>
      </c>
      <c r="B110" s="42" t="s">
        <v>445</v>
      </c>
      <c r="C110" s="43">
        <v>40725</v>
      </c>
      <c r="D110" s="42" t="s">
        <v>436</v>
      </c>
      <c r="E110" s="42" t="s">
        <v>437</v>
      </c>
      <c r="F110" s="42" t="s">
        <v>449</v>
      </c>
      <c r="G110" s="44">
        <v>234</v>
      </c>
      <c r="H110" s="44">
        <v>128.69999999999999</v>
      </c>
      <c r="I110" s="42">
        <v>9</v>
      </c>
    </row>
    <row r="111" spans="1:9">
      <c r="A111" s="42" t="s">
        <v>444</v>
      </c>
      <c r="B111" s="42" t="s">
        <v>445</v>
      </c>
      <c r="C111" s="43">
        <v>40725</v>
      </c>
      <c r="D111" s="42" t="s">
        <v>450</v>
      </c>
      <c r="E111" s="42" t="s">
        <v>451</v>
      </c>
      <c r="F111" s="42" t="s">
        <v>453</v>
      </c>
      <c r="G111" s="44">
        <v>185.4</v>
      </c>
      <c r="H111" s="44">
        <v>101.97</v>
      </c>
      <c r="I111" s="42">
        <v>12</v>
      </c>
    </row>
    <row r="112" spans="1:9">
      <c r="A112" s="42" t="s">
        <v>454</v>
      </c>
      <c r="B112" s="42" t="s">
        <v>445</v>
      </c>
      <c r="C112" s="43">
        <v>40603</v>
      </c>
      <c r="D112" s="42" t="s">
        <v>436</v>
      </c>
      <c r="E112" s="42" t="s">
        <v>437</v>
      </c>
      <c r="F112" s="42" t="s">
        <v>438</v>
      </c>
      <c r="G112" s="44">
        <v>120</v>
      </c>
      <c r="H112" s="44">
        <v>64.8</v>
      </c>
      <c r="I112" s="42">
        <v>6</v>
      </c>
    </row>
    <row r="113" spans="1:9">
      <c r="A113" s="42" t="s">
        <v>454</v>
      </c>
      <c r="B113" s="42" t="s">
        <v>445</v>
      </c>
      <c r="C113" s="43">
        <v>40575</v>
      </c>
      <c r="D113" s="42" t="s">
        <v>436</v>
      </c>
      <c r="E113" s="42" t="s">
        <v>439</v>
      </c>
      <c r="F113" s="42" t="s">
        <v>473</v>
      </c>
      <c r="G113" s="44">
        <v>165</v>
      </c>
      <c r="H113" s="44">
        <v>75.900000000000006</v>
      </c>
      <c r="I113" s="42">
        <v>5</v>
      </c>
    </row>
    <row r="114" spans="1:9">
      <c r="A114" s="42" t="s">
        <v>454</v>
      </c>
      <c r="B114" s="42" t="s">
        <v>445</v>
      </c>
      <c r="C114" s="43">
        <v>40575</v>
      </c>
      <c r="D114" s="42" t="s">
        <v>450</v>
      </c>
      <c r="E114" s="42" t="s">
        <v>451</v>
      </c>
      <c r="F114" s="42" t="s">
        <v>452</v>
      </c>
      <c r="G114" s="44">
        <v>72</v>
      </c>
      <c r="H114" s="44">
        <v>37.44</v>
      </c>
      <c r="I114" s="42">
        <v>6</v>
      </c>
    </row>
    <row r="115" spans="1:9">
      <c r="A115" s="42" t="s">
        <v>448</v>
      </c>
      <c r="B115" s="42" t="s">
        <v>445</v>
      </c>
      <c r="C115" s="43">
        <v>40544</v>
      </c>
      <c r="D115" s="42" t="s">
        <v>436</v>
      </c>
      <c r="E115" s="42" t="s">
        <v>439</v>
      </c>
      <c r="F115" s="42" t="s">
        <v>459</v>
      </c>
      <c r="G115" s="44">
        <v>235.2</v>
      </c>
      <c r="H115" s="44">
        <v>94.08</v>
      </c>
      <c r="I115" s="42">
        <v>12</v>
      </c>
    </row>
    <row r="116" spans="1:9">
      <c r="A116" s="42" t="s">
        <v>461</v>
      </c>
      <c r="B116" s="42" t="s">
        <v>462</v>
      </c>
      <c r="C116" s="43">
        <v>40878</v>
      </c>
      <c r="D116" s="42" t="s">
        <v>436</v>
      </c>
      <c r="E116" s="42" t="s">
        <v>437</v>
      </c>
      <c r="F116" s="42" t="s">
        <v>449</v>
      </c>
      <c r="G116" s="44">
        <v>234</v>
      </c>
      <c r="H116" s="44">
        <v>128.69999999999999</v>
      </c>
      <c r="I116" s="42">
        <v>9</v>
      </c>
    </row>
    <row r="117" spans="1:9">
      <c r="A117" s="42" t="s">
        <v>463</v>
      </c>
      <c r="B117" s="42" t="s">
        <v>462</v>
      </c>
      <c r="C117" s="43">
        <v>40878</v>
      </c>
      <c r="D117" s="42" t="s">
        <v>436</v>
      </c>
      <c r="E117" s="42" t="s">
        <v>437</v>
      </c>
      <c r="F117" s="42" t="s">
        <v>458</v>
      </c>
      <c r="G117" s="44">
        <v>193</v>
      </c>
      <c r="H117" s="44">
        <v>75.27</v>
      </c>
      <c r="I117" s="42">
        <v>10</v>
      </c>
    </row>
    <row r="118" spans="1:9">
      <c r="A118" s="42" t="s">
        <v>465</v>
      </c>
      <c r="B118" s="42" t="s">
        <v>462</v>
      </c>
      <c r="C118" s="43">
        <v>40848</v>
      </c>
      <c r="D118" s="42" t="s">
        <v>436</v>
      </c>
      <c r="E118" s="42" t="s">
        <v>439</v>
      </c>
      <c r="F118" s="42" t="s">
        <v>473</v>
      </c>
      <c r="G118" s="44">
        <v>165</v>
      </c>
      <c r="H118" s="44">
        <v>75.900000000000006</v>
      </c>
      <c r="I118" s="42">
        <v>5</v>
      </c>
    </row>
    <row r="119" spans="1:9">
      <c r="A119" s="42" t="s">
        <v>461</v>
      </c>
      <c r="B119" s="42" t="s">
        <v>462</v>
      </c>
      <c r="C119" s="43">
        <v>40848</v>
      </c>
      <c r="D119" s="42" t="s">
        <v>436</v>
      </c>
      <c r="E119" s="42" t="s">
        <v>442</v>
      </c>
      <c r="F119" s="42" t="s">
        <v>443</v>
      </c>
      <c r="G119" s="44">
        <v>130.5</v>
      </c>
      <c r="H119" s="44">
        <v>69.165000000000006</v>
      </c>
      <c r="I119" s="42">
        <v>9</v>
      </c>
    </row>
    <row r="120" spans="1:9">
      <c r="A120" s="42" t="s">
        <v>463</v>
      </c>
      <c r="B120" s="42" t="s">
        <v>462</v>
      </c>
      <c r="C120" s="43">
        <v>40848</v>
      </c>
      <c r="D120" s="42" t="s">
        <v>436</v>
      </c>
      <c r="E120" s="42" t="s">
        <v>439</v>
      </c>
      <c r="F120" s="42" t="s">
        <v>440</v>
      </c>
      <c r="G120" s="44">
        <v>168</v>
      </c>
      <c r="H120" s="44">
        <v>78.959999999999994</v>
      </c>
      <c r="I120" s="42">
        <v>12</v>
      </c>
    </row>
    <row r="121" spans="1:9">
      <c r="A121" s="42" t="s">
        <v>463</v>
      </c>
      <c r="B121" s="42" t="s">
        <v>462</v>
      </c>
      <c r="C121" s="43">
        <v>40848</v>
      </c>
      <c r="D121" s="42" t="s">
        <v>450</v>
      </c>
      <c r="E121" s="42" t="s">
        <v>455</v>
      </c>
      <c r="F121" s="42" t="s">
        <v>478</v>
      </c>
      <c r="G121" s="44">
        <v>282</v>
      </c>
      <c r="H121" s="44">
        <v>138.18</v>
      </c>
      <c r="I121" s="42">
        <v>12</v>
      </c>
    </row>
    <row r="122" spans="1:9">
      <c r="A122" s="42" t="s">
        <v>461</v>
      </c>
      <c r="B122" s="42" t="s">
        <v>462</v>
      </c>
      <c r="C122" s="43">
        <v>40817</v>
      </c>
      <c r="D122" s="42" t="s">
        <v>436</v>
      </c>
      <c r="E122" s="42" t="s">
        <v>439</v>
      </c>
      <c r="F122" s="42" t="s">
        <v>473</v>
      </c>
      <c r="G122" s="44">
        <v>165</v>
      </c>
      <c r="H122" s="44">
        <v>75.900000000000006</v>
      </c>
      <c r="I122" s="42">
        <v>5</v>
      </c>
    </row>
    <row r="123" spans="1:9">
      <c r="A123" s="42" t="s">
        <v>461</v>
      </c>
      <c r="B123" s="42" t="s">
        <v>462</v>
      </c>
      <c r="C123" s="43">
        <v>40817</v>
      </c>
      <c r="D123" s="42" t="s">
        <v>450</v>
      </c>
      <c r="E123" s="42" t="s">
        <v>451</v>
      </c>
      <c r="F123" s="42" t="s">
        <v>470</v>
      </c>
      <c r="G123" s="44">
        <v>135</v>
      </c>
      <c r="H123" s="44">
        <v>64.8</v>
      </c>
      <c r="I123" s="42">
        <v>9</v>
      </c>
    </row>
    <row r="124" spans="1:9">
      <c r="A124" s="42" t="s">
        <v>468</v>
      </c>
      <c r="B124" s="42" t="s">
        <v>462</v>
      </c>
      <c r="C124" s="43">
        <v>40787</v>
      </c>
      <c r="D124" s="42" t="s">
        <v>436</v>
      </c>
      <c r="E124" s="42" t="s">
        <v>437</v>
      </c>
      <c r="F124" s="42" t="s">
        <v>458</v>
      </c>
      <c r="G124" s="44">
        <v>193</v>
      </c>
      <c r="H124" s="44">
        <v>96.5</v>
      </c>
      <c r="I124" s="42">
        <v>10</v>
      </c>
    </row>
    <row r="125" spans="1:9">
      <c r="A125" s="42" t="s">
        <v>463</v>
      </c>
      <c r="B125" s="42" t="s">
        <v>462</v>
      </c>
      <c r="C125" s="43">
        <v>40756</v>
      </c>
      <c r="D125" s="42" t="s">
        <v>450</v>
      </c>
      <c r="E125" s="42" t="s">
        <v>451</v>
      </c>
      <c r="F125" s="42" t="s">
        <v>470</v>
      </c>
      <c r="G125" s="44">
        <v>135</v>
      </c>
      <c r="H125" s="44">
        <v>63.45</v>
      </c>
      <c r="I125" s="42">
        <v>9</v>
      </c>
    </row>
    <row r="126" spans="1:9">
      <c r="A126" s="42" t="s">
        <v>465</v>
      </c>
      <c r="B126" s="42" t="s">
        <v>462</v>
      </c>
      <c r="C126" s="43">
        <v>40664</v>
      </c>
      <c r="D126" s="42" t="s">
        <v>436</v>
      </c>
      <c r="E126" s="42" t="s">
        <v>446</v>
      </c>
      <c r="F126" s="42" t="s">
        <v>447</v>
      </c>
      <c r="G126" s="44">
        <v>54</v>
      </c>
      <c r="H126" s="44">
        <v>20.52</v>
      </c>
      <c r="I126" s="42">
        <v>4</v>
      </c>
    </row>
    <row r="127" spans="1:9">
      <c r="A127" s="42" t="s">
        <v>461</v>
      </c>
      <c r="B127" s="42" t="s">
        <v>462</v>
      </c>
      <c r="C127" s="43">
        <v>40634</v>
      </c>
      <c r="D127" s="42" t="s">
        <v>450</v>
      </c>
      <c r="E127" s="42" t="s">
        <v>451</v>
      </c>
      <c r="F127" s="42" t="s">
        <v>452</v>
      </c>
      <c r="G127" s="44">
        <v>72</v>
      </c>
      <c r="H127" s="44">
        <v>37.44</v>
      </c>
      <c r="I127" s="42">
        <v>6</v>
      </c>
    </row>
    <row r="128" spans="1:9">
      <c r="A128" s="42" t="s">
        <v>465</v>
      </c>
      <c r="B128" s="42" t="s">
        <v>462</v>
      </c>
      <c r="C128" s="43">
        <v>40634</v>
      </c>
      <c r="D128" s="42" t="s">
        <v>450</v>
      </c>
      <c r="E128" s="42" t="s">
        <v>451</v>
      </c>
      <c r="F128" s="42" t="s">
        <v>453</v>
      </c>
      <c r="G128" s="44">
        <v>185.4</v>
      </c>
      <c r="H128" s="44">
        <v>101.97</v>
      </c>
      <c r="I128" s="42">
        <v>12</v>
      </c>
    </row>
    <row r="129" spans="1:9">
      <c r="A129" s="42" t="s">
        <v>465</v>
      </c>
      <c r="B129" s="42" t="s">
        <v>462</v>
      </c>
      <c r="C129" s="43">
        <v>40634</v>
      </c>
      <c r="D129" s="42" t="s">
        <v>436</v>
      </c>
      <c r="E129" s="42" t="s">
        <v>442</v>
      </c>
      <c r="F129" s="42" t="s">
        <v>471</v>
      </c>
      <c r="G129" s="44">
        <v>132</v>
      </c>
      <c r="H129" s="44">
        <v>52.8</v>
      </c>
      <c r="I129" s="42">
        <v>12</v>
      </c>
    </row>
    <row r="130" spans="1:9">
      <c r="A130" s="42" t="s">
        <v>474</v>
      </c>
      <c r="B130" s="42" t="s">
        <v>475</v>
      </c>
      <c r="C130" s="43">
        <v>40878</v>
      </c>
      <c r="D130" s="42" t="s">
        <v>436</v>
      </c>
      <c r="E130" s="42" t="s">
        <v>442</v>
      </c>
      <c r="F130" s="42" t="s">
        <v>471</v>
      </c>
      <c r="G130" s="44">
        <v>132</v>
      </c>
      <c r="H130" s="44">
        <v>58.08</v>
      </c>
      <c r="I130" s="42">
        <v>12</v>
      </c>
    </row>
    <row r="131" spans="1:9">
      <c r="A131" s="42" t="s">
        <v>474</v>
      </c>
      <c r="B131" s="42" t="s">
        <v>475</v>
      </c>
      <c r="C131" s="43">
        <v>40848</v>
      </c>
      <c r="D131" s="42" t="s">
        <v>450</v>
      </c>
      <c r="E131" s="42" t="s">
        <v>451</v>
      </c>
      <c r="F131" s="42" t="s">
        <v>469</v>
      </c>
      <c r="G131" s="44">
        <v>145</v>
      </c>
      <c r="H131" s="44">
        <v>78.3</v>
      </c>
      <c r="I131" s="42">
        <v>10</v>
      </c>
    </row>
    <row r="132" spans="1:9">
      <c r="A132" s="42" t="s">
        <v>476</v>
      </c>
      <c r="B132" s="42" t="s">
        <v>475</v>
      </c>
      <c r="C132" s="43">
        <v>40817</v>
      </c>
      <c r="D132" s="42" t="s">
        <v>436</v>
      </c>
      <c r="E132" s="42" t="s">
        <v>446</v>
      </c>
      <c r="F132" s="42" t="s">
        <v>447</v>
      </c>
      <c r="G132" s="44">
        <v>54</v>
      </c>
      <c r="H132" s="44">
        <v>21.06</v>
      </c>
      <c r="I132" s="42">
        <v>4</v>
      </c>
    </row>
    <row r="133" spans="1:9">
      <c r="A133" s="42" t="s">
        <v>476</v>
      </c>
      <c r="B133" s="42" t="s">
        <v>475</v>
      </c>
      <c r="C133" s="43">
        <v>40756</v>
      </c>
      <c r="D133" s="42" t="s">
        <v>450</v>
      </c>
      <c r="E133" s="42" t="s">
        <v>451</v>
      </c>
      <c r="F133" s="42" t="s">
        <v>470</v>
      </c>
      <c r="G133" s="44">
        <v>135</v>
      </c>
      <c r="H133" s="44">
        <v>64.8</v>
      </c>
      <c r="I133" s="42">
        <v>9</v>
      </c>
    </row>
    <row r="134" spans="1:9">
      <c r="A134" s="42" t="s">
        <v>476</v>
      </c>
      <c r="B134" s="42" t="s">
        <v>475</v>
      </c>
      <c r="C134" s="43">
        <v>40756</v>
      </c>
      <c r="D134" s="42" t="s">
        <v>436</v>
      </c>
      <c r="E134" s="42" t="s">
        <v>437</v>
      </c>
      <c r="F134" s="42" t="s">
        <v>458</v>
      </c>
      <c r="G134" s="44">
        <v>193</v>
      </c>
      <c r="H134" s="44">
        <v>75.27</v>
      </c>
      <c r="I134" s="42">
        <v>10</v>
      </c>
    </row>
    <row r="135" spans="1:9">
      <c r="A135" s="42" t="s">
        <v>474</v>
      </c>
      <c r="B135" s="42" t="s">
        <v>475</v>
      </c>
      <c r="C135" s="43">
        <v>40756</v>
      </c>
      <c r="D135" s="42" t="s">
        <v>436</v>
      </c>
      <c r="E135" s="42" t="s">
        <v>439</v>
      </c>
      <c r="F135" s="42" t="s">
        <v>457</v>
      </c>
      <c r="G135" s="44">
        <v>282</v>
      </c>
      <c r="H135" s="44">
        <v>129.72</v>
      </c>
      <c r="I135" s="42">
        <v>12</v>
      </c>
    </row>
    <row r="136" spans="1:9">
      <c r="A136" s="42" t="s">
        <v>477</v>
      </c>
      <c r="B136" s="42" t="s">
        <v>475</v>
      </c>
      <c r="C136" s="43">
        <v>40695</v>
      </c>
      <c r="D136" s="42" t="s">
        <v>450</v>
      </c>
      <c r="E136" s="42" t="s">
        <v>451</v>
      </c>
      <c r="F136" s="42" t="s">
        <v>452</v>
      </c>
      <c r="G136" s="44">
        <v>72</v>
      </c>
      <c r="H136" s="44">
        <v>36</v>
      </c>
      <c r="I136" s="42">
        <v>6</v>
      </c>
    </row>
    <row r="137" spans="1:9">
      <c r="A137" s="42" t="s">
        <v>477</v>
      </c>
      <c r="B137" s="42" t="s">
        <v>475</v>
      </c>
      <c r="C137" s="43">
        <v>40544</v>
      </c>
      <c r="D137" s="42" t="s">
        <v>436</v>
      </c>
      <c r="E137" s="42" t="s">
        <v>446</v>
      </c>
      <c r="F137" s="42" t="s">
        <v>447</v>
      </c>
      <c r="G137" s="44">
        <v>54</v>
      </c>
      <c r="H137" s="44">
        <v>22.68</v>
      </c>
      <c r="I137" s="42">
        <v>4</v>
      </c>
    </row>
    <row r="138" spans="1:9">
      <c r="A138" s="42" t="s">
        <v>476</v>
      </c>
      <c r="B138" s="42" t="s">
        <v>475</v>
      </c>
      <c r="C138" s="43">
        <v>40544</v>
      </c>
      <c r="D138" s="42" t="s">
        <v>450</v>
      </c>
      <c r="E138" s="42" t="s">
        <v>451</v>
      </c>
      <c r="F138" s="42" t="s">
        <v>469</v>
      </c>
      <c r="G138" s="44">
        <v>145</v>
      </c>
      <c r="H138" s="44">
        <v>71.05</v>
      </c>
      <c r="I138" s="42">
        <v>10</v>
      </c>
    </row>
    <row r="139" spans="1:9">
      <c r="A139" s="42" t="s">
        <v>441</v>
      </c>
      <c r="B139" s="42" t="s">
        <v>435</v>
      </c>
      <c r="C139" s="43">
        <v>40634</v>
      </c>
      <c r="D139" s="42" t="s">
        <v>436</v>
      </c>
      <c r="E139" s="42" t="s">
        <v>439</v>
      </c>
      <c r="F139" s="42" t="s">
        <v>473</v>
      </c>
      <c r="G139" s="44">
        <v>165</v>
      </c>
      <c r="H139" s="44">
        <v>66</v>
      </c>
      <c r="I139" s="42">
        <v>5</v>
      </c>
    </row>
    <row r="140" spans="1:9">
      <c r="A140" s="42" t="s">
        <v>444</v>
      </c>
      <c r="B140" s="42" t="s">
        <v>445</v>
      </c>
      <c r="C140" s="43">
        <v>40878</v>
      </c>
      <c r="D140" s="42" t="s">
        <v>450</v>
      </c>
      <c r="E140" s="42" t="s">
        <v>451</v>
      </c>
      <c r="F140" s="42" t="s">
        <v>453</v>
      </c>
      <c r="G140" s="44">
        <v>185.4</v>
      </c>
      <c r="H140" s="44">
        <v>101.97</v>
      </c>
      <c r="I140" s="42">
        <v>12</v>
      </c>
    </row>
    <row r="141" spans="1:9">
      <c r="A141" s="42" t="s">
        <v>454</v>
      </c>
      <c r="B141" s="42" t="s">
        <v>445</v>
      </c>
      <c r="C141" s="43">
        <v>40848</v>
      </c>
      <c r="D141" s="42" t="s">
        <v>436</v>
      </c>
      <c r="E141" s="42" t="s">
        <v>446</v>
      </c>
      <c r="F141" s="42" t="s">
        <v>466</v>
      </c>
      <c r="G141" s="44">
        <v>90</v>
      </c>
      <c r="H141" s="44">
        <v>46.8</v>
      </c>
      <c r="I141" s="42">
        <v>5</v>
      </c>
    </row>
    <row r="142" spans="1:9">
      <c r="A142" s="42" t="s">
        <v>454</v>
      </c>
      <c r="B142" s="42" t="s">
        <v>445</v>
      </c>
      <c r="C142" s="43">
        <v>40848</v>
      </c>
      <c r="D142" s="42" t="s">
        <v>450</v>
      </c>
      <c r="E142" s="42" t="s">
        <v>451</v>
      </c>
      <c r="F142" s="42" t="s">
        <v>470</v>
      </c>
      <c r="G142" s="44">
        <v>135</v>
      </c>
      <c r="H142" s="44">
        <v>63.45</v>
      </c>
      <c r="I142" s="42">
        <v>9</v>
      </c>
    </row>
    <row r="143" spans="1:9">
      <c r="A143" s="42" t="s">
        <v>454</v>
      </c>
      <c r="B143" s="42" t="s">
        <v>445</v>
      </c>
      <c r="C143" s="43">
        <v>40848</v>
      </c>
      <c r="D143" s="42" t="s">
        <v>436</v>
      </c>
      <c r="E143" s="42" t="s">
        <v>442</v>
      </c>
      <c r="F143" s="42" t="s">
        <v>443</v>
      </c>
      <c r="G143" s="44">
        <v>130.5</v>
      </c>
      <c r="H143" s="44">
        <v>67.86</v>
      </c>
      <c r="I143" s="42">
        <v>9</v>
      </c>
    </row>
    <row r="144" spans="1:9">
      <c r="A144" s="42" t="s">
        <v>448</v>
      </c>
      <c r="B144" s="42" t="s">
        <v>445</v>
      </c>
      <c r="C144" s="43">
        <v>40817</v>
      </c>
      <c r="D144" s="42" t="s">
        <v>450</v>
      </c>
      <c r="E144" s="42" t="s">
        <v>451</v>
      </c>
      <c r="F144" s="42" t="s">
        <v>452</v>
      </c>
      <c r="G144" s="44">
        <v>72</v>
      </c>
      <c r="H144" s="44">
        <v>36</v>
      </c>
      <c r="I144" s="42">
        <v>6</v>
      </c>
    </row>
    <row r="145" spans="1:9">
      <c r="A145" s="42" t="s">
        <v>444</v>
      </c>
      <c r="B145" s="42" t="s">
        <v>445</v>
      </c>
      <c r="C145" s="43">
        <v>40756</v>
      </c>
      <c r="D145" s="42" t="s">
        <v>436</v>
      </c>
      <c r="E145" s="42" t="s">
        <v>439</v>
      </c>
      <c r="F145" s="42" t="s">
        <v>473</v>
      </c>
      <c r="G145" s="44">
        <v>165</v>
      </c>
      <c r="H145" s="44">
        <v>75.900000000000006</v>
      </c>
      <c r="I145" s="42">
        <v>5</v>
      </c>
    </row>
    <row r="146" spans="1:9">
      <c r="A146" s="42" t="s">
        <v>444</v>
      </c>
      <c r="B146" s="42" t="s">
        <v>445</v>
      </c>
      <c r="C146" s="43">
        <v>40725</v>
      </c>
      <c r="D146" s="42" t="s">
        <v>436</v>
      </c>
      <c r="E146" s="42" t="s">
        <v>442</v>
      </c>
      <c r="F146" s="42" t="s">
        <v>443</v>
      </c>
      <c r="G146" s="44">
        <v>130.5</v>
      </c>
      <c r="H146" s="44">
        <v>67.86</v>
      </c>
      <c r="I146" s="42">
        <v>9</v>
      </c>
    </row>
    <row r="147" spans="1:9">
      <c r="A147" s="42" t="s">
        <v>444</v>
      </c>
      <c r="B147" s="42" t="s">
        <v>445</v>
      </c>
      <c r="C147" s="43">
        <v>40695</v>
      </c>
      <c r="D147" s="42" t="s">
        <v>450</v>
      </c>
      <c r="E147" s="42" t="s">
        <v>451</v>
      </c>
      <c r="F147" s="42" t="s">
        <v>452</v>
      </c>
      <c r="G147" s="44">
        <v>72</v>
      </c>
      <c r="H147" s="44">
        <v>37.44</v>
      </c>
      <c r="I147" s="42">
        <v>6</v>
      </c>
    </row>
    <row r="148" spans="1:9">
      <c r="A148" s="42" t="s">
        <v>448</v>
      </c>
      <c r="B148" s="42" t="s">
        <v>445</v>
      </c>
      <c r="C148" s="43">
        <v>40544</v>
      </c>
      <c r="D148" s="42" t="s">
        <v>436</v>
      </c>
      <c r="E148" s="42" t="s">
        <v>439</v>
      </c>
      <c r="F148" s="42" t="s">
        <v>459</v>
      </c>
      <c r="G148" s="44">
        <v>235.2</v>
      </c>
      <c r="H148" s="44">
        <v>129.36000000000001</v>
      </c>
      <c r="I148" s="42">
        <v>12</v>
      </c>
    </row>
    <row r="149" spans="1:9">
      <c r="A149" s="42" t="s">
        <v>461</v>
      </c>
      <c r="B149" s="42" t="s">
        <v>462</v>
      </c>
      <c r="C149" s="43">
        <v>40878</v>
      </c>
      <c r="D149" s="42" t="s">
        <v>436</v>
      </c>
      <c r="E149" s="42" t="s">
        <v>437</v>
      </c>
      <c r="F149" s="42" t="s">
        <v>449</v>
      </c>
      <c r="G149" s="44">
        <v>234</v>
      </c>
      <c r="H149" s="44">
        <v>114.66</v>
      </c>
      <c r="I149" s="42">
        <v>9</v>
      </c>
    </row>
    <row r="150" spans="1:9">
      <c r="A150" s="42" t="s">
        <v>463</v>
      </c>
      <c r="B150" s="42" t="s">
        <v>462</v>
      </c>
      <c r="C150" s="43">
        <v>40848</v>
      </c>
      <c r="D150" s="42" t="s">
        <v>436</v>
      </c>
      <c r="E150" s="42" t="s">
        <v>439</v>
      </c>
      <c r="F150" s="42" t="s">
        <v>459</v>
      </c>
      <c r="G150" s="44">
        <v>235.2</v>
      </c>
      <c r="H150" s="44">
        <v>122.304</v>
      </c>
      <c r="I150" s="42">
        <v>12</v>
      </c>
    </row>
    <row r="151" spans="1:9">
      <c r="A151" s="42" t="s">
        <v>465</v>
      </c>
      <c r="B151" s="42" t="s">
        <v>462</v>
      </c>
      <c r="C151" s="43">
        <v>40817</v>
      </c>
      <c r="D151" s="42" t="s">
        <v>436</v>
      </c>
      <c r="E151" s="42" t="s">
        <v>437</v>
      </c>
      <c r="F151" s="42" t="s">
        <v>438</v>
      </c>
      <c r="G151" s="44">
        <v>120</v>
      </c>
      <c r="H151" s="44">
        <v>48</v>
      </c>
      <c r="I151" s="42">
        <v>6</v>
      </c>
    </row>
    <row r="152" spans="1:9">
      <c r="A152" s="42" t="s">
        <v>463</v>
      </c>
      <c r="B152" s="42" t="s">
        <v>462</v>
      </c>
      <c r="C152" s="43">
        <v>40817</v>
      </c>
      <c r="D152" s="42" t="s">
        <v>450</v>
      </c>
      <c r="E152" s="42" t="s">
        <v>455</v>
      </c>
      <c r="F152" s="42" t="s">
        <v>472</v>
      </c>
      <c r="G152" s="44">
        <v>89.55</v>
      </c>
      <c r="H152" s="44">
        <v>47.461500000000001</v>
      </c>
      <c r="I152" s="42">
        <v>9</v>
      </c>
    </row>
    <row r="153" spans="1:9">
      <c r="A153" s="42" t="s">
        <v>465</v>
      </c>
      <c r="B153" s="42" t="s">
        <v>462</v>
      </c>
      <c r="C153" s="43">
        <v>40817</v>
      </c>
      <c r="D153" s="42" t="s">
        <v>436</v>
      </c>
      <c r="E153" s="42" t="s">
        <v>439</v>
      </c>
      <c r="F153" s="42" t="s">
        <v>440</v>
      </c>
      <c r="G153" s="44">
        <v>168</v>
      </c>
      <c r="H153" s="44">
        <v>80.64</v>
      </c>
      <c r="I153" s="42">
        <v>12</v>
      </c>
    </row>
    <row r="154" spans="1:9">
      <c r="A154" s="42" t="s">
        <v>468</v>
      </c>
      <c r="B154" s="42" t="s">
        <v>462</v>
      </c>
      <c r="C154" s="43">
        <v>40787</v>
      </c>
      <c r="D154" s="42" t="s">
        <v>450</v>
      </c>
      <c r="E154" s="42" t="s">
        <v>451</v>
      </c>
      <c r="F154" s="42" t="s">
        <v>464</v>
      </c>
      <c r="G154" s="44">
        <v>130.5</v>
      </c>
      <c r="H154" s="44">
        <v>54.81</v>
      </c>
      <c r="I154" s="42">
        <v>9</v>
      </c>
    </row>
    <row r="155" spans="1:9">
      <c r="A155" s="42" t="s">
        <v>463</v>
      </c>
      <c r="B155" s="42" t="s">
        <v>462</v>
      </c>
      <c r="C155" s="43">
        <v>40756</v>
      </c>
      <c r="D155" s="42" t="s">
        <v>436</v>
      </c>
      <c r="E155" s="42" t="s">
        <v>437</v>
      </c>
      <c r="F155" s="42" t="s">
        <v>449</v>
      </c>
      <c r="G155" s="44">
        <v>234</v>
      </c>
      <c r="H155" s="44">
        <v>91.26</v>
      </c>
      <c r="I155" s="42">
        <v>9</v>
      </c>
    </row>
    <row r="156" spans="1:9">
      <c r="A156" s="42" t="s">
        <v>461</v>
      </c>
      <c r="B156" s="42" t="s">
        <v>462</v>
      </c>
      <c r="C156" s="43">
        <v>40756</v>
      </c>
      <c r="D156" s="42" t="s">
        <v>436</v>
      </c>
      <c r="E156" s="42" t="s">
        <v>442</v>
      </c>
      <c r="F156" s="42" t="s">
        <v>443</v>
      </c>
      <c r="G156" s="44">
        <v>130.5</v>
      </c>
      <c r="H156" s="44">
        <v>65.25</v>
      </c>
      <c r="I156" s="42">
        <v>9</v>
      </c>
    </row>
    <row r="157" spans="1:9">
      <c r="A157" s="42" t="s">
        <v>461</v>
      </c>
      <c r="B157" s="42" t="s">
        <v>462</v>
      </c>
      <c r="C157" s="43">
        <v>40756</v>
      </c>
      <c r="D157" s="42" t="s">
        <v>450</v>
      </c>
      <c r="E157" s="42" t="s">
        <v>451</v>
      </c>
      <c r="F157" s="42" t="s">
        <v>469</v>
      </c>
      <c r="G157" s="44">
        <v>145</v>
      </c>
      <c r="H157" s="44">
        <v>65.25</v>
      </c>
      <c r="I157" s="42">
        <v>10</v>
      </c>
    </row>
    <row r="158" spans="1:9">
      <c r="A158" s="42" t="s">
        <v>461</v>
      </c>
      <c r="B158" s="42" t="s">
        <v>462</v>
      </c>
      <c r="C158" s="43">
        <v>40756</v>
      </c>
      <c r="D158" s="42" t="s">
        <v>436</v>
      </c>
      <c r="E158" s="42" t="s">
        <v>439</v>
      </c>
      <c r="F158" s="42" t="s">
        <v>459</v>
      </c>
      <c r="G158" s="44">
        <v>235.2</v>
      </c>
      <c r="H158" s="44">
        <v>129.36000000000001</v>
      </c>
      <c r="I158" s="42">
        <v>12</v>
      </c>
    </row>
    <row r="159" spans="1:9">
      <c r="A159" s="42" t="s">
        <v>463</v>
      </c>
      <c r="B159" s="42" t="s">
        <v>462</v>
      </c>
      <c r="C159" s="43">
        <v>40695</v>
      </c>
      <c r="D159" s="42" t="s">
        <v>450</v>
      </c>
      <c r="E159" s="42" t="s">
        <v>451</v>
      </c>
      <c r="F159" s="42" t="s">
        <v>452</v>
      </c>
      <c r="G159" s="44">
        <v>72</v>
      </c>
      <c r="H159" s="44">
        <v>36</v>
      </c>
      <c r="I159" s="42">
        <v>6</v>
      </c>
    </row>
    <row r="160" spans="1:9">
      <c r="A160" s="42" t="s">
        <v>461</v>
      </c>
      <c r="B160" s="42" t="s">
        <v>462</v>
      </c>
      <c r="C160" s="43">
        <v>40634</v>
      </c>
      <c r="D160" s="42" t="s">
        <v>450</v>
      </c>
      <c r="E160" s="42" t="s">
        <v>451</v>
      </c>
      <c r="F160" s="42" t="s">
        <v>470</v>
      </c>
      <c r="G160" s="44">
        <v>135</v>
      </c>
      <c r="H160" s="44">
        <v>49.95</v>
      </c>
      <c r="I160" s="42">
        <v>9</v>
      </c>
    </row>
    <row r="161" spans="1:9">
      <c r="A161" s="42" t="s">
        <v>465</v>
      </c>
      <c r="B161" s="42" t="s">
        <v>462</v>
      </c>
      <c r="C161" s="43">
        <v>40634</v>
      </c>
      <c r="D161" s="42" t="s">
        <v>450</v>
      </c>
      <c r="E161" s="42" t="s">
        <v>451</v>
      </c>
      <c r="F161" s="42" t="s">
        <v>464</v>
      </c>
      <c r="G161" s="44">
        <v>130.5</v>
      </c>
      <c r="H161" s="44">
        <v>48.284999999999997</v>
      </c>
      <c r="I161" s="42">
        <v>9</v>
      </c>
    </row>
    <row r="162" spans="1:9">
      <c r="A162" s="42" t="s">
        <v>465</v>
      </c>
      <c r="B162" s="42" t="s">
        <v>462</v>
      </c>
      <c r="C162" s="43">
        <v>40603</v>
      </c>
      <c r="D162" s="42" t="s">
        <v>436</v>
      </c>
      <c r="E162" s="42" t="s">
        <v>442</v>
      </c>
      <c r="F162" s="42" t="s">
        <v>467</v>
      </c>
      <c r="G162" s="44">
        <v>138</v>
      </c>
      <c r="H162" s="44">
        <v>53.82</v>
      </c>
      <c r="I162" s="42">
        <v>12</v>
      </c>
    </row>
    <row r="163" spans="1:9">
      <c r="A163" s="42" t="s">
        <v>474</v>
      </c>
      <c r="B163" s="42" t="s">
        <v>475</v>
      </c>
      <c r="C163" s="43">
        <v>40878</v>
      </c>
      <c r="D163" s="42" t="s">
        <v>436</v>
      </c>
      <c r="E163" s="42" t="s">
        <v>442</v>
      </c>
      <c r="F163" s="42" t="s">
        <v>471</v>
      </c>
      <c r="G163" s="44">
        <v>132</v>
      </c>
      <c r="H163" s="44">
        <v>52.8</v>
      </c>
      <c r="I163" s="42">
        <v>12</v>
      </c>
    </row>
    <row r="164" spans="1:9">
      <c r="A164" s="42" t="s">
        <v>476</v>
      </c>
      <c r="B164" s="42" t="s">
        <v>475</v>
      </c>
      <c r="C164" s="43">
        <v>40848</v>
      </c>
      <c r="D164" s="42" t="s">
        <v>450</v>
      </c>
      <c r="E164" s="42" t="s">
        <v>455</v>
      </c>
      <c r="F164" s="42" t="s">
        <v>456</v>
      </c>
      <c r="G164" s="44">
        <v>160</v>
      </c>
      <c r="H164" s="44">
        <v>86.4</v>
      </c>
      <c r="I164" s="42">
        <v>10</v>
      </c>
    </row>
    <row r="165" spans="1:9">
      <c r="A165" s="42" t="s">
        <v>474</v>
      </c>
      <c r="B165" s="42" t="s">
        <v>475</v>
      </c>
      <c r="C165" s="43">
        <v>40756</v>
      </c>
      <c r="D165" s="42" t="s">
        <v>436</v>
      </c>
      <c r="E165" s="42" t="s">
        <v>439</v>
      </c>
      <c r="F165" s="42" t="s">
        <v>459</v>
      </c>
      <c r="G165" s="44">
        <v>235.2</v>
      </c>
      <c r="H165" s="44">
        <v>129.36000000000001</v>
      </c>
      <c r="I165" s="42">
        <v>12</v>
      </c>
    </row>
    <row r="166" spans="1:9">
      <c r="A166" s="42" t="s">
        <v>476</v>
      </c>
      <c r="B166" s="42" t="s">
        <v>475</v>
      </c>
      <c r="C166" s="43">
        <v>40756</v>
      </c>
      <c r="D166" s="42" t="s">
        <v>436</v>
      </c>
      <c r="E166" s="42" t="s">
        <v>439</v>
      </c>
      <c r="F166" s="42" t="s">
        <v>459</v>
      </c>
      <c r="G166" s="44">
        <v>235.2</v>
      </c>
      <c r="H166" s="44">
        <v>94.08</v>
      </c>
      <c r="I166" s="42">
        <v>12</v>
      </c>
    </row>
    <row r="167" spans="1:9">
      <c r="A167" s="42" t="s">
        <v>474</v>
      </c>
      <c r="B167" s="42" t="s">
        <v>475</v>
      </c>
      <c r="C167" s="43">
        <v>40725</v>
      </c>
      <c r="D167" s="42" t="s">
        <v>450</v>
      </c>
      <c r="E167" s="42" t="s">
        <v>451</v>
      </c>
      <c r="F167" s="42" t="s">
        <v>464</v>
      </c>
      <c r="G167" s="44">
        <v>130.5</v>
      </c>
      <c r="H167" s="44">
        <v>54.81</v>
      </c>
      <c r="I167" s="42">
        <v>9</v>
      </c>
    </row>
    <row r="168" spans="1:9">
      <c r="A168" s="42" t="s">
        <v>477</v>
      </c>
      <c r="B168" s="42" t="s">
        <v>475</v>
      </c>
      <c r="C168" s="43">
        <v>40695</v>
      </c>
      <c r="D168" s="42" t="s">
        <v>450</v>
      </c>
      <c r="E168" s="42" t="s">
        <v>451</v>
      </c>
      <c r="F168" s="42" t="s">
        <v>470</v>
      </c>
      <c r="G168" s="44">
        <v>135</v>
      </c>
      <c r="H168" s="44">
        <v>63.45</v>
      </c>
      <c r="I168" s="42">
        <v>9</v>
      </c>
    </row>
    <row r="169" spans="1:9">
      <c r="A169" s="42" t="s">
        <v>477</v>
      </c>
      <c r="B169" s="42" t="s">
        <v>475</v>
      </c>
      <c r="C169" s="43">
        <v>40695</v>
      </c>
      <c r="D169" s="42" t="s">
        <v>436</v>
      </c>
      <c r="E169" s="42" t="s">
        <v>437</v>
      </c>
      <c r="F169" s="42" t="s">
        <v>449</v>
      </c>
      <c r="G169" s="44">
        <v>234</v>
      </c>
      <c r="H169" s="44">
        <v>121.68</v>
      </c>
      <c r="I169" s="42">
        <v>9</v>
      </c>
    </row>
    <row r="170" spans="1:9">
      <c r="A170" s="42" t="s">
        <v>476</v>
      </c>
      <c r="B170" s="42" t="s">
        <v>475</v>
      </c>
      <c r="C170" s="43">
        <v>40634</v>
      </c>
      <c r="D170" s="42" t="s">
        <v>436</v>
      </c>
      <c r="E170" s="42" t="s">
        <v>437</v>
      </c>
      <c r="F170" s="42" t="s">
        <v>438</v>
      </c>
      <c r="G170" s="44">
        <v>120</v>
      </c>
      <c r="H170" s="44">
        <v>49.2</v>
      </c>
      <c r="I170" s="42">
        <v>6</v>
      </c>
    </row>
    <row r="171" spans="1:9">
      <c r="A171" s="42" t="s">
        <v>476</v>
      </c>
      <c r="B171" s="42" t="s">
        <v>475</v>
      </c>
      <c r="C171" s="43">
        <v>40634</v>
      </c>
      <c r="D171" s="42" t="s">
        <v>450</v>
      </c>
      <c r="E171" s="42" t="s">
        <v>451</v>
      </c>
      <c r="F171" s="42" t="s">
        <v>464</v>
      </c>
      <c r="G171" s="44">
        <v>130.5</v>
      </c>
      <c r="H171" s="44">
        <v>63.945</v>
      </c>
      <c r="I171" s="42">
        <v>9</v>
      </c>
    </row>
    <row r="172" spans="1:9">
      <c r="A172" s="42" t="s">
        <v>476</v>
      </c>
      <c r="B172" s="42" t="s">
        <v>475</v>
      </c>
      <c r="C172" s="43">
        <v>40575</v>
      </c>
      <c r="D172" s="42" t="s">
        <v>436</v>
      </c>
      <c r="E172" s="42" t="s">
        <v>446</v>
      </c>
      <c r="F172" s="42" t="s">
        <v>447</v>
      </c>
      <c r="G172" s="44">
        <v>54</v>
      </c>
      <c r="H172" s="44">
        <v>25.92</v>
      </c>
      <c r="I172" s="42">
        <v>4</v>
      </c>
    </row>
    <row r="173" spans="1:9">
      <c r="A173" s="42" t="s">
        <v>434</v>
      </c>
      <c r="B173" s="42" t="s">
        <v>435</v>
      </c>
      <c r="C173" s="43">
        <v>40848</v>
      </c>
      <c r="D173" s="42" t="s">
        <v>436</v>
      </c>
      <c r="E173" s="42" t="s">
        <v>439</v>
      </c>
      <c r="F173" s="42" t="s">
        <v>457</v>
      </c>
      <c r="G173" s="44">
        <v>282</v>
      </c>
      <c r="H173" s="44">
        <v>143.82</v>
      </c>
      <c r="I173" s="42">
        <v>12</v>
      </c>
    </row>
    <row r="174" spans="1:9">
      <c r="A174" s="42" t="s">
        <v>441</v>
      </c>
      <c r="B174" s="42" t="s">
        <v>435</v>
      </c>
      <c r="C174" s="43">
        <v>40634</v>
      </c>
      <c r="D174" s="42" t="s">
        <v>450</v>
      </c>
      <c r="E174" s="42" t="s">
        <v>455</v>
      </c>
      <c r="F174" s="42" t="s">
        <v>456</v>
      </c>
      <c r="G174" s="44">
        <v>160</v>
      </c>
      <c r="H174" s="44">
        <v>83.2</v>
      </c>
      <c r="I174" s="42">
        <v>10</v>
      </c>
    </row>
    <row r="175" spans="1:9">
      <c r="A175" s="42" t="s">
        <v>454</v>
      </c>
      <c r="B175" s="42" t="s">
        <v>445</v>
      </c>
      <c r="C175" s="43">
        <v>40848</v>
      </c>
      <c r="D175" s="42" t="s">
        <v>436</v>
      </c>
      <c r="E175" s="42" t="s">
        <v>437</v>
      </c>
      <c r="F175" s="42" t="s">
        <v>449</v>
      </c>
      <c r="G175" s="44">
        <v>234</v>
      </c>
      <c r="H175" s="44">
        <v>121.68</v>
      </c>
      <c r="I175" s="42">
        <v>9</v>
      </c>
    </row>
    <row r="176" spans="1:9">
      <c r="A176" s="42" t="s">
        <v>448</v>
      </c>
      <c r="B176" s="42" t="s">
        <v>445</v>
      </c>
      <c r="C176" s="43">
        <v>40787</v>
      </c>
      <c r="D176" s="42" t="s">
        <v>436</v>
      </c>
      <c r="E176" s="42" t="s">
        <v>446</v>
      </c>
      <c r="F176" s="42" t="s">
        <v>447</v>
      </c>
      <c r="G176" s="44">
        <v>54</v>
      </c>
      <c r="H176" s="44">
        <v>20.52</v>
      </c>
      <c r="I176" s="42">
        <v>4</v>
      </c>
    </row>
    <row r="177" spans="1:9">
      <c r="A177" s="42" t="s">
        <v>454</v>
      </c>
      <c r="B177" s="42" t="s">
        <v>445</v>
      </c>
      <c r="C177" s="43">
        <v>40787</v>
      </c>
      <c r="D177" s="42" t="s">
        <v>450</v>
      </c>
      <c r="E177" s="42" t="s">
        <v>451</v>
      </c>
      <c r="F177" s="42" t="s">
        <v>470</v>
      </c>
      <c r="G177" s="44">
        <v>135</v>
      </c>
      <c r="H177" s="44">
        <v>74.25</v>
      </c>
      <c r="I177" s="42">
        <v>9</v>
      </c>
    </row>
    <row r="178" spans="1:9">
      <c r="A178" s="42" t="s">
        <v>444</v>
      </c>
      <c r="B178" s="42" t="s">
        <v>445</v>
      </c>
      <c r="C178" s="43">
        <v>40787</v>
      </c>
      <c r="D178" s="42" t="s">
        <v>450</v>
      </c>
      <c r="E178" s="42" t="s">
        <v>455</v>
      </c>
      <c r="F178" s="42" t="s">
        <v>456</v>
      </c>
      <c r="G178" s="44">
        <v>160</v>
      </c>
      <c r="H178" s="44">
        <v>86.4</v>
      </c>
      <c r="I178" s="42">
        <v>10</v>
      </c>
    </row>
    <row r="179" spans="1:9">
      <c r="A179" s="42" t="s">
        <v>444</v>
      </c>
      <c r="B179" s="42" t="s">
        <v>445</v>
      </c>
      <c r="C179" s="43">
        <v>40756</v>
      </c>
      <c r="D179" s="42" t="s">
        <v>450</v>
      </c>
      <c r="E179" s="42" t="s">
        <v>451</v>
      </c>
      <c r="F179" s="42" t="s">
        <v>452</v>
      </c>
      <c r="G179" s="44">
        <v>72</v>
      </c>
      <c r="H179" s="44">
        <v>33.119999999999997</v>
      </c>
      <c r="I179" s="42">
        <v>6</v>
      </c>
    </row>
    <row r="180" spans="1:9">
      <c r="A180" s="42" t="s">
        <v>454</v>
      </c>
      <c r="B180" s="42" t="s">
        <v>445</v>
      </c>
      <c r="C180" s="43">
        <v>40695</v>
      </c>
      <c r="D180" s="42" t="s">
        <v>436</v>
      </c>
      <c r="E180" s="42" t="s">
        <v>439</v>
      </c>
      <c r="F180" s="42" t="s">
        <v>473</v>
      </c>
      <c r="G180" s="44">
        <v>165</v>
      </c>
      <c r="H180" s="44">
        <v>66</v>
      </c>
      <c r="I180" s="42">
        <v>5</v>
      </c>
    </row>
    <row r="181" spans="1:9">
      <c r="A181" s="42" t="s">
        <v>444</v>
      </c>
      <c r="B181" s="42" t="s">
        <v>445</v>
      </c>
      <c r="C181" s="43">
        <v>40634</v>
      </c>
      <c r="D181" s="42" t="s">
        <v>436</v>
      </c>
      <c r="E181" s="42" t="s">
        <v>439</v>
      </c>
      <c r="F181" s="42" t="s">
        <v>440</v>
      </c>
      <c r="G181" s="44">
        <v>168</v>
      </c>
      <c r="H181" s="44">
        <v>77.28</v>
      </c>
      <c r="I181" s="42">
        <v>12</v>
      </c>
    </row>
    <row r="182" spans="1:9">
      <c r="A182" s="42" t="s">
        <v>448</v>
      </c>
      <c r="B182" s="42" t="s">
        <v>445</v>
      </c>
      <c r="C182" s="43">
        <v>40575</v>
      </c>
      <c r="D182" s="42" t="s">
        <v>450</v>
      </c>
      <c r="E182" s="42" t="s">
        <v>451</v>
      </c>
      <c r="F182" s="42" t="s">
        <v>479</v>
      </c>
      <c r="G182" s="44">
        <v>186</v>
      </c>
      <c r="H182" s="44">
        <v>79.98</v>
      </c>
      <c r="I182" s="42">
        <v>12</v>
      </c>
    </row>
    <row r="183" spans="1:9">
      <c r="A183" s="42" t="s">
        <v>463</v>
      </c>
      <c r="B183" s="42" t="s">
        <v>462</v>
      </c>
      <c r="C183" s="43">
        <v>40878</v>
      </c>
      <c r="D183" s="42" t="s">
        <v>436</v>
      </c>
      <c r="E183" s="42" t="s">
        <v>446</v>
      </c>
      <c r="F183" s="42" t="s">
        <v>447</v>
      </c>
      <c r="G183" s="44">
        <v>54</v>
      </c>
      <c r="H183" s="44">
        <v>25.92</v>
      </c>
      <c r="I183" s="42">
        <v>4</v>
      </c>
    </row>
    <row r="184" spans="1:9">
      <c r="A184" s="42" t="s">
        <v>465</v>
      </c>
      <c r="B184" s="42" t="s">
        <v>462</v>
      </c>
      <c r="C184" s="43">
        <v>40848</v>
      </c>
      <c r="D184" s="42" t="s">
        <v>450</v>
      </c>
      <c r="E184" s="42" t="s">
        <v>455</v>
      </c>
      <c r="F184" s="42" t="s">
        <v>478</v>
      </c>
      <c r="G184" s="44">
        <v>282</v>
      </c>
      <c r="H184" s="44">
        <v>152.28</v>
      </c>
      <c r="I184" s="42">
        <v>12</v>
      </c>
    </row>
    <row r="185" spans="1:9">
      <c r="A185" s="42" t="s">
        <v>461</v>
      </c>
      <c r="B185" s="42" t="s">
        <v>462</v>
      </c>
      <c r="C185" s="43">
        <v>40756</v>
      </c>
      <c r="D185" s="42" t="s">
        <v>436</v>
      </c>
      <c r="E185" s="42" t="s">
        <v>437</v>
      </c>
      <c r="F185" s="42" t="s">
        <v>449</v>
      </c>
      <c r="G185" s="44">
        <v>234</v>
      </c>
      <c r="H185" s="44">
        <v>121.68</v>
      </c>
      <c r="I185" s="42">
        <v>9</v>
      </c>
    </row>
    <row r="186" spans="1:9">
      <c r="A186" s="42" t="s">
        <v>463</v>
      </c>
      <c r="B186" s="42" t="s">
        <v>462</v>
      </c>
      <c r="C186" s="43">
        <v>40756</v>
      </c>
      <c r="D186" s="42" t="s">
        <v>436</v>
      </c>
      <c r="E186" s="42" t="s">
        <v>442</v>
      </c>
      <c r="F186" s="42" t="s">
        <v>443</v>
      </c>
      <c r="G186" s="44">
        <v>130.5</v>
      </c>
      <c r="H186" s="44">
        <v>61.335000000000001</v>
      </c>
      <c r="I186" s="42">
        <v>9</v>
      </c>
    </row>
    <row r="187" spans="1:9">
      <c r="A187" s="42" t="s">
        <v>465</v>
      </c>
      <c r="B187" s="42" t="s">
        <v>462</v>
      </c>
      <c r="C187" s="43">
        <v>40756</v>
      </c>
      <c r="D187" s="42" t="s">
        <v>450</v>
      </c>
      <c r="E187" s="42" t="s">
        <v>451</v>
      </c>
      <c r="F187" s="42" t="s">
        <v>469</v>
      </c>
      <c r="G187" s="44">
        <v>145</v>
      </c>
      <c r="H187" s="44">
        <v>59.45</v>
      </c>
      <c r="I187" s="42">
        <v>10</v>
      </c>
    </row>
    <row r="188" spans="1:9">
      <c r="A188" s="42" t="s">
        <v>461</v>
      </c>
      <c r="B188" s="42" t="s">
        <v>462</v>
      </c>
      <c r="C188" s="43">
        <v>40725</v>
      </c>
      <c r="D188" s="42" t="s">
        <v>450</v>
      </c>
      <c r="E188" s="42" t="s">
        <v>451</v>
      </c>
      <c r="F188" s="42" t="s">
        <v>464</v>
      </c>
      <c r="G188" s="44">
        <v>130.5</v>
      </c>
      <c r="H188" s="44">
        <v>57.42</v>
      </c>
      <c r="I188" s="42">
        <v>9</v>
      </c>
    </row>
    <row r="189" spans="1:9">
      <c r="A189" s="42" t="s">
        <v>461</v>
      </c>
      <c r="B189" s="42" t="s">
        <v>462</v>
      </c>
      <c r="C189" s="43">
        <v>40725</v>
      </c>
      <c r="D189" s="42" t="s">
        <v>450</v>
      </c>
      <c r="E189" s="42" t="s">
        <v>455</v>
      </c>
      <c r="F189" s="42" t="s">
        <v>472</v>
      </c>
      <c r="G189" s="44">
        <v>89.55</v>
      </c>
      <c r="H189" s="44">
        <v>47.461500000000001</v>
      </c>
      <c r="I189" s="42">
        <v>9</v>
      </c>
    </row>
    <row r="190" spans="1:9">
      <c r="A190" s="42" t="s">
        <v>461</v>
      </c>
      <c r="B190" s="42" t="s">
        <v>462</v>
      </c>
      <c r="C190" s="43">
        <v>40725</v>
      </c>
      <c r="D190" s="42" t="s">
        <v>436</v>
      </c>
      <c r="E190" s="42" t="s">
        <v>442</v>
      </c>
      <c r="F190" s="42" t="s">
        <v>467</v>
      </c>
      <c r="G190" s="44">
        <v>138</v>
      </c>
      <c r="H190" s="44">
        <v>55.2</v>
      </c>
      <c r="I190" s="42">
        <v>12</v>
      </c>
    </row>
    <row r="191" spans="1:9">
      <c r="A191" s="42" t="s">
        <v>461</v>
      </c>
      <c r="B191" s="42" t="s">
        <v>462</v>
      </c>
      <c r="C191" s="43">
        <v>40725</v>
      </c>
      <c r="D191" s="42" t="s">
        <v>436</v>
      </c>
      <c r="E191" s="42" t="s">
        <v>439</v>
      </c>
      <c r="F191" s="42" t="s">
        <v>440</v>
      </c>
      <c r="G191" s="44">
        <v>168</v>
      </c>
      <c r="H191" s="44">
        <v>80.64</v>
      </c>
      <c r="I191" s="42">
        <v>12</v>
      </c>
    </row>
    <row r="192" spans="1:9">
      <c r="A192" s="42" t="s">
        <v>463</v>
      </c>
      <c r="B192" s="42" t="s">
        <v>462</v>
      </c>
      <c r="C192" s="43">
        <v>40664</v>
      </c>
      <c r="D192" s="42" t="s">
        <v>450</v>
      </c>
      <c r="E192" s="42" t="s">
        <v>451</v>
      </c>
      <c r="F192" s="42" t="s">
        <v>453</v>
      </c>
      <c r="G192" s="44">
        <v>185.4</v>
      </c>
      <c r="H192" s="44">
        <v>100.11600000000001</v>
      </c>
      <c r="I192" s="42">
        <v>12</v>
      </c>
    </row>
    <row r="193" spans="1:9">
      <c r="A193" s="42" t="s">
        <v>465</v>
      </c>
      <c r="B193" s="42" t="s">
        <v>462</v>
      </c>
      <c r="C193" s="43">
        <v>40603</v>
      </c>
      <c r="D193" s="42" t="s">
        <v>436</v>
      </c>
      <c r="E193" s="42" t="s">
        <v>437</v>
      </c>
      <c r="F193" s="42" t="s">
        <v>438</v>
      </c>
      <c r="G193" s="44">
        <v>120</v>
      </c>
      <c r="H193" s="44">
        <v>49.2</v>
      </c>
      <c r="I193" s="42">
        <v>6</v>
      </c>
    </row>
    <row r="194" spans="1:9">
      <c r="A194" s="42" t="s">
        <v>463</v>
      </c>
      <c r="B194" s="42" t="s">
        <v>462</v>
      </c>
      <c r="C194" s="43">
        <v>40575</v>
      </c>
      <c r="D194" s="42" t="s">
        <v>436</v>
      </c>
      <c r="E194" s="42" t="s">
        <v>437</v>
      </c>
      <c r="F194" s="42" t="s">
        <v>449</v>
      </c>
      <c r="G194" s="44">
        <v>234</v>
      </c>
      <c r="H194" s="44">
        <v>91.26</v>
      </c>
      <c r="I194" s="42">
        <v>9</v>
      </c>
    </row>
    <row r="195" spans="1:9">
      <c r="A195" s="42" t="s">
        <v>465</v>
      </c>
      <c r="B195" s="42" t="s">
        <v>462</v>
      </c>
      <c r="C195" s="43">
        <v>40544</v>
      </c>
      <c r="D195" s="42" t="s">
        <v>436</v>
      </c>
      <c r="E195" s="42" t="s">
        <v>439</v>
      </c>
      <c r="F195" s="42" t="s">
        <v>473</v>
      </c>
      <c r="G195" s="44">
        <v>165</v>
      </c>
      <c r="H195" s="44">
        <v>75.900000000000006</v>
      </c>
      <c r="I195" s="42">
        <v>5</v>
      </c>
    </row>
    <row r="196" spans="1:9">
      <c r="A196" s="42" t="s">
        <v>465</v>
      </c>
      <c r="B196" s="42" t="s">
        <v>462</v>
      </c>
      <c r="C196" s="43">
        <v>40544</v>
      </c>
      <c r="D196" s="42" t="s">
        <v>436</v>
      </c>
      <c r="E196" s="42" t="s">
        <v>442</v>
      </c>
      <c r="F196" s="42" t="s">
        <v>443</v>
      </c>
      <c r="G196" s="44">
        <v>130.5</v>
      </c>
      <c r="H196" s="44">
        <v>69.165000000000006</v>
      </c>
      <c r="I196" s="42">
        <v>9</v>
      </c>
    </row>
    <row r="197" spans="1:9">
      <c r="A197" s="42" t="s">
        <v>474</v>
      </c>
      <c r="B197" s="42" t="s">
        <v>475</v>
      </c>
      <c r="C197" s="43">
        <v>40848</v>
      </c>
      <c r="D197" s="42" t="s">
        <v>436</v>
      </c>
      <c r="E197" s="42" t="s">
        <v>437</v>
      </c>
      <c r="F197" s="42" t="s">
        <v>458</v>
      </c>
      <c r="G197" s="44">
        <v>193</v>
      </c>
      <c r="H197" s="44">
        <v>88.78</v>
      </c>
      <c r="I197" s="42">
        <v>10</v>
      </c>
    </row>
    <row r="198" spans="1:9">
      <c r="A198" s="42" t="s">
        <v>476</v>
      </c>
      <c r="B198" s="42" t="s">
        <v>475</v>
      </c>
      <c r="C198" s="43">
        <v>40817</v>
      </c>
      <c r="D198" s="42" t="s">
        <v>450</v>
      </c>
      <c r="E198" s="42" t="s">
        <v>451</v>
      </c>
      <c r="F198" s="42" t="s">
        <v>453</v>
      </c>
      <c r="G198" s="44">
        <v>185.4</v>
      </c>
      <c r="H198" s="44">
        <v>100.11600000000001</v>
      </c>
      <c r="I198" s="42">
        <v>12</v>
      </c>
    </row>
    <row r="199" spans="1:9">
      <c r="A199" s="42" t="s">
        <v>476</v>
      </c>
      <c r="B199" s="42" t="s">
        <v>475</v>
      </c>
      <c r="C199" s="43">
        <v>40756</v>
      </c>
      <c r="D199" s="42" t="s">
        <v>436</v>
      </c>
      <c r="E199" s="42" t="s">
        <v>442</v>
      </c>
      <c r="F199" s="42" t="s">
        <v>467</v>
      </c>
      <c r="G199" s="44">
        <v>138</v>
      </c>
      <c r="H199" s="44">
        <v>55.2</v>
      </c>
      <c r="I199" s="42">
        <v>12</v>
      </c>
    </row>
    <row r="200" spans="1:9">
      <c r="A200" s="42" t="s">
        <v>476</v>
      </c>
      <c r="B200" s="42" t="s">
        <v>475</v>
      </c>
      <c r="C200" s="43">
        <v>40725</v>
      </c>
      <c r="D200" s="42" t="s">
        <v>436</v>
      </c>
      <c r="E200" s="42" t="s">
        <v>439</v>
      </c>
      <c r="F200" s="42" t="s">
        <v>459</v>
      </c>
      <c r="G200" s="44">
        <v>235.2</v>
      </c>
      <c r="H200" s="44">
        <v>122.304</v>
      </c>
      <c r="I200" s="42">
        <v>12</v>
      </c>
    </row>
    <row r="201" spans="1:9">
      <c r="A201" s="42" t="s">
        <v>477</v>
      </c>
      <c r="B201" s="42" t="s">
        <v>475</v>
      </c>
      <c r="C201" s="43">
        <v>40695</v>
      </c>
      <c r="D201" s="42" t="s">
        <v>436</v>
      </c>
      <c r="E201" s="42" t="s">
        <v>446</v>
      </c>
      <c r="F201" s="42" t="s">
        <v>447</v>
      </c>
      <c r="G201" s="44">
        <v>54</v>
      </c>
      <c r="H201" s="44">
        <v>25.92</v>
      </c>
      <c r="I201" s="42">
        <v>4</v>
      </c>
    </row>
    <row r="202" spans="1:9">
      <c r="A202" s="42" t="s">
        <v>474</v>
      </c>
      <c r="B202" s="42" t="s">
        <v>475</v>
      </c>
      <c r="C202" s="43">
        <v>40664</v>
      </c>
      <c r="D202" s="42" t="s">
        <v>450</v>
      </c>
      <c r="E202" s="42" t="s">
        <v>451</v>
      </c>
      <c r="F202" s="42" t="s">
        <v>479</v>
      </c>
      <c r="G202" s="44">
        <v>186</v>
      </c>
      <c r="H202" s="44">
        <v>102.3</v>
      </c>
      <c r="I202" s="42">
        <v>12</v>
      </c>
    </row>
    <row r="203" spans="1:9">
      <c r="A203" s="42" t="s">
        <v>476</v>
      </c>
      <c r="B203" s="42" t="s">
        <v>475</v>
      </c>
      <c r="C203" s="43">
        <v>40603</v>
      </c>
      <c r="D203" s="42" t="s">
        <v>450</v>
      </c>
      <c r="E203" s="42" t="s">
        <v>451</v>
      </c>
      <c r="F203" s="42" t="s">
        <v>452</v>
      </c>
      <c r="G203" s="44">
        <v>72</v>
      </c>
      <c r="H203" s="44">
        <v>36</v>
      </c>
      <c r="I203" s="42">
        <v>6</v>
      </c>
    </row>
    <row r="204" spans="1:9">
      <c r="A204" s="42" t="s">
        <v>477</v>
      </c>
      <c r="B204" s="42" t="s">
        <v>475</v>
      </c>
      <c r="C204" s="43">
        <v>40575</v>
      </c>
      <c r="D204" s="42" t="s">
        <v>450</v>
      </c>
      <c r="E204" s="42" t="s">
        <v>451</v>
      </c>
      <c r="F204" s="42" t="s">
        <v>470</v>
      </c>
      <c r="G204" s="44">
        <v>135</v>
      </c>
      <c r="H204" s="44">
        <v>55.35</v>
      </c>
      <c r="I204" s="42">
        <v>9</v>
      </c>
    </row>
    <row r="205" spans="1:9">
      <c r="A205" s="42" t="s">
        <v>477</v>
      </c>
      <c r="B205" s="42" t="s">
        <v>475</v>
      </c>
      <c r="C205" s="43">
        <v>40575</v>
      </c>
      <c r="D205" s="42" t="s">
        <v>436</v>
      </c>
      <c r="E205" s="42" t="s">
        <v>437</v>
      </c>
      <c r="F205" s="42" t="s">
        <v>449</v>
      </c>
      <c r="G205" s="44">
        <v>234</v>
      </c>
      <c r="H205" s="44">
        <v>121.68</v>
      </c>
      <c r="I205" s="42">
        <v>9</v>
      </c>
    </row>
    <row r="206" spans="1:9">
      <c r="A206" s="42" t="s">
        <v>476</v>
      </c>
      <c r="B206" s="42" t="s">
        <v>475</v>
      </c>
      <c r="C206" s="43">
        <v>40544</v>
      </c>
      <c r="D206" s="42" t="s">
        <v>436</v>
      </c>
      <c r="E206" s="42" t="s">
        <v>446</v>
      </c>
      <c r="F206" s="42" t="s">
        <v>466</v>
      </c>
      <c r="G206" s="44">
        <v>90</v>
      </c>
      <c r="H206" s="44">
        <v>46.8</v>
      </c>
      <c r="I206" s="42">
        <v>5</v>
      </c>
    </row>
    <row r="207" spans="1:9">
      <c r="A207" s="42" t="s">
        <v>434</v>
      </c>
      <c r="B207" s="42" t="s">
        <v>435</v>
      </c>
      <c r="C207" s="43">
        <v>40848</v>
      </c>
      <c r="D207" s="42" t="s">
        <v>450</v>
      </c>
      <c r="E207" s="42" t="s">
        <v>451</v>
      </c>
      <c r="F207" s="42" t="s">
        <v>479</v>
      </c>
      <c r="G207" s="44">
        <v>186</v>
      </c>
      <c r="H207" s="44">
        <v>79.98</v>
      </c>
      <c r="I207" s="42">
        <v>12</v>
      </c>
    </row>
    <row r="208" spans="1:9">
      <c r="A208" s="42" t="s">
        <v>444</v>
      </c>
      <c r="B208" s="42" t="s">
        <v>445</v>
      </c>
      <c r="C208" s="43">
        <v>40878</v>
      </c>
      <c r="D208" s="42" t="s">
        <v>436</v>
      </c>
      <c r="E208" s="42" t="s">
        <v>446</v>
      </c>
      <c r="F208" s="42" t="s">
        <v>447</v>
      </c>
      <c r="G208" s="44">
        <v>54</v>
      </c>
      <c r="H208" s="44">
        <v>24.3</v>
      </c>
      <c r="I208" s="42">
        <v>4</v>
      </c>
    </row>
    <row r="209" spans="1:9">
      <c r="A209" s="42" t="s">
        <v>448</v>
      </c>
      <c r="B209" s="42" t="s">
        <v>445</v>
      </c>
      <c r="C209" s="43">
        <v>40878</v>
      </c>
      <c r="D209" s="42" t="s">
        <v>436</v>
      </c>
      <c r="E209" s="42" t="s">
        <v>442</v>
      </c>
      <c r="F209" s="42" t="s">
        <v>471</v>
      </c>
      <c r="G209" s="44">
        <v>132</v>
      </c>
      <c r="H209" s="44">
        <v>58.08</v>
      </c>
      <c r="I209" s="42">
        <v>12</v>
      </c>
    </row>
    <row r="210" spans="1:9">
      <c r="A210" s="42" t="s">
        <v>448</v>
      </c>
      <c r="B210" s="42" t="s">
        <v>445</v>
      </c>
      <c r="C210" s="43">
        <v>40817</v>
      </c>
      <c r="D210" s="42" t="s">
        <v>450</v>
      </c>
      <c r="E210" s="42" t="s">
        <v>451</v>
      </c>
      <c r="F210" s="42" t="s">
        <v>479</v>
      </c>
      <c r="G210" s="44">
        <v>186</v>
      </c>
      <c r="H210" s="44">
        <v>79.98</v>
      </c>
      <c r="I210" s="42">
        <v>12</v>
      </c>
    </row>
    <row r="211" spans="1:9">
      <c r="A211" s="42" t="s">
        <v>444</v>
      </c>
      <c r="B211" s="42" t="s">
        <v>445</v>
      </c>
      <c r="C211" s="43">
        <v>40756</v>
      </c>
      <c r="D211" s="42" t="s">
        <v>450</v>
      </c>
      <c r="E211" s="42" t="s">
        <v>455</v>
      </c>
      <c r="F211" s="42" t="s">
        <v>456</v>
      </c>
      <c r="G211" s="44">
        <v>160</v>
      </c>
      <c r="H211" s="44">
        <v>86.4</v>
      </c>
      <c r="I211" s="42">
        <v>10</v>
      </c>
    </row>
    <row r="212" spans="1:9">
      <c r="A212" s="42" t="s">
        <v>444</v>
      </c>
      <c r="B212" s="42" t="s">
        <v>445</v>
      </c>
      <c r="C212" s="43">
        <v>40725</v>
      </c>
      <c r="D212" s="42" t="s">
        <v>450</v>
      </c>
      <c r="E212" s="42" t="s">
        <v>451</v>
      </c>
      <c r="F212" s="42" t="s">
        <v>452</v>
      </c>
      <c r="G212" s="44">
        <v>72</v>
      </c>
      <c r="H212" s="44">
        <v>26.64</v>
      </c>
      <c r="I212" s="42">
        <v>6</v>
      </c>
    </row>
    <row r="213" spans="1:9">
      <c r="A213" s="42" t="s">
        <v>448</v>
      </c>
      <c r="B213" s="42" t="s">
        <v>445</v>
      </c>
      <c r="C213" s="43">
        <v>40695</v>
      </c>
      <c r="D213" s="42" t="s">
        <v>436</v>
      </c>
      <c r="E213" s="42" t="s">
        <v>439</v>
      </c>
      <c r="F213" s="42" t="s">
        <v>473</v>
      </c>
      <c r="G213" s="44">
        <v>165</v>
      </c>
      <c r="H213" s="44">
        <v>75.900000000000006</v>
      </c>
      <c r="I213" s="42">
        <v>5</v>
      </c>
    </row>
    <row r="214" spans="1:9">
      <c r="A214" s="42" t="s">
        <v>454</v>
      </c>
      <c r="B214" s="42" t="s">
        <v>445</v>
      </c>
      <c r="C214" s="43">
        <v>40664</v>
      </c>
      <c r="D214" s="42" t="s">
        <v>450</v>
      </c>
      <c r="E214" s="42" t="s">
        <v>451</v>
      </c>
      <c r="F214" s="42" t="s">
        <v>464</v>
      </c>
      <c r="G214" s="44">
        <v>130.5</v>
      </c>
      <c r="H214" s="44">
        <v>48.284999999999997</v>
      </c>
      <c r="I214" s="42">
        <v>9</v>
      </c>
    </row>
    <row r="215" spans="1:9">
      <c r="A215" s="42" t="s">
        <v>454</v>
      </c>
      <c r="B215" s="42" t="s">
        <v>445</v>
      </c>
      <c r="C215" s="43">
        <v>40664</v>
      </c>
      <c r="D215" s="42" t="s">
        <v>436</v>
      </c>
      <c r="E215" s="42" t="s">
        <v>437</v>
      </c>
      <c r="F215" s="42" t="s">
        <v>458</v>
      </c>
      <c r="G215" s="44">
        <v>193</v>
      </c>
      <c r="H215" s="44">
        <v>88.78</v>
      </c>
      <c r="I215" s="42">
        <v>10</v>
      </c>
    </row>
    <row r="216" spans="1:9">
      <c r="A216" s="42" t="s">
        <v>454</v>
      </c>
      <c r="B216" s="42" t="s">
        <v>445</v>
      </c>
      <c r="C216" s="43">
        <v>40664</v>
      </c>
      <c r="D216" s="42" t="s">
        <v>436</v>
      </c>
      <c r="E216" s="42" t="s">
        <v>439</v>
      </c>
      <c r="F216" s="42" t="s">
        <v>459</v>
      </c>
      <c r="G216" s="44">
        <v>235.2</v>
      </c>
      <c r="H216" s="44">
        <v>89.375999999999991</v>
      </c>
      <c r="I216" s="42">
        <v>12</v>
      </c>
    </row>
    <row r="217" spans="1:9">
      <c r="A217" s="42" t="s">
        <v>461</v>
      </c>
      <c r="B217" s="42" t="s">
        <v>462</v>
      </c>
      <c r="C217" s="43">
        <v>40878</v>
      </c>
      <c r="D217" s="42" t="s">
        <v>436</v>
      </c>
      <c r="E217" s="42" t="s">
        <v>439</v>
      </c>
      <c r="F217" s="42" t="s">
        <v>457</v>
      </c>
      <c r="G217" s="44">
        <v>282</v>
      </c>
      <c r="H217" s="44">
        <v>149.46</v>
      </c>
      <c r="I217" s="42">
        <v>12</v>
      </c>
    </row>
    <row r="218" spans="1:9">
      <c r="A218" s="42" t="s">
        <v>463</v>
      </c>
      <c r="B218" s="42" t="s">
        <v>462</v>
      </c>
      <c r="C218" s="43">
        <v>40878</v>
      </c>
      <c r="D218" s="42" t="s">
        <v>450</v>
      </c>
      <c r="E218" s="42" t="s">
        <v>451</v>
      </c>
      <c r="F218" s="42" t="s">
        <v>479</v>
      </c>
      <c r="G218" s="44">
        <v>186</v>
      </c>
      <c r="H218" s="44">
        <v>102.3</v>
      </c>
      <c r="I218" s="42">
        <v>12</v>
      </c>
    </row>
    <row r="219" spans="1:9">
      <c r="A219" s="42" t="s">
        <v>461</v>
      </c>
      <c r="B219" s="42" t="s">
        <v>462</v>
      </c>
      <c r="C219" s="43">
        <v>40878</v>
      </c>
      <c r="D219" s="42" t="s">
        <v>436</v>
      </c>
      <c r="E219" s="42" t="s">
        <v>442</v>
      </c>
      <c r="F219" s="42" t="s">
        <v>467</v>
      </c>
      <c r="G219" s="44">
        <v>138</v>
      </c>
      <c r="H219" s="44">
        <v>67.62</v>
      </c>
      <c r="I219" s="42">
        <v>12</v>
      </c>
    </row>
    <row r="220" spans="1:9">
      <c r="A220" s="42" t="s">
        <v>461</v>
      </c>
      <c r="B220" s="42" t="s">
        <v>462</v>
      </c>
      <c r="C220" s="43">
        <v>40848</v>
      </c>
      <c r="D220" s="42" t="s">
        <v>450</v>
      </c>
      <c r="E220" s="42" t="s">
        <v>451</v>
      </c>
      <c r="F220" s="42" t="s">
        <v>469</v>
      </c>
      <c r="G220" s="44">
        <v>145</v>
      </c>
      <c r="H220" s="44">
        <v>71.05</v>
      </c>
      <c r="I220" s="42">
        <v>10</v>
      </c>
    </row>
    <row r="221" spans="1:9">
      <c r="A221" s="42" t="s">
        <v>468</v>
      </c>
      <c r="B221" s="42" t="s">
        <v>462</v>
      </c>
      <c r="C221" s="43">
        <v>40787</v>
      </c>
      <c r="D221" s="42" t="s">
        <v>436</v>
      </c>
      <c r="E221" s="42" t="s">
        <v>437</v>
      </c>
      <c r="F221" s="42" t="s">
        <v>458</v>
      </c>
      <c r="G221" s="44">
        <v>193</v>
      </c>
      <c r="H221" s="44">
        <v>73.34</v>
      </c>
      <c r="I221" s="42">
        <v>10</v>
      </c>
    </row>
    <row r="222" spans="1:9">
      <c r="A222" s="42" t="s">
        <v>465</v>
      </c>
      <c r="B222" s="42" t="s">
        <v>462</v>
      </c>
      <c r="C222" s="43">
        <v>40756</v>
      </c>
      <c r="D222" s="42" t="s">
        <v>436</v>
      </c>
      <c r="E222" s="42" t="s">
        <v>446</v>
      </c>
      <c r="F222" s="42" t="s">
        <v>447</v>
      </c>
      <c r="G222" s="44">
        <v>54</v>
      </c>
      <c r="H222" s="44">
        <v>24.3</v>
      </c>
      <c r="I222" s="42">
        <v>4</v>
      </c>
    </row>
    <row r="223" spans="1:9">
      <c r="A223" s="42" t="s">
        <v>465</v>
      </c>
      <c r="B223" s="42" t="s">
        <v>462</v>
      </c>
      <c r="C223" s="43">
        <v>40756</v>
      </c>
      <c r="D223" s="42" t="s">
        <v>436</v>
      </c>
      <c r="E223" s="42" t="s">
        <v>442</v>
      </c>
      <c r="F223" s="42" t="s">
        <v>471</v>
      </c>
      <c r="G223" s="44">
        <v>132</v>
      </c>
      <c r="H223" s="44">
        <v>58.08</v>
      </c>
      <c r="I223" s="42">
        <v>12</v>
      </c>
    </row>
    <row r="224" spans="1:9">
      <c r="A224" s="42" t="s">
        <v>461</v>
      </c>
      <c r="B224" s="42" t="s">
        <v>462</v>
      </c>
      <c r="C224" s="43">
        <v>40695</v>
      </c>
      <c r="D224" s="42" t="s">
        <v>450</v>
      </c>
      <c r="E224" s="42" t="s">
        <v>451</v>
      </c>
      <c r="F224" s="42" t="s">
        <v>460</v>
      </c>
      <c r="G224" s="44">
        <v>104.4</v>
      </c>
      <c r="H224" s="44">
        <v>48.024000000000008</v>
      </c>
      <c r="I224" s="42">
        <v>9</v>
      </c>
    </row>
    <row r="225" spans="1:9">
      <c r="A225" s="42" t="s">
        <v>465</v>
      </c>
      <c r="B225" s="42" t="s">
        <v>462</v>
      </c>
      <c r="C225" s="43">
        <v>40664</v>
      </c>
      <c r="D225" s="42" t="s">
        <v>450</v>
      </c>
      <c r="E225" s="42" t="s">
        <v>451</v>
      </c>
      <c r="F225" s="42" t="s">
        <v>452</v>
      </c>
      <c r="G225" s="44">
        <v>72</v>
      </c>
      <c r="H225" s="44">
        <v>32.4</v>
      </c>
      <c r="I225" s="42">
        <v>6</v>
      </c>
    </row>
    <row r="226" spans="1:9">
      <c r="A226" s="42" t="s">
        <v>461</v>
      </c>
      <c r="B226" s="42" t="s">
        <v>462</v>
      </c>
      <c r="C226" s="43">
        <v>40664</v>
      </c>
      <c r="D226" s="42" t="s">
        <v>436</v>
      </c>
      <c r="E226" s="42" t="s">
        <v>442</v>
      </c>
      <c r="F226" s="42" t="s">
        <v>471</v>
      </c>
      <c r="G226" s="44">
        <v>132</v>
      </c>
      <c r="H226" s="44">
        <v>50.16</v>
      </c>
      <c r="I226" s="42">
        <v>12</v>
      </c>
    </row>
    <row r="227" spans="1:9">
      <c r="A227" s="42" t="s">
        <v>461</v>
      </c>
      <c r="B227" s="42" t="s">
        <v>462</v>
      </c>
      <c r="C227" s="43">
        <v>40634</v>
      </c>
      <c r="D227" s="42" t="s">
        <v>436</v>
      </c>
      <c r="E227" s="42" t="s">
        <v>446</v>
      </c>
      <c r="F227" s="42" t="s">
        <v>447</v>
      </c>
      <c r="G227" s="44">
        <v>54</v>
      </c>
      <c r="H227" s="44">
        <v>22.68</v>
      </c>
      <c r="I227" s="42">
        <v>4</v>
      </c>
    </row>
    <row r="228" spans="1:9">
      <c r="A228" s="42" t="s">
        <v>463</v>
      </c>
      <c r="B228" s="42" t="s">
        <v>462</v>
      </c>
      <c r="C228" s="43">
        <v>40575</v>
      </c>
      <c r="D228" s="42" t="s">
        <v>436</v>
      </c>
      <c r="E228" s="42" t="s">
        <v>446</v>
      </c>
      <c r="F228" s="42" t="s">
        <v>466</v>
      </c>
      <c r="G228" s="44">
        <v>90</v>
      </c>
      <c r="H228" s="44">
        <v>46.8</v>
      </c>
      <c r="I228" s="42">
        <v>5</v>
      </c>
    </row>
    <row r="229" spans="1:9">
      <c r="A229" s="42" t="s">
        <v>463</v>
      </c>
      <c r="B229" s="42" t="s">
        <v>462</v>
      </c>
      <c r="C229" s="43">
        <v>40544</v>
      </c>
      <c r="D229" s="42" t="s">
        <v>450</v>
      </c>
      <c r="E229" s="42" t="s">
        <v>451</v>
      </c>
      <c r="F229" s="42" t="s">
        <v>453</v>
      </c>
      <c r="G229" s="44">
        <v>185.4</v>
      </c>
      <c r="H229" s="44">
        <v>100.11600000000001</v>
      </c>
      <c r="I229" s="42">
        <v>12</v>
      </c>
    </row>
    <row r="230" spans="1:9">
      <c r="A230" s="42" t="s">
        <v>474</v>
      </c>
      <c r="B230" s="42" t="s">
        <v>475</v>
      </c>
      <c r="C230" s="43">
        <v>40878</v>
      </c>
      <c r="D230" s="42" t="s">
        <v>450</v>
      </c>
      <c r="E230" s="42" t="s">
        <v>451</v>
      </c>
      <c r="F230" s="42" t="s">
        <v>464</v>
      </c>
      <c r="G230" s="44">
        <v>130.5</v>
      </c>
      <c r="H230" s="44">
        <v>58.725000000000001</v>
      </c>
      <c r="I230" s="42">
        <v>9</v>
      </c>
    </row>
    <row r="231" spans="1:9">
      <c r="A231" s="42" t="s">
        <v>474</v>
      </c>
      <c r="B231" s="42" t="s">
        <v>475</v>
      </c>
      <c r="C231" s="43">
        <v>40878</v>
      </c>
      <c r="D231" s="42" t="s">
        <v>436</v>
      </c>
      <c r="E231" s="42" t="s">
        <v>442</v>
      </c>
      <c r="F231" s="42" t="s">
        <v>471</v>
      </c>
      <c r="G231" s="44">
        <v>132</v>
      </c>
      <c r="H231" s="44">
        <v>58.08</v>
      </c>
      <c r="I231" s="42">
        <v>12</v>
      </c>
    </row>
    <row r="232" spans="1:9">
      <c r="A232" s="42" t="s">
        <v>474</v>
      </c>
      <c r="B232" s="42" t="s">
        <v>475</v>
      </c>
      <c r="C232" s="43">
        <v>40848</v>
      </c>
      <c r="D232" s="42" t="s">
        <v>436</v>
      </c>
      <c r="E232" s="42" t="s">
        <v>439</v>
      </c>
      <c r="F232" s="42" t="s">
        <v>473</v>
      </c>
      <c r="G232" s="44">
        <v>165</v>
      </c>
      <c r="H232" s="44">
        <v>75.900000000000006</v>
      </c>
      <c r="I232" s="42">
        <v>5</v>
      </c>
    </row>
    <row r="233" spans="1:9">
      <c r="A233" s="42" t="s">
        <v>476</v>
      </c>
      <c r="B233" s="42" t="s">
        <v>475</v>
      </c>
      <c r="C233" s="43">
        <v>40817</v>
      </c>
      <c r="D233" s="42" t="s">
        <v>436</v>
      </c>
      <c r="E233" s="42" t="s">
        <v>446</v>
      </c>
      <c r="F233" s="42" t="s">
        <v>466</v>
      </c>
      <c r="G233" s="44">
        <v>90</v>
      </c>
      <c r="H233" s="44">
        <v>46.8</v>
      </c>
      <c r="I233" s="42">
        <v>5</v>
      </c>
    </row>
    <row r="234" spans="1:9">
      <c r="A234" s="42" t="s">
        <v>476</v>
      </c>
      <c r="B234" s="42" t="s">
        <v>475</v>
      </c>
      <c r="C234" s="43">
        <v>40817</v>
      </c>
      <c r="D234" s="42" t="s">
        <v>450</v>
      </c>
      <c r="E234" s="42" t="s">
        <v>451</v>
      </c>
      <c r="F234" s="42" t="s">
        <v>470</v>
      </c>
      <c r="G234" s="44">
        <v>135</v>
      </c>
      <c r="H234" s="44">
        <v>49.95</v>
      </c>
      <c r="I234" s="42">
        <v>9</v>
      </c>
    </row>
    <row r="235" spans="1:9">
      <c r="A235" s="42" t="s">
        <v>476</v>
      </c>
      <c r="B235" s="42" t="s">
        <v>475</v>
      </c>
      <c r="C235" s="43">
        <v>40787</v>
      </c>
      <c r="D235" s="42" t="s">
        <v>436</v>
      </c>
      <c r="E235" s="42" t="s">
        <v>437</v>
      </c>
      <c r="F235" s="42" t="s">
        <v>458</v>
      </c>
      <c r="G235" s="44">
        <v>193</v>
      </c>
      <c r="H235" s="44">
        <v>73.34</v>
      </c>
      <c r="I235" s="42">
        <v>10</v>
      </c>
    </row>
    <row r="236" spans="1:9">
      <c r="A236" s="42" t="s">
        <v>477</v>
      </c>
      <c r="B236" s="42" t="s">
        <v>475</v>
      </c>
      <c r="C236" s="43">
        <v>40695</v>
      </c>
      <c r="D236" s="42" t="s">
        <v>450</v>
      </c>
      <c r="E236" s="42" t="s">
        <v>451</v>
      </c>
      <c r="F236" s="42" t="s">
        <v>470</v>
      </c>
      <c r="G236" s="44">
        <v>135</v>
      </c>
      <c r="H236" s="44">
        <v>55.35</v>
      </c>
      <c r="I236" s="42">
        <v>9</v>
      </c>
    </row>
    <row r="237" spans="1:9">
      <c r="A237" s="42" t="s">
        <v>476</v>
      </c>
      <c r="B237" s="42" t="s">
        <v>475</v>
      </c>
      <c r="C237" s="43">
        <v>40634</v>
      </c>
      <c r="D237" s="42" t="s">
        <v>436</v>
      </c>
      <c r="E237" s="42" t="s">
        <v>442</v>
      </c>
      <c r="F237" s="42" t="s">
        <v>467</v>
      </c>
      <c r="G237" s="44">
        <v>138</v>
      </c>
      <c r="H237" s="44">
        <v>67.62</v>
      </c>
      <c r="I237" s="42">
        <v>12</v>
      </c>
    </row>
    <row r="238" spans="1:9">
      <c r="A238" s="42" t="s">
        <v>477</v>
      </c>
      <c r="B238" s="42" t="s">
        <v>475</v>
      </c>
      <c r="C238" s="43">
        <v>40603</v>
      </c>
      <c r="D238" s="42" t="s">
        <v>436</v>
      </c>
      <c r="E238" s="42" t="s">
        <v>446</v>
      </c>
      <c r="F238" s="42" t="s">
        <v>447</v>
      </c>
      <c r="G238" s="44">
        <v>54</v>
      </c>
      <c r="H238" s="44">
        <v>25.92</v>
      </c>
      <c r="I238" s="42">
        <v>4</v>
      </c>
    </row>
    <row r="239" spans="1:9">
      <c r="A239" s="42" t="s">
        <v>477</v>
      </c>
      <c r="B239" s="42" t="s">
        <v>475</v>
      </c>
      <c r="C239" s="43">
        <v>40603</v>
      </c>
      <c r="D239" s="42" t="s">
        <v>450</v>
      </c>
      <c r="E239" s="42" t="s">
        <v>455</v>
      </c>
      <c r="F239" s="42" t="s">
        <v>478</v>
      </c>
      <c r="G239" s="44">
        <v>282</v>
      </c>
      <c r="H239" s="44">
        <v>138.18</v>
      </c>
      <c r="I239" s="42">
        <v>12</v>
      </c>
    </row>
    <row r="240" spans="1:9">
      <c r="A240" s="42" t="s">
        <v>476</v>
      </c>
      <c r="B240" s="42" t="s">
        <v>475</v>
      </c>
      <c r="C240" s="43">
        <v>40544</v>
      </c>
      <c r="D240" s="42" t="s">
        <v>450</v>
      </c>
      <c r="E240" s="42" t="s">
        <v>451</v>
      </c>
      <c r="F240" s="42" t="s">
        <v>453</v>
      </c>
      <c r="G240" s="44">
        <v>185.4</v>
      </c>
      <c r="H240" s="44">
        <v>100.11600000000001</v>
      </c>
      <c r="I240" s="42">
        <v>12</v>
      </c>
    </row>
    <row r="241" spans="1:9">
      <c r="A241" s="42" t="s">
        <v>434</v>
      </c>
      <c r="B241" s="42" t="s">
        <v>435</v>
      </c>
      <c r="C241" s="43">
        <v>40848</v>
      </c>
      <c r="D241" s="42" t="s">
        <v>450</v>
      </c>
      <c r="E241" s="42" t="s">
        <v>451</v>
      </c>
      <c r="F241" s="42" t="s">
        <v>452</v>
      </c>
      <c r="G241" s="44">
        <v>72</v>
      </c>
      <c r="H241" s="44">
        <v>26.64</v>
      </c>
      <c r="I241" s="42">
        <v>6</v>
      </c>
    </row>
    <row r="242" spans="1:9">
      <c r="A242" s="42" t="s">
        <v>444</v>
      </c>
      <c r="B242" s="42" t="s">
        <v>445</v>
      </c>
      <c r="C242" s="43">
        <v>40878</v>
      </c>
      <c r="D242" s="42" t="s">
        <v>436</v>
      </c>
      <c r="E242" s="42" t="s">
        <v>437</v>
      </c>
      <c r="F242" s="42" t="s">
        <v>438</v>
      </c>
      <c r="G242" s="44">
        <v>120</v>
      </c>
      <c r="H242" s="44">
        <v>48</v>
      </c>
      <c r="I242" s="42">
        <v>6</v>
      </c>
    </row>
    <row r="243" spans="1:9">
      <c r="A243" s="42" t="s">
        <v>444</v>
      </c>
      <c r="B243" s="42" t="s">
        <v>445</v>
      </c>
      <c r="C243" s="43">
        <v>40878</v>
      </c>
      <c r="D243" s="42" t="s">
        <v>436</v>
      </c>
      <c r="E243" s="42" t="s">
        <v>439</v>
      </c>
      <c r="F243" s="42" t="s">
        <v>440</v>
      </c>
      <c r="G243" s="44">
        <v>168</v>
      </c>
      <c r="H243" s="44">
        <v>62.16</v>
      </c>
      <c r="I243" s="42">
        <v>12</v>
      </c>
    </row>
    <row r="244" spans="1:9">
      <c r="A244" s="42" t="s">
        <v>448</v>
      </c>
      <c r="B244" s="42" t="s">
        <v>445</v>
      </c>
      <c r="C244" s="43">
        <v>40817</v>
      </c>
      <c r="D244" s="42" t="s">
        <v>450</v>
      </c>
      <c r="E244" s="42" t="s">
        <v>451</v>
      </c>
      <c r="F244" s="42" t="s">
        <v>469</v>
      </c>
      <c r="G244" s="44">
        <v>145</v>
      </c>
      <c r="H244" s="44">
        <v>71.05</v>
      </c>
      <c r="I244" s="42">
        <v>10</v>
      </c>
    </row>
    <row r="245" spans="1:9">
      <c r="A245" s="42" t="s">
        <v>444</v>
      </c>
      <c r="B245" s="42" t="s">
        <v>445</v>
      </c>
      <c r="C245" s="43">
        <v>40725</v>
      </c>
      <c r="D245" s="42" t="s">
        <v>450</v>
      </c>
      <c r="E245" s="42" t="s">
        <v>451</v>
      </c>
      <c r="F245" s="42" t="s">
        <v>469</v>
      </c>
      <c r="G245" s="44">
        <v>145</v>
      </c>
      <c r="H245" s="44">
        <v>71.05</v>
      </c>
      <c r="I245" s="42">
        <v>10</v>
      </c>
    </row>
    <row r="246" spans="1:9">
      <c r="A246" s="42" t="s">
        <v>454</v>
      </c>
      <c r="B246" s="42" t="s">
        <v>445</v>
      </c>
      <c r="C246" s="43">
        <v>40664</v>
      </c>
      <c r="D246" s="42" t="s">
        <v>450</v>
      </c>
      <c r="E246" s="42" t="s">
        <v>451</v>
      </c>
      <c r="F246" s="42" t="s">
        <v>469</v>
      </c>
      <c r="G246" s="44">
        <v>145</v>
      </c>
      <c r="H246" s="44">
        <v>78.3</v>
      </c>
      <c r="I246" s="42">
        <v>10</v>
      </c>
    </row>
    <row r="247" spans="1:9">
      <c r="A247" s="42" t="s">
        <v>454</v>
      </c>
      <c r="B247" s="42" t="s">
        <v>445</v>
      </c>
      <c r="C247" s="43">
        <v>40634</v>
      </c>
      <c r="D247" s="42" t="s">
        <v>436</v>
      </c>
      <c r="E247" s="42" t="s">
        <v>439</v>
      </c>
      <c r="F247" s="42" t="s">
        <v>473</v>
      </c>
      <c r="G247" s="44">
        <v>165</v>
      </c>
      <c r="H247" s="44">
        <v>77.55</v>
      </c>
      <c r="I247" s="42">
        <v>5</v>
      </c>
    </row>
    <row r="248" spans="1:9">
      <c r="A248" s="42" t="s">
        <v>444</v>
      </c>
      <c r="B248" s="42" t="s">
        <v>445</v>
      </c>
      <c r="C248" s="43">
        <v>40603</v>
      </c>
      <c r="D248" s="42" t="s">
        <v>450</v>
      </c>
      <c r="E248" s="42" t="s">
        <v>455</v>
      </c>
      <c r="F248" s="42" t="s">
        <v>456</v>
      </c>
      <c r="G248" s="44">
        <v>160</v>
      </c>
      <c r="H248" s="44">
        <v>83.2</v>
      </c>
      <c r="I248" s="42">
        <v>10</v>
      </c>
    </row>
    <row r="249" spans="1:9">
      <c r="A249" s="42" t="s">
        <v>454</v>
      </c>
      <c r="B249" s="42" t="s">
        <v>445</v>
      </c>
      <c r="C249" s="43">
        <v>40603</v>
      </c>
      <c r="D249" s="42" t="s">
        <v>436</v>
      </c>
      <c r="E249" s="42" t="s">
        <v>437</v>
      </c>
      <c r="F249" s="42" t="s">
        <v>458</v>
      </c>
      <c r="G249" s="44">
        <v>193</v>
      </c>
      <c r="H249" s="44">
        <v>88.78</v>
      </c>
      <c r="I249" s="42">
        <v>10</v>
      </c>
    </row>
    <row r="250" spans="1:9">
      <c r="A250" s="42" t="s">
        <v>448</v>
      </c>
      <c r="B250" s="42" t="s">
        <v>445</v>
      </c>
      <c r="C250" s="43">
        <v>40544</v>
      </c>
      <c r="D250" s="42" t="s">
        <v>436</v>
      </c>
      <c r="E250" s="42" t="s">
        <v>439</v>
      </c>
      <c r="F250" s="42" t="s">
        <v>457</v>
      </c>
      <c r="G250" s="44">
        <v>282</v>
      </c>
      <c r="H250" s="44">
        <v>149.46</v>
      </c>
      <c r="I250" s="42">
        <v>12</v>
      </c>
    </row>
    <row r="251" spans="1:9">
      <c r="A251" s="42" t="s">
        <v>448</v>
      </c>
      <c r="B251" s="42" t="s">
        <v>445</v>
      </c>
      <c r="C251" s="43">
        <v>40544</v>
      </c>
      <c r="D251" s="42" t="s">
        <v>436</v>
      </c>
      <c r="E251" s="42" t="s">
        <v>442</v>
      </c>
      <c r="F251" s="42" t="s">
        <v>471</v>
      </c>
      <c r="G251" s="44">
        <v>132</v>
      </c>
      <c r="H251" s="44">
        <v>50.16</v>
      </c>
      <c r="I251" s="42">
        <v>12</v>
      </c>
    </row>
    <row r="252" spans="1:9">
      <c r="A252" s="42" t="s">
        <v>461</v>
      </c>
      <c r="B252" s="42" t="s">
        <v>462</v>
      </c>
      <c r="C252" s="43">
        <v>40878</v>
      </c>
      <c r="D252" s="42" t="s">
        <v>436</v>
      </c>
      <c r="E252" s="42" t="s">
        <v>439</v>
      </c>
      <c r="F252" s="42" t="s">
        <v>473</v>
      </c>
      <c r="G252" s="44">
        <v>165</v>
      </c>
      <c r="H252" s="44">
        <v>77.55</v>
      </c>
      <c r="I252" s="42">
        <v>5</v>
      </c>
    </row>
    <row r="253" spans="1:9">
      <c r="A253" s="42" t="s">
        <v>461</v>
      </c>
      <c r="B253" s="42" t="s">
        <v>462</v>
      </c>
      <c r="C253" s="43">
        <v>40848</v>
      </c>
      <c r="D253" s="42" t="s">
        <v>436</v>
      </c>
      <c r="E253" s="42" t="s">
        <v>442</v>
      </c>
      <c r="F253" s="42" t="s">
        <v>471</v>
      </c>
      <c r="G253" s="44">
        <v>132</v>
      </c>
      <c r="H253" s="44">
        <v>71.28</v>
      </c>
      <c r="I253" s="42">
        <v>12</v>
      </c>
    </row>
    <row r="254" spans="1:9">
      <c r="A254" s="42" t="s">
        <v>463</v>
      </c>
      <c r="B254" s="42" t="s">
        <v>462</v>
      </c>
      <c r="C254" s="43">
        <v>40817</v>
      </c>
      <c r="D254" s="42" t="s">
        <v>450</v>
      </c>
      <c r="E254" s="42" t="s">
        <v>451</v>
      </c>
      <c r="F254" s="42" t="s">
        <v>470</v>
      </c>
      <c r="G254" s="44">
        <v>135</v>
      </c>
      <c r="H254" s="44">
        <v>55.35</v>
      </c>
      <c r="I254" s="42">
        <v>9</v>
      </c>
    </row>
    <row r="255" spans="1:9">
      <c r="A255" s="42" t="s">
        <v>461</v>
      </c>
      <c r="B255" s="42" t="s">
        <v>462</v>
      </c>
      <c r="C255" s="43">
        <v>40817</v>
      </c>
      <c r="D255" s="42" t="s">
        <v>450</v>
      </c>
      <c r="E255" s="42" t="s">
        <v>451</v>
      </c>
      <c r="F255" s="42" t="s">
        <v>453</v>
      </c>
      <c r="G255" s="44">
        <v>185.4</v>
      </c>
      <c r="H255" s="44">
        <v>83.43</v>
      </c>
      <c r="I255" s="42">
        <v>12</v>
      </c>
    </row>
    <row r="256" spans="1:9">
      <c r="A256" s="42" t="s">
        <v>468</v>
      </c>
      <c r="B256" s="42" t="s">
        <v>462</v>
      </c>
      <c r="C256" s="43">
        <v>40787</v>
      </c>
      <c r="D256" s="42" t="s">
        <v>436</v>
      </c>
      <c r="E256" s="42" t="s">
        <v>437</v>
      </c>
      <c r="F256" s="42" t="s">
        <v>458</v>
      </c>
      <c r="G256" s="44">
        <v>193</v>
      </c>
      <c r="H256" s="44">
        <v>88.78</v>
      </c>
      <c r="I256" s="42">
        <v>10</v>
      </c>
    </row>
    <row r="257" spans="1:9">
      <c r="A257" s="42" t="s">
        <v>465</v>
      </c>
      <c r="B257" s="42" t="s">
        <v>462</v>
      </c>
      <c r="C257" s="43">
        <v>40695</v>
      </c>
      <c r="D257" s="42" t="s">
        <v>436</v>
      </c>
      <c r="E257" s="42" t="s">
        <v>446</v>
      </c>
      <c r="F257" s="42" t="s">
        <v>466</v>
      </c>
      <c r="G257" s="44">
        <v>90</v>
      </c>
      <c r="H257" s="44">
        <v>46.8</v>
      </c>
      <c r="I257" s="42">
        <v>5</v>
      </c>
    </row>
    <row r="258" spans="1:9">
      <c r="A258" s="42" t="s">
        <v>465</v>
      </c>
      <c r="B258" s="42" t="s">
        <v>462</v>
      </c>
      <c r="C258" s="43">
        <v>40695</v>
      </c>
      <c r="D258" s="42" t="s">
        <v>436</v>
      </c>
      <c r="E258" s="42" t="s">
        <v>442</v>
      </c>
      <c r="F258" s="42" t="s">
        <v>467</v>
      </c>
      <c r="G258" s="44">
        <v>138</v>
      </c>
      <c r="H258" s="44">
        <v>53.82</v>
      </c>
      <c r="I258" s="42">
        <v>12</v>
      </c>
    </row>
    <row r="259" spans="1:9">
      <c r="A259" s="42" t="s">
        <v>465</v>
      </c>
      <c r="B259" s="42" t="s">
        <v>462</v>
      </c>
      <c r="C259" s="43">
        <v>40664</v>
      </c>
      <c r="D259" s="42" t="s">
        <v>450</v>
      </c>
      <c r="E259" s="42" t="s">
        <v>451</v>
      </c>
      <c r="F259" s="42" t="s">
        <v>464</v>
      </c>
      <c r="G259" s="44">
        <v>130.5</v>
      </c>
      <c r="H259" s="44">
        <v>57.42</v>
      </c>
      <c r="I259" s="42">
        <v>9</v>
      </c>
    </row>
    <row r="260" spans="1:9">
      <c r="A260" s="42" t="s">
        <v>461</v>
      </c>
      <c r="B260" s="42" t="s">
        <v>462</v>
      </c>
      <c r="C260" s="43">
        <v>40664</v>
      </c>
      <c r="D260" s="42" t="s">
        <v>450</v>
      </c>
      <c r="E260" s="42" t="s">
        <v>451</v>
      </c>
      <c r="F260" s="42" t="s">
        <v>464</v>
      </c>
      <c r="G260" s="44">
        <v>130.5</v>
      </c>
      <c r="H260" s="44">
        <v>63.945</v>
      </c>
      <c r="I260" s="42">
        <v>9</v>
      </c>
    </row>
    <row r="261" spans="1:9">
      <c r="A261" s="42" t="s">
        <v>461</v>
      </c>
      <c r="B261" s="42" t="s">
        <v>462</v>
      </c>
      <c r="C261" s="43">
        <v>40634</v>
      </c>
      <c r="D261" s="42" t="s">
        <v>436</v>
      </c>
      <c r="E261" s="42" t="s">
        <v>446</v>
      </c>
      <c r="F261" s="42" t="s">
        <v>466</v>
      </c>
      <c r="G261" s="44">
        <v>90</v>
      </c>
      <c r="H261" s="44">
        <v>45</v>
      </c>
      <c r="I261" s="42">
        <v>5</v>
      </c>
    </row>
    <row r="262" spans="1:9">
      <c r="A262" s="42" t="s">
        <v>463</v>
      </c>
      <c r="B262" s="42" t="s">
        <v>462</v>
      </c>
      <c r="C262" s="43">
        <v>40575</v>
      </c>
      <c r="D262" s="42" t="s">
        <v>436</v>
      </c>
      <c r="E262" s="42" t="s">
        <v>446</v>
      </c>
      <c r="F262" s="42" t="s">
        <v>466</v>
      </c>
      <c r="G262" s="44">
        <v>90</v>
      </c>
      <c r="H262" s="44">
        <v>45</v>
      </c>
      <c r="I262" s="42">
        <v>5</v>
      </c>
    </row>
    <row r="263" spans="1:9">
      <c r="A263" s="42" t="s">
        <v>463</v>
      </c>
      <c r="B263" s="42" t="s">
        <v>462</v>
      </c>
      <c r="C263" s="43">
        <v>40544</v>
      </c>
      <c r="D263" s="42" t="s">
        <v>450</v>
      </c>
      <c r="E263" s="42" t="s">
        <v>451</v>
      </c>
      <c r="F263" s="42" t="s">
        <v>452</v>
      </c>
      <c r="G263" s="44">
        <v>72</v>
      </c>
      <c r="H263" s="44">
        <v>39.6</v>
      </c>
      <c r="I263" s="42">
        <v>6</v>
      </c>
    </row>
    <row r="264" spans="1:9">
      <c r="A264" s="42" t="s">
        <v>474</v>
      </c>
      <c r="B264" s="42" t="s">
        <v>475</v>
      </c>
      <c r="C264" s="43">
        <v>40878</v>
      </c>
      <c r="D264" s="42" t="s">
        <v>450</v>
      </c>
      <c r="E264" s="42" t="s">
        <v>451</v>
      </c>
      <c r="F264" s="42" t="s">
        <v>452</v>
      </c>
      <c r="G264" s="44">
        <v>72</v>
      </c>
      <c r="H264" s="44">
        <v>32.4</v>
      </c>
      <c r="I264" s="42">
        <v>6</v>
      </c>
    </row>
    <row r="265" spans="1:9">
      <c r="A265" s="42" t="s">
        <v>474</v>
      </c>
      <c r="B265" s="42" t="s">
        <v>475</v>
      </c>
      <c r="C265" s="43">
        <v>40878</v>
      </c>
      <c r="D265" s="42" t="s">
        <v>436</v>
      </c>
      <c r="E265" s="42" t="s">
        <v>442</v>
      </c>
      <c r="F265" s="42" t="s">
        <v>443</v>
      </c>
      <c r="G265" s="44">
        <v>130.5</v>
      </c>
      <c r="H265" s="44">
        <v>65.25</v>
      </c>
      <c r="I265" s="42">
        <v>9</v>
      </c>
    </row>
    <row r="266" spans="1:9">
      <c r="A266" s="42" t="s">
        <v>476</v>
      </c>
      <c r="B266" s="42" t="s">
        <v>475</v>
      </c>
      <c r="C266" s="43">
        <v>40817</v>
      </c>
      <c r="D266" s="42" t="s">
        <v>436</v>
      </c>
      <c r="E266" s="42" t="s">
        <v>446</v>
      </c>
      <c r="F266" s="42" t="s">
        <v>447</v>
      </c>
      <c r="G266" s="44">
        <v>54</v>
      </c>
      <c r="H266" s="44">
        <v>24.3</v>
      </c>
      <c r="I266" s="42">
        <v>4</v>
      </c>
    </row>
    <row r="267" spans="1:9">
      <c r="A267" s="42" t="s">
        <v>476</v>
      </c>
      <c r="B267" s="42" t="s">
        <v>475</v>
      </c>
      <c r="C267" s="43">
        <v>40787</v>
      </c>
      <c r="D267" s="42" t="s">
        <v>450</v>
      </c>
      <c r="E267" s="42" t="s">
        <v>451</v>
      </c>
      <c r="F267" s="42" t="s">
        <v>464</v>
      </c>
      <c r="G267" s="44">
        <v>130.5</v>
      </c>
      <c r="H267" s="44">
        <v>48.284999999999997</v>
      </c>
      <c r="I267" s="42">
        <v>9</v>
      </c>
    </row>
    <row r="268" spans="1:9">
      <c r="A268" s="42" t="s">
        <v>476</v>
      </c>
      <c r="B268" s="42" t="s">
        <v>475</v>
      </c>
      <c r="C268" s="43">
        <v>40787</v>
      </c>
      <c r="D268" s="42" t="s">
        <v>436</v>
      </c>
      <c r="E268" s="42" t="s">
        <v>437</v>
      </c>
      <c r="F268" s="42" t="s">
        <v>458</v>
      </c>
      <c r="G268" s="44">
        <v>193</v>
      </c>
      <c r="H268" s="44">
        <v>96.5</v>
      </c>
      <c r="I268" s="42">
        <v>10</v>
      </c>
    </row>
    <row r="269" spans="1:9">
      <c r="A269" s="42" t="s">
        <v>474</v>
      </c>
      <c r="B269" s="42" t="s">
        <v>475</v>
      </c>
      <c r="C269" s="43">
        <v>40787</v>
      </c>
      <c r="D269" s="42" t="s">
        <v>436</v>
      </c>
      <c r="E269" s="42" t="s">
        <v>439</v>
      </c>
      <c r="F269" s="42" t="s">
        <v>457</v>
      </c>
      <c r="G269" s="44">
        <v>282</v>
      </c>
      <c r="H269" s="44">
        <v>109.98</v>
      </c>
      <c r="I269" s="42">
        <v>12</v>
      </c>
    </row>
    <row r="270" spans="1:9">
      <c r="A270" s="42" t="s">
        <v>477</v>
      </c>
      <c r="B270" s="42" t="s">
        <v>475</v>
      </c>
      <c r="C270" s="43">
        <v>40695</v>
      </c>
      <c r="D270" s="42" t="s">
        <v>450</v>
      </c>
      <c r="E270" s="42" t="s">
        <v>451</v>
      </c>
      <c r="F270" s="42" t="s">
        <v>453</v>
      </c>
      <c r="G270" s="44">
        <v>185.4</v>
      </c>
      <c r="H270" s="44">
        <v>101.97</v>
      </c>
      <c r="I270" s="42">
        <v>12</v>
      </c>
    </row>
    <row r="271" spans="1:9">
      <c r="A271" s="42" t="s">
        <v>476</v>
      </c>
      <c r="B271" s="42" t="s">
        <v>475</v>
      </c>
      <c r="C271" s="43">
        <v>40634</v>
      </c>
      <c r="D271" s="42" t="s">
        <v>436</v>
      </c>
      <c r="E271" s="42" t="s">
        <v>442</v>
      </c>
      <c r="F271" s="42" t="s">
        <v>467</v>
      </c>
      <c r="G271" s="44">
        <v>138</v>
      </c>
      <c r="H271" s="44">
        <v>55.2</v>
      </c>
      <c r="I271" s="42">
        <v>12</v>
      </c>
    </row>
    <row r="272" spans="1:9">
      <c r="A272" s="42" t="s">
        <v>477</v>
      </c>
      <c r="B272" s="42" t="s">
        <v>475</v>
      </c>
      <c r="C272" s="43">
        <v>40603</v>
      </c>
      <c r="D272" s="42" t="s">
        <v>436</v>
      </c>
      <c r="E272" s="42" t="s">
        <v>446</v>
      </c>
      <c r="F272" s="42" t="s">
        <v>447</v>
      </c>
      <c r="G272" s="44">
        <v>54</v>
      </c>
      <c r="H272" s="44">
        <v>20.52</v>
      </c>
      <c r="I272" s="42">
        <v>4</v>
      </c>
    </row>
    <row r="273" spans="1:9">
      <c r="A273" s="42" t="s">
        <v>477</v>
      </c>
      <c r="B273" s="42" t="s">
        <v>475</v>
      </c>
      <c r="C273" s="43">
        <v>40575</v>
      </c>
      <c r="D273" s="42" t="s">
        <v>450</v>
      </c>
      <c r="E273" s="42" t="s">
        <v>455</v>
      </c>
      <c r="F273" s="42" t="s">
        <v>478</v>
      </c>
      <c r="G273" s="44">
        <v>282</v>
      </c>
      <c r="H273" s="44">
        <v>138.18</v>
      </c>
      <c r="I273" s="42">
        <v>12</v>
      </c>
    </row>
    <row r="274" spans="1:9">
      <c r="A274" s="42" t="s">
        <v>476</v>
      </c>
      <c r="B274" s="42" t="s">
        <v>475</v>
      </c>
      <c r="C274" s="43">
        <v>40544</v>
      </c>
      <c r="D274" s="42" t="s">
        <v>450</v>
      </c>
      <c r="E274" s="42" t="s">
        <v>451</v>
      </c>
      <c r="F274" s="42" t="s">
        <v>453</v>
      </c>
      <c r="G274" s="44">
        <v>185.4</v>
      </c>
      <c r="H274" s="44">
        <v>83.43</v>
      </c>
      <c r="I274" s="42">
        <v>12</v>
      </c>
    </row>
    <row r="275" spans="1:9">
      <c r="A275" s="42" t="s">
        <v>434</v>
      </c>
      <c r="B275" s="42" t="s">
        <v>435</v>
      </c>
      <c r="C275" s="43">
        <v>40848</v>
      </c>
      <c r="D275" s="42" t="s">
        <v>436</v>
      </c>
      <c r="E275" s="42" t="s">
        <v>439</v>
      </c>
      <c r="F275" s="42" t="s">
        <v>440</v>
      </c>
      <c r="G275" s="44">
        <v>168</v>
      </c>
      <c r="H275" s="44">
        <v>62.16</v>
      </c>
      <c r="I275" s="42">
        <v>12</v>
      </c>
    </row>
    <row r="276" spans="1:9">
      <c r="A276" s="42" t="s">
        <v>441</v>
      </c>
      <c r="B276" s="42" t="s">
        <v>435</v>
      </c>
      <c r="C276" s="43">
        <v>40634</v>
      </c>
      <c r="D276" s="42" t="s">
        <v>450</v>
      </c>
      <c r="E276" s="42" t="s">
        <v>451</v>
      </c>
      <c r="F276" s="42" t="s">
        <v>452</v>
      </c>
      <c r="G276" s="44">
        <v>72</v>
      </c>
      <c r="H276" s="44">
        <v>37.44</v>
      </c>
      <c r="I276" s="42">
        <v>6</v>
      </c>
    </row>
    <row r="277" spans="1:9">
      <c r="A277" s="42" t="s">
        <v>444</v>
      </c>
      <c r="B277" s="42" t="s">
        <v>445</v>
      </c>
      <c r="C277" s="43">
        <v>40878</v>
      </c>
      <c r="D277" s="42" t="s">
        <v>450</v>
      </c>
      <c r="E277" s="42" t="s">
        <v>451</v>
      </c>
      <c r="F277" s="42" t="s">
        <v>470</v>
      </c>
      <c r="G277" s="44">
        <v>135</v>
      </c>
      <c r="H277" s="44">
        <v>55.35</v>
      </c>
      <c r="I277" s="42">
        <v>9</v>
      </c>
    </row>
    <row r="278" spans="1:9">
      <c r="A278" s="42" t="s">
        <v>454</v>
      </c>
      <c r="B278" s="42" t="s">
        <v>445</v>
      </c>
      <c r="C278" s="43">
        <v>40848</v>
      </c>
      <c r="D278" s="42" t="s">
        <v>450</v>
      </c>
      <c r="E278" s="42" t="s">
        <v>451</v>
      </c>
      <c r="F278" s="42" t="s">
        <v>470</v>
      </c>
      <c r="G278" s="44">
        <v>135</v>
      </c>
      <c r="H278" s="44">
        <v>55.35</v>
      </c>
      <c r="I278" s="42">
        <v>9</v>
      </c>
    </row>
    <row r="279" spans="1:9">
      <c r="A279" s="42" t="s">
        <v>448</v>
      </c>
      <c r="B279" s="42" t="s">
        <v>445</v>
      </c>
      <c r="C279" s="43">
        <v>40787</v>
      </c>
      <c r="D279" s="42" t="s">
        <v>450</v>
      </c>
      <c r="E279" s="42" t="s">
        <v>451</v>
      </c>
      <c r="F279" s="42" t="s">
        <v>470</v>
      </c>
      <c r="G279" s="44">
        <v>135</v>
      </c>
      <c r="H279" s="44">
        <v>63.45</v>
      </c>
      <c r="I279" s="42">
        <v>9</v>
      </c>
    </row>
    <row r="280" spans="1:9">
      <c r="A280" s="42" t="s">
        <v>444</v>
      </c>
      <c r="B280" s="42" t="s">
        <v>445</v>
      </c>
      <c r="C280" s="43">
        <v>40756</v>
      </c>
      <c r="D280" s="42" t="s">
        <v>436</v>
      </c>
      <c r="E280" s="42" t="s">
        <v>439</v>
      </c>
      <c r="F280" s="42" t="s">
        <v>473</v>
      </c>
      <c r="G280" s="44">
        <v>165</v>
      </c>
      <c r="H280" s="44">
        <v>75.900000000000006</v>
      </c>
      <c r="I280" s="42">
        <v>5</v>
      </c>
    </row>
    <row r="281" spans="1:9">
      <c r="A281" s="42" t="s">
        <v>454</v>
      </c>
      <c r="B281" s="42" t="s">
        <v>445</v>
      </c>
      <c r="C281" s="43">
        <v>40695</v>
      </c>
      <c r="D281" s="42" t="s">
        <v>436</v>
      </c>
      <c r="E281" s="42" t="s">
        <v>446</v>
      </c>
      <c r="F281" s="42" t="s">
        <v>447</v>
      </c>
      <c r="G281" s="44">
        <v>54</v>
      </c>
      <c r="H281" s="44">
        <v>22.68</v>
      </c>
      <c r="I281" s="42">
        <v>4</v>
      </c>
    </row>
    <row r="282" spans="1:9">
      <c r="A282" s="42" t="s">
        <v>444</v>
      </c>
      <c r="B282" s="42" t="s">
        <v>445</v>
      </c>
      <c r="C282" s="43">
        <v>40603</v>
      </c>
      <c r="D282" s="42" t="s">
        <v>436</v>
      </c>
      <c r="E282" s="42" t="s">
        <v>442</v>
      </c>
      <c r="F282" s="42" t="s">
        <v>443</v>
      </c>
      <c r="G282" s="44">
        <v>130.5</v>
      </c>
      <c r="H282" s="44">
        <v>69.165000000000006</v>
      </c>
      <c r="I282" s="42">
        <v>9</v>
      </c>
    </row>
    <row r="283" spans="1:9">
      <c r="A283" s="42" t="s">
        <v>448</v>
      </c>
      <c r="B283" s="42" t="s">
        <v>445</v>
      </c>
      <c r="C283" s="43">
        <v>40544</v>
      </c>
      <c r="D283" s="42" t="s">
        <v>436</v>
      </c>
      <c r="E283" s="42" t="s">
        <v>439</v>
      </c>
      <c r="F283" s="42" t="s">
        <v>457</v>
      </c>
      <c r="G283" s="44">
        <v>282</v>
      </c>
      <c r="H283" s="44">
        <v>109.98</v>
      </c>
      <c r="I283" s="42">
        <v>12</v>
      </c>
    </row>
    <row r="284" spans="1:9">
      <c r="A284" s="42" t="s">
        <v>444</v>
      </c>
      <c r="B284" s="42" t="s">
        <v>445</v>
      </c>
      <c r="C284" s="43">
        <v>40544</v>
      </c>
      <c r="D284" s="42" t="s">
        <v>450</v>
      </c>
      <c r="E284" s="42" t="s">
        <v>455</v>
      </c>
      <c r="F284" s="42" t="s">
        <v>478</v>
      </c>
      <c r="G284" s="44">
        <v>282</v>
      </c>
      <c r="H284" s="44">
        <v>138.18</v>
      </c>
      <c r="I284" s="42">
        <v>12</v>
      </c>
    </row>
    <row r="285" spans="1:9">
      <c r="A285" s="42" t="s">
        <v>461</v>
      </c>
      <c r="B285" s="42" t="s">
        <v>462</v>
      </c>
      <c r="C285" s="43">
        <v>40878</v>
      </c>
      <c r="D285" s="42" t="s">
        <v>436</v>
      </c>
      <c r="E285" s="42" t="s">
        <v>437</v>
      </c>
      <c r="F285" s="42" t="s">
        <v>458</v>
      </c>
      <c r="G285" s="44">
        <v>193</v>
      </c>
      <c r="H285" s="44">
        <v>73.34</v>
      </c>
      <c r="I285" s="42">
        <v>10</v>
      </c>
    </row>
    <row r="286" spans="1:9">
      <c r="A286" s="42" t="s">
        <v>463</v>
      </c>
      <c r="B286" s="42" t="s">
        <v>462</v>
      </c>
      <c r="C286" s="43">
        <v>40817</v>
      </c>
      <c r="D286" s="42" t="s">
        <v>436</v>
      </c>
      <c r="E286" s="42" t="s">
        <v>439</v>
      </c>
      <c r="F286" s="42" t="s">
        <v>457</v>
      </c>
      <c r="G286" s="44">
        <v>282</v>
      </c>
      <c r="H286" s="44">
        <v>109.98</v>
      </c>
      <c r="I286" s="42">
        <v>12</v>
      </c>
    </row>
    <row r="287" spans="1:9">
      <c r="A287" s="42" t="s">
        <v>465</v>
      </c>
      <c r="B287" s="42" t="s">
        <v>462</v>
      </c>
      <c r="C287" s="43">
        <v>40817</v>
      </c>
      <c r="D287" s="42" t="s">
        <v>436</v>
      </c>
      <c r="E287" s="42" t="s">
        <v>439</v>
      </c>
      <c r="F287" s="42" t="s">
        <v>459</v>
      </c>
      <c r="G287" s="44">
        <v>235.2</v>
      </c>
      <c r="H287" s="44">
        <v>89.375999999999991</v>
      </c>
      <c r="I287" s="42">
        <v>12</v>
      </c>
    </row>
    <row r="288" spans="1:9">
      <c r="A288" s="42" t="s">
        <v>468</v>
      </c>
      <c r="B288" s="42" t="s">
        <v>462</v>
      </c>
      <c r="C288" s="43">
        <v>40787</v>
      </c>
      <c r="D288" s="42" t="s">
        <v>450</v>
      </c>
      <c r="E288" s="42" t="s">
        <v>451</v>
      </c>
      <c r="F288" s="42" t="s">
        <v>464</v>
      </c>
      <c r="G288" s="44">
        <v>130.5</v>
      </c>
      <c r="H288" s="44">
        <v>50.895000000000003</v>
      </c>
      <c r="I288" s="42">
        <v>9</v>
      </c>
    </row>
    <row r="289" spans="1:9">
      <c r="A289" s="42" t="s">
        <v>463</v>
      </c>
      <c r="B289" s="42" t="s">
        <v>462</v>
      </c>
      <c r="C289" s="43">
        <v>40756</v>
      </c>
      <c r="D289" s="42" t="s">
        <v>436</v>
      </c>
      <c r="E289" s="42" t="s">
        <v>437</v>
      </c>
      <c r="F289" s="42" t="s">
        <v>458</v>
      </c>
      <c r="G289" s="44">
        <v>193</v>
      </c>
      <c r="H289" s="44">
        <v>88.78</v>
      </c>
      <c r="I289" s="42">
        <v>10</v>
      </c>
    </row>
    <row r="290" spans="1:9">
      <c r="A290" s="42" t="s">
        <v>461</v>
      </c>
      <c r="B290" s="42" t="s">
        <v>462</v>
      </c>
      <c r="C290" s="43">
        <v>40725</v>
      </c>
      <c r="D290" s="42" t="s">
        <v>450</v>
      </c>
      <c r="E290" s="42" t="s">
        <v>451</v>
      </c>
      <c r="F290" s="42" t="s">
        <v>469</v>
      </c>
      <c r="G290" s="44">
        <v>145</v>
      </c>
      <c r="H290" s="44">
        <v>65.25</v>
      </c>
      <c r="I290" s="42">
        <v>10</v>
      </c>
    </row>
    <row r="291" spans="1:9">
      <c r="A291" s="42" t="s">
        <v>461</v>
      </c>
      <c r="B291" s="42" t="s">
        <v>462</v>
      </c>
      <c r="C291" s="43">
        <v>40725</v>
      </c>
      <c r="D291" s="42" t="s">
        <v>436</v>
      </c>
      <c r="E291" s="42" t="s">
        <v>442</v>
      </c>
      <c r="F291" s="42" t="s">
        <v>467</v>
      </c>
      <c r="G291" s="44">
        <v>138</v>
      </c>
      <c r="H291" s="44">
        <v>55.2</v>
      </c>
      <c r="I291" s="42">
        <v>12</v>
      </c>
    </row>
    <row r="292" spans="1:9">
      <c r="A292" s="42" t="s">
        <v>461</v>
      </c>
      <c r="B292" s="42" t="s">
        <v>462</v>
      </c>
      <c r="C292" s="43">
        <v>40725</v>
      </c>
      <c r="D292" s="42" t="s">
        <v>436</v>
      </c>
      <c r="E292" s="42" t="s">
        <v>439</v>
      </c>
      <c r="F292" s="42" t="s">
        <v>440</v>
      </c>
      <c r="G292" s="44">
        <v>168</v>
      </c>
      <c r="H292" s="44">
        <v>78.959999999999994</v>
      </c>
      <c r="I292" s="42">
        <v>12</v>
      </c>
    </row>
    <row r="293" spans="1:9">
      <c r="A293" s="42" t="s">
        <v>463</v>
      </c>
      <c r="B293" s="42" t="s">
        <v>462</v>
      </c>
      <c r="C293" s="43">
        <v>40695</v>
      </c>
      <c r="D293" s="42" t="s">
        <v>450</v>
      </c>
      <c r="E293" s="42" t="s">
        <v>451</v>
      </c>
      <c r="F293" s="42" t="s">
        <v>469</v>
      </c>
      <c r="G293" s="44">
        <v>145</v>
      </c>
      <c r="H293" s="44">
        <v>78.3</v>
      </c>
      <c r="I293" s="42">
        <v>10</v>
      </c>
    </row>
    <row r="294" spans="1:9">
      <c r="A294" s="42" t="s">
        <v>465</v>
      </c>
      <c r="B294" s="42" t="s">
        <v>462</v>
      </c>
      <c r="C294" s="43">
        <v>40695</v>
      </c>
      <c r="D294" s="42" t="s">
        <v>436</v>
      </c>
      <c r="E294" s="42" t="s">
        <v>437</v>
      </c>
      <c r="F294" s="42" t="s">
        <v>458</v>
      </c>
      <c r="G294" s="44">
        <v>193</v>
      </c>
      <c r="H294" s="44">
        <v>88.78</v>
      </c>
      <c r="I294" s="42">
        <v>10</v>
      </c>
    </row>
    <row r="295" spans="1:9">
      <c r="A295" s="42" t="s">
        <v>461</v>
      </c>
      <c r="B295" s="42" t="s">
        <v>462</v>
      </c>
      <c r="C295" s="43">
        <v>40634</v>
      </c>
      <c r="D295" s="42" t="s">
        <v>450</v>
      </c>
      <c r="E295" s="42" t="s">
        <v>451</v>
      </c>
      <c r="F295" s="42" t="s">
        <v>464</v>
      </c>
      <c r="G295" s="44">
        <v>130.5</v>
      </c>
      <c r="H295" s="44">
        <v>54.81</v>
      </c>
      <c r="I295" s="42">
        <v>9</v>
      </c>
    </row>
    <row r="296" spans="1:9">
      <c r="A296" s="42" t="s">
        <v>465</v>
      </c>
      <c r="B296" s="42" t="s">
        <v>462</v>
      </c>
      <c r="C296" s="43">
        <v>40603</v>
      </c>
      <c r="D296" s="42" t="s">
        <v>436</v>
      </c>
      <c r="E296" s="42" t="s">
        <v>437</v>
      </c>
      <c r="F296" s="42" t="s">
        <v>438</v>
      </c>
      <c r="G296" s="44">
        <v>120</v>
      </c>
      <c r="H296" s="44">
        <v>49.2</v>
      </c>
      <c r="I296" s="42">
        <v>6</v>
      </c>
    </row>
    <row r="297" spans="1:9">
      <c r="A297" s="42" t="s">
        <v>465</v>
      </c>
      <c r="B297" s="42" t="s">
        <v>462</v>
      </c>
      <c r="C297" s="43">
        <v>40603</v>
      </c>
      <c r="D297" s="42" t="s">
        <v>450</v>
      </c>
      <c r="E297" s="42" t="s">
        <v>451</v>
      </c>
      <c r="F297" s="42" t="s">
        <v>469</v>
      </c>
      <c r="G297" s="44">
        <v>145</v>
      </c>
      <c r="H297" s="44">
        <v>59.45</v>
      </c>
      <c r="I297" s="42">
        <v>10</v>
      </c>
    </row>
    <row r="298" spans="1:9">
      <c r="A298" s="42" t="s">
        <v>465</v>
      </c>
      <c r="B298" s="42" t="s">
        <v>462</v>
      </c>
      <c r="C298" s="43">
        <v>40603</v>
      </c>
      <c r="D298" s="42" t="s">
        <v>436</v>
      </c>
      <c r="E298" s="42" t="s">
        <v>442</v>
      </c>
      <c r="F298" s="42" t="s">
        <v>471</v>
      </c>
      <c r="G298" s="44">
        <v>132</v>
      </c>
      <c r="H298" s="44">
        <v>71.28</v>
      </c>
      <c r="I298" s="42">
        <v>12</v>
      </c>
    </row>
    <row r="299" spans="1:9">
      <c r="A299" s="42" t="s">
        <v>463</v>
      </c>
      <c r="B299" s="42" t="s">
        <v>462</v>
      </c>
      <c r="C299" s="43">
        <v>40575</v>
      </c>
      <c r="D299" s="42" t="s">
        <v>450</v>
      </c>
      <c r="E299" s="42" t="s">
        <v>455</v>
      </c>
      <c r="F299" s="42" t="s">
        <v>478</v>
      </c>
      <c r="G299" s="44">
        <v>282</v>
      </c>
      <c r="H299" s="44">
        <v>152.28</v>
      </c>
      <c r="I299" s="42">
        <v>12</v>
      </c>
    </row>
    <row r="300" spans="1:9">
      <c r="A300" s="42" t="s">
        <v>474</v>
      </c>
      <c r="B300" s="42" t="s">
        <v>475</v>
      </c>
      <c r="C300" s="43">
        <v>40787</v>
      </c>
      <c r="D300" s="42" t="s">
        <v>436</v>
      </c>
      <c r="E300" s="42" t="s">
        <v>442</v>
      </c>
      <c r="F300" s="42" t="s">
        <v>471</v>
      </c>
      <c r="G300" s="44">
        <v>132</v>
      </c>
      <c r="H300" s="44">
        <v>50.16</v>
      </c>
      <c r="I300" s="42">
        <v>12</v>
      </c>
    </row>
    <row r="301" spans="1:9">
      <c r="A301" s="42" t="s">
        <v>474</v>
      </c>
      <c r="B301" s="42" t="s">
        <v>475</v>
      </c>
      <c r="C301" s="43">
        <v>40725</v>
      </c>
      <c r="D301" s="42" t="s">
        <v>450</v>
      </c>
      <c r="E301" s="42" t="s">
        <v>451</v>
      </c>
      <c r="F301" s="42" t="s">
        <v>464</v>
      </c>
      <c r="G301" s="44">
        <v>130.5</v>
      </c>
      <c r="H301" s="44">
        <v>50.895000000000003</v>
      </c>
      <c r="I301" s="42">
        <v>9</v>
      </c>
    </row>
    <row r="302" spans="1:9">
      <c r="A302" s="42" t="s">
        <v>476</v>
      </c>
      <c r="B302" s="42" t="s">
        <v>475</v>
      </c>
      <c r="C302" s="43">
        <v>40725</v>
      </c>
      <c r="D302" s="42" t="s">
        <v>436</v>
      </c>
      <c r="E302" s="42" t="s">
        <v>439</v>
      </c>
      <c r="F302" s="42" t="s">
        <v>440</v>
      </c>
      <c r="G302" s="44">
        <v>168</v>
      </c>
      <c r="H302" s="44">
        <v>80.64</v>
      </c>
      <c r="I302" s="42">
        <v>12</v>
      </c>
    </row>
    <row r="303" spans="1:9">
      <c r="A303" s="42" t="s">
        <v>477</v>
      </c>
      <c r="B303" s="42" t="s">
        <v>475</v>
      </c>
      <c r="C303" s="43">
        <v>40695</v>
      </c>
      <c r="D303" s="42" t="s">
        <v>436</v>
      </c>
      <c r="E303" s="42" t="s">
        <v>437</v>
      </c>
      <c r="F303" s="42" t="s">
        <v>438</v>
      </c>
      <c r="G303" s="44">
        <v>120</v>
      </c>
      <c r="H303" s="44">
        <v>48</v>
      </c>
      <c r="I303" s="42">
        <v>6</v>
      </c>
    </row>
    <row r="304" spans="1:9">
      <c r="A304" s="42" t="s">
        <v>474</v>
      </c>
      <c r="B304" s="42" t="s">
        <v>475</v>
      </c>
      <c r="C304" s="43">
        <v>40664</v>
      </c>
      <c r="D304" s="42" t="s">
        <v>436</v>
      </c>
      <c r="E304" s="42" t="s">
        <v>439</v>
      </c>
      <c r="F304" s="42" t="s">
        <v>440</v>
      </c>
      <c r="G304" s="44">
        <v>168</v>
      </c>
      <c r="H304" s="44">
        <v>63.84</v>
      </c>
      <c r="I304" s="42">
        <v>12</v>
      </c>
    </row>
    <row r="305" spans="1:9">
      <c r="A305" s="42" t="s">
        <v>476</v>
      </c>
      <c r="B305" s="42" t="s">
        <v>475</v>
      </c>
      <c r="C305" s="43">
        <v>40634</v>
      </c>
      <c r="D305" s="42" t="s">
        <v>450</v>
      </c>
      <c r="E305" s="42" t="s">
        <v>455</v>
      </c>
      <c r="F305" s="42" t="s">
        <v>472</v>
      </c>
      <c r="G305" s="44">
        <v>89.55</v>
      </c>
      <c r="H305" s="44">
        <v>34.924500000000002</v>
      </c>
      <c r="I305" s="42">
        <v>9</v>
      </c>
    </row>
    <row r="306" spans="1:9">
      <c r="A306" s="42" t="s">
        <v>476</v>
      </c>
      <c r="B306" s="42" t="s">
        <v>475</v>
      </c>
      <c r="C306" s="43">
        <v>40634</v>
      </c>
      <c r="D306" s="42" t="s">
        <v>450</v>
      </c>
      <c r="E306" s="42" t="s">
        <v>451</v>
      </c>
      <c r="F306" s="42" t="s">
        <v>469</v>
      </c>
      <c r="G306" s="44">
        <v>145</v>
      </c>
      <c r="H306" s="44">
        <v>65.25</v>
      </c>
      <c r="I306" s="42">
        <v>10</v>
      </c>
    </row>
    <row r="307" spans="1:9">
      <c r="A307" s="42" t="s">
        <v>476</v>
      </c>
      <c r="B307" s="42" t="s">
        <v>475</v>
      </c>
      <c r="C307" s="43">
        <v>40603</v>
      </c>
      <c r="D307" s="42" t="s">
        <v>436</v>
      </c>
      <c r="E307" s="42" t="s">
        <v>437</v>
      </c>
      <c r="F307" s="42" t="s">
        <v>449</v>
      </c>
      <c r="G307" s="44">
        <v>234</v>
      </c>
      <c r="H307" s="44">
        <v>121.68</v>
      </c>
      <c r="I307" s="42">
        <v>9</v>
      </c>
    </row>
    <row r="308" spans="1:9">
      <c r="A308" s="42" t="s">
        <v>477</v>
      </c>
      <c r="B308" s="42" t="s">
        <v>475</v>
      </c>
      <c r="C308" s="43">
        <v>40603</v>
      </c>
      <c r="D308" s="42" t="s">
        <v>450</v>
      </c>
      <c r="E308" s="42" t="s">
        <v>451</v>
      </c>
      <c r="F308" s="42" t="s">
        <v>453</v>
      </c>
      <c r="G308" s="44">
        <v>185.4</v>
      </c>
      <c r="H308" s="44">
        <v>101.97</v>
      </c>
      <c r="I308" s="42">
        <v>12</v>
      </c>
    </row>
    <row r="309" spans="1:9">
      <c r="A309" s="42" t="s">
        <v>476</v>
      </c>
      <c r="B309" s="42" t="s">
        <v>475</v>
      </c>
      <c r="C309" s="43">
        <v>40575</v>
      </c>
      <c r="D309" s="42" t="s">
        <v>436</v>
      </c>
      <c r="E309" s="42" t="s">
        <v>446</v>
      </c>
      <c r="F309" s="42" t="s">
        <v>447</v>
      </c>
      <c r="G309" s="44">
        <v>54</v>
      </c>
      <c r="H309" s="44">
        <v>20.52</v>
      </c>
      <c r="I309" s="42">
        <v>4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06DE-77E4-4B4C-BD34-B49101B1F1AB}">
  <sheetPr>
    <tabColor rgb="FFFFFF00"/>
  </sheetPr>
  <dimension ref="A1:H20"/>
  <sheetViews>
    <sheetView topLeftCell="A7" workbookViewId="0">
      <selection activeCell="E18" sqref="E18"/>
    </sheetView>
  </sheetViews>
  <sheetFormatPr defaultRowHeight="18"/>
  <cols>
    <col min="1" max="1" width="20.7265625" customWidth="1"/>
    <col min="2" max="3" width="11" bestFit="1" customWidth="1"/>
    <col min="4" max="4" width="12.453125" bestFit="1" customWidth="1"/>
    <col min="5" max="7" width="11" bestFit="1" customWidth="1"/>
    <col min="8" max="8" width="12.453125" bestFit="1" customWidth="1"/>
  </cols>
  <sheetData>
    <row r="1" spans="1:8" ht="26.25">
      <c r="A1" s="47" t="s">
        <v>1</v>
      </c>
      <c r="B1" s="47"/>
      <c r="C1" s="47"/>
      <c r="D1" s="47"/>
    </row>
    <row r="4" spans="1:8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22</v>
      </c>
    </row>
    <row r="5" spans="1:8">
      <c r="A5" s="8" t="s">
        <v>9</v>
      </c>
      <c r="B5" s="9">
        <v>145500</v>
      </c>
      <c r="C5" s="9">
        <v>345760</v>
      </c>
      <c r="D5" s="9">
        <v>764829</v>
      </c>
      <c r="E5" s="9">
        <v>876439</v>
      </c>
      <c r="F5" s="9">
        <v>243569</v>
      </c>
      <c r="G5" s="9">
        <v>354759</v>
      </c>
      <c r="H5" s="9">
        <f>SUM(Table1[[#This Row],[January]:[June]])</f>
        <v>2730856</v>
      </c>
    </row>
    <row r="6" spans="1:8">
      <c r="A6" s="8" t="s">
        <v>10</v>
      </c>
      <c r="B6" s="9">
        <v>464839</v>
      </c>
      <c r="C6" s="9">
        <v>856373</v>
      </c>
      <c r="D6" s="9">
        <v>545382</v>
      </c>
      <c r="E6" s="9">
        <v>495765</v>
      </c>
      <c r="F6" s="9">
        <v>648393</v>
      </c>
      <c r="G6" s="9">
        <v>445383</v>
      </c>
      <c r="H6" s="9">
        <f>SUM(Table1[[#This Row],[January]:[June]])</f>
        <v>3456135</v>
      </c>
    </row>
    <row r="7" spans="1:8">
      <c r="A7" s="8" t="s">
        <v>11</v>
      </c>
      <c r="B7" s="9">
        <v>985637</v>
      </c>
      <c r="C7" s="9">
        <v>647339</v>
      </c>
      <c r="D7" s="9">
        <v>257390</v>
      </c>
      <c r="E7" s="9">
        <v>843346</v>
      </c>
      <c r="F7" s="9">
        <v>227427</v>
      </c>
      <c r="G7" s="9">
        <v>847389</v>
      </c>
      <c r="H7" s="9">
        <f>SUM(Table1[[#This Row],[January]:[June]])</f>
        <v>3808528</v>
      </c>
    </row>
    <row r="8" spans="1:8">
      <c r="A8" s="8" t="s">
        <v>12</v>
      </c>
      <c r="B8" s="9">
        <v>373196</v>
      </c>
      <c r="C8" s="9">
        <v>763173</v>
      </c>
      <c r="D8" s="9">
        <v>583845</v>
      </c>
      <c r="E8" s="9">
        <v>916135</v>
      </c>
      <c r="F8" s="9">
        <v>793736</v>
      </c>
      <c r="G8" s="9">
        <v>847948</v>
      </c>
      <c r="H8" s="9">
        <f>SUM(Table1[[#This Row],[January]:[June]])</f>
        <v>4278033</v>
      </c>
    </row>
    <row r="9" spans="1:8">
      <c r="A9" s="8" t="s">
        <v>13</v>
      </c>
      <c r="B9" s="9">
        <v>159463</v>
      </c>
      <c r="C9" s="9">
        <v>385835</v>
      </c>
      <c r="D9" s="9">
        <v>626428</v>
      </c>
      <c r="E9" s="9">
        <v>263745</v>
      </c>
      <c r="F9" s="9">
        <v>894264</v>
      </c>
      <c r="G9" s="9">
        <v>245450</v>
      </c>
      <c r="H9" s="9">
        <f>SUM(Table1[[#This Row],[January]:[June]])</f>
        <v>2575185</v>
      </c>
    </row>
    <row r="10" spans="1:8">
      <c r="A10" s="8" t="s">
        <v>14</v>
      </c>
      <c r="B10" s="9">
        <v>97850</v>
      </c>
      <c r="C10" s="9">
        <v>737595</v>
      </c>
      <c r="D10" s="9">
        <v>726724</v>
      </c>
      <c r="E10" s="9">
        <v>723673</v>
      </c>
      <c r="F10" s="9">
        <v>142748</v>
      </c>
      <c r="G10" s="9">
        <v>240864</v>
      </c>
      <c r="H10" s="9">
        <f>SUM(Table1[[#This Row],[January]:[June]])</f>
        <v>2669454</v>
      </c>
    </row>
    <row r="11" spans="1:8">
      <c r="A11" s="8" t="s">
        <v>15</v>
      </c>
      <c r="B11" s="9">
        <v>264639</v>
      </c>
      <c r="C11" s="9">
        <v>826247</v>
      </c>
      <c r="D11" s="9">
        <v>253744</v>
      </c>
      <c r="E11" s="9">
        <v>517318</v>
      </c>
      <c r="F11" s="9">
        <v>284745</v>
      </c>
      <c r="G11" s="9">
        <v>769644</v>
      </c>
      <c r="H11" s="9">
        <f>SUM(Table1[[#This Row],[January]:[June]])</f>
        <v>2916337</v>
      </c>
    </row>
    <row r="12" spans="1:8">
      <c r="A12" s="8" t="s">
        <v>16</v>
      </c>
      <c r="B12" s="9">
        <v>862432</v>
      </c>
      <c r="C12" s="9">
        <v>893853</v>
      </c>
      <c r="D12" s="9">
        <v>834734</v>
      </c>
      <c r="E12" s="9">
        <v>253644</v>
      </c>
      <c r="F12" s="9">
        <v>373933</v>
      </c>
      <c r="G12" s="9">
        <v>295985</v>
      </c>
      <c r="H12" s="9">
        <f>SUM(Table1[[#This Row],[January]:[June]])</f>
        <v>3514581</v>
      </c>
    </row>
    <row r="13" spans="1:8">
      <c r="A13" s="8" t="s">
        <v>17</v>
      </c>
      <c r="B13" s="9">
        <v>972445</v>
      </c>
      <c r="C13" s="9">
        <v>243653</v>
      </c>
      <c r="D13" s="9">
        <v>436485</v>
      </c>
      <c r="E13" s="9">
        <v>846474</v>
      </c>
      <c r="F13" s="9">
        <v>947949</v>
      </c>
      <c r="G13" s="9">
        <v>454649</v>
      </c>
      <c r="H13" s="9">
        <f>SUM(Table1[[#This Row],[January]:[June]])</f>
        <v>3901655</v>
      </c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9"/>
      <c r="E16" s="8"/>
      <c r="F16" s="8"/>
      <c r="G16" s="8"/>
      <c r="H16" s="8"/>
    </row>
    <row r="17" spans="1:8">
      <c r="A17" s="8"/>
      <c r="B17" s="8"/>
      <c r="C17" s="8" t="s">
        <v>18</v>
      </c>
      <c r="D17" s="10">
        <f>MEDIAN(Table1[[January]:[June]])</f>
        <v>531350</v>
      </c>
      <c r="E17" s="8"/>
      <c r="F17" s="8"/>
      <c r="G17" s="8"/>
      <c r="H17" s="8"/>
    </row>
    <row r="18" spans="1:8">
      <c r="A18" s="8"/>
      <c r="B18" s="8"/>
      <c r="C18" s="8" t="s">
        <v>19</v>
      </c>
      <c r="D18" s="10">
        <f>AVERAGE(Table1[TOTAL])</f>
        <v>3316751.5555555555</v>
      </c>
      <c r="E18" s="8"/>
      <c r="F18" s="8"/>
      <c r="G18" s="8"/>
      <c r="H18" s="8"/>
    </row>
    <row r="19" spans="1:8">
      <c r="A19" s="8"/>
      <c r="B19" s="8"/>
      <c r="C19" s="8" t="s">
        <v>20</v>
      </c>
      <c r="D19" s="10">
        <f>MIN(Table1[[January]:[June]])</f>
        <v>97850</v>
      </c>
      <c r="E19" s="8"/>
      <c r="F19" s="8"/>
      <c r="G19" s="8"/>
      <c r="H19" s="8"/>
    </row>
    <row r="20" spans="1:8">
      <c r="A20" s="8"/>
      <c r="B20" s="8"/>
      <c r="C20" s="8" t="s">
        <v>21</v>
      </c>
      <c r="D20" s="10">
        <f>MAX(Table1[[January]:[June]])</f>
        <v>985637</v>
      </c>
      <c r="E20" s="8"/>
      <c r="F20" s="8"/>
      <c r="G20" s="8"/>
      <c r="H20" s="8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DCD7-7651-44B8-8E76-EF1BC4032746}">
  <sheetPr>
    <tabColor rgb="FF002060"/>
  </sheetPr>
  <dimension ref="A1:M118"/>
  <sheetViews>
    <sheetView topLeftCell="A4" workbookViewId="0">
      <selection activeCell="F115" sqref="F115"/>
    </sheetView>
  </sheetViews>
  <sheetFormatPr defaultRowHeight="18"/>
  <cols>
    <col min="12" max="12" width="15.08984375" bestFit="1" customWidth="1"/>
  </cols>
  <sheetData>
    <row r="1" spans="1:13" ht="23.25">
      <c r="A1" s="51" t="s">
        <v>590</v>
      </c>
      <c r="B1" s="51"/>
      <c r="C1" s="51"/>
      <c r="D1" s="5"/>
      <c r="E1" s="5"/>
      <c r="F1" s="5"/>
      <c r="G1" s="50"/>
      <c r="H1" s="50"/>
      <c r="I1" s="5"/>
      <c r="J1" s="5"/>
    </row>
    <row r="2" spans="1:13" ht="23.25">
      <c r="A2" s="52" t="s">
        <v>596</v>
      </c>
      <c r="B2" s="53"/>
      <c r="C2" s="53"/>
      <c r="D2" s="53"/>
      <c r="E2" s="53"/>
      <c r="F2" s="53"/>
      <c r="G2" s="53"/>
      <c r="H2" s="5"/>
      <c r="I2" s="5"/>
      <c r="J2" s="5"/>
    </row>
    <row r="3" spans="1:13" ht="23.25">
      <c r="A3" s="53" t="s">
        <v>597</v>
      </c>
      <c r="B3" s="53"/>
      <c r="C3" s="53"/>
      <c r="D3" s="53"/>
      <c r="E3" s="53"/>
      <c r="F3" s="53"/>
      <c r="G3" s="5"/>
      <c r="H3" s="5"/>
      <c r="I3" s="5"/>
      <c r="J3" s="5"/>
    </row>
    <row r="4" spans="1:13" ht="23.25">
      <c r="A4" s="11"/>
      <c r="B4" s="5"/>
      <c r="C4" s="5"/>
      <c r="D4" s="5"/>
      <c r="E4" s="5"/>
      <c r="F4" s="5"/>
      <c r="G4" s="5"/>
      <c r="H4" s="5"/>
      <c r="I4" s="5"/>
      <c r="J4" s="5"/>
    </row>
    <row r="5" spans="1:13" ht="23.25">
      <c r="A5" s="11"/>
      <c r="B5" s="5"/>
      <c r="C5" s="5"/>
      <c r="D5" s="5"/>
      <c r="E5" s="5"/>
      <c r="F5" s="5"/>
      <c r="G5" s="5"/>
      <c r="H5" s="5"/>
      <c r="I5" s="5"/>
      <c r="J5" s="5"/>
    </row>
    <row r="6" spans="1:13">
      <c r="A6" s="5"/>
      <c r="B6" s="5"/>
      <c r="C6" s="5"/>
      <c r="D6" s="5"/>
      <c r="E6" s="5"/>
      <c r="F6" s="5"/>
      <c r="G6" s="50"/>
      <c r="H6" s="50"/>
      <c r="I6" s="5"/>
      <c r="J6" s="5"/>
    </row>
    <row r="7" spans="1:13" ht="19.5" thickBot="1">
      <c r="A7" s="4" t="s">
        <v>27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414</v>
      </c>
      <c r="H7" s="4" t="s">
        <v>33</v>
      </c>
      <c r="I7" s="4" t="s">
        <v>34</v>
      </c>
      <c r="J7" s="4" t="s">
        <v>35</v>
      </c>
    </row>
    <row r="8" spans="1:13" ht="18.75" thickTop="1">
      <c r="A8" s="5" t="s">
        <v>36</v>
      </c>
      <c r="B8" s="5" t="s">
        <v>37</v>
      </c>
      <c r="C8" s="5" t="s">
        <v>38</v>
      </c>
      <c r="D8" s="5" t="s">
        <v>39</v>
      </c>
      <c r="E8" s="5" t="s">
        <v>40</v>
      </c>
      <c r="F8" s="6">
        <v>38941</v>
      </c>
      <c r="G8" s="5" t="s">
        <v>415</v>
      </c>
      <c r="H8" s="5">
        <v>35.5</v>
      </c>
      <c r="I8" s="5" t="s">
        <v>41</v>
      </c>
      <c r="J8" s="5" t="s">
        <v>42</v>
      </c>
    </row>
    <row r="9" spans="1:13">
      <c r="A9" s="5" t="s">
        <v>43</v>
      </c>
      <c r="B9" s="5" t="s">
        <v>44</v>
      </c>
      <c r="C9" s="5" t="s">
        <v>45</v>
      </c>
      <c r="D9" s="5" t="s">
        <v>46</v>
      </c>
      <c r="E9" s="5" t="s">
        <v>40</v>
      </c>
      <c r="F9" s="5" t="s">
        <v>47</v>
      </c>
      <c r="G9" s="5" t="s">
        <v>416</v>
      </c>
      <c r="H9" s="5">
        <v>35.5</v>
      </c>
      <c r="I9" s="5" t="s">
        <v>48</v>
      </c>
      <c r="J9" s="5" t="s">
        <v>49</v>
      </c>
      <c r="L9" s="5" t="s">
        <v>422</v>
      </c>
      <c r="M9">
        <f>COUNTA(A8:A118)</f>
        <v>111</v>
      </c>
    </row>
    <row r="10" spans="1:13">
      <c r="A10" s="5" t="s">
        <v>50</v>
      </c>
      <c r="B10" s="5" t="s">
        <v>51</v>
      </c>
      <c r="C10" s="5" t="s">
        <v>52</v>
      </c>
      <c r="D10" s="5" t="s">
        <v>53</v>
      </c>
      <c r="E10" s="5" t="s">
        <v>40</v>
      </c>
      <c r="F10" s="6">
        <v>40458</v>
      </c>
      <c r="G10" s="5" t="s">
        <v>417</v>
      </c>
      <c r="H10" s="5">
        <v>42</v>
      </c>
      <c r="I10" s="5" t="s">
        <v>54</v>
      </c>
      <c r="J10" s="5" t="s">
        <v>55</v>
      </c>
    </row>
    <row r="11" spans="1:13">
      <c r="A11" s="5" t="s">
        <v>56</v>
      </c>
      <c r="B11" s="5" t="s">
        <v>57</v>
      </c>
      <c r="C11" s="5" t="s">
        <v>58</v>
      </c>
      <c r="D11" s="5" t="s">
        <v>59</v>
      </c>
      <c r="E11" s="5" t="s">
        <v>40</v>
      </c>
      <c r="F11" s="5" t="s">
        <v>60</v>
      </c>
      <c r="G11" s="5" t="s">
        <v>418</v>
      </c>
      <c r="H11" s="5">
        <v>40</v>
      </c>
      <c r="I11" s="5" t="s">
        <v>61</v>
      </c>
      <c r="J11" s="5" t="s">
        <v>62</v>
      </c>
    </row>
    <row r="12" spans="1:13">
      <c r="A12" s="5" t="s">
        <v>63</v>
      </c>
      <c r="B12" s="5" t="s">
        <v>64</v>
      </c>
      <c r="C12" s="5" t="s">
        <v>65</v>
      </c>
      <c r="D12" s="5" t="s">
        <v>46</v>
      </c>
      <c r="E12" s="5" t="s">
        <v>66</v>
      </c>
      <c r="F12" s="5" t="s">
        <v>67</v>
      </c>
      <c r="G12" s="5" t="s">
        <v>417</v>
      </c>
      <c r="H12" s="5">
        <v>40</v>
      </c>
      <c r="I12" s="5" t="s">
        <v>68</v>
      </c>
      <c r="J12" s="5" t="s">
        <v>69</v>
      </c>
    </row>
    <row r="13" spans="1:13">
      <c r="A13" s="5" t="s">
        <v>70</v>
      </c>
      <c r="B13" s="5" t="s">
        <v>71</v>
      </c>
      <c r="C13" s="5" t="s">
        <v>72</v>
      </c>
      <c r="D13" s="5" t="s">
        <v>46</v>
      </c>
      <c r="E13" s="5" t="s">
        <v>73</v>
      </c>
      <c r="F13" s="5" t="s">
        <v>74</v>
      </c>
      <c r="G13" s="5" t="s">
        <v>416</v>
      </c>
      <c r="H13" s="5">
        <v>35</v>
      </c>
      <c r="I13" s="5" t="s">
        <v>75</v>
      </c>
      <c r="J13" s="5" t="s">
        <v>76</v>
      </c>
    </row>
    <row r="14" spans="1:13">
      <c r="A14" s="5" t="s">
        <v>77</v>
      </c>
      <c r="B14" s="5" t="s">
        <v>78</v>
      </c>
      <c r="C14" s="5" t="s">
        <v>79</v>
      </c>
      <c r="D14" s="5" t="s">
        <v>53</v>
      </c>
      <c r="E14" s="5" t="s">
        <v>40</v>
      </c>
      <c r="F14" s="6">
        <v>40088</v>
      </c>
      <c r="G14" s="5" t="s">
        <v>418</v>
      </c>
      <c r="H14" s="5">
        <v>35</v>
      </c>
      <c r="I14" s="5" t="s">
        <v>80</v>
      </c>
      <c r="J14" s="5" t="s">
        <v>81</v>
      </c>
    </row>
    <row r="15" spans="1:13">
      <c r="A15" s="5" t="s">
        <v>82</v>
      </c>
      <c r="B15" s="5" t="s">
        <v>83</v>
      </c>
      <c r="C15" s="5" t="s">
        <v>84</v>
      </c>
      <c r="D15" s="5" t="s">
        <v>39</v>
      </c>
      <c r="E15" s="5" t="s">
        <v>66</v>
      </c>
      <c r="F15" s="5" t="s">
        <v>85</v>
      </c>
      <c r="G15" s="5" t="s">
        <v>416</v>
      </c>
      <c r="H15" s="5">
        <v>40</v>
      </c>
      <c r="I15" s="5" t="s">
        <v>86</v>
      </c>
      <c r="J15" s="5" t="s">
        <v>87</v>
      </c>
    </row>
    <row r="16" spans="1:13">
      <c r="A16" s="5" t="s">
        <v>88</v>
      </c>
      <c r="B16" s="5" t="s">
        <v>89</v>
      </c>
      <c r="C16" s="5" t="s">
        <v>90</v>
      </c>
      <c r="D16" s="5" t="s">
        <v>53</v>
      </c>
      <c r="E16" s="5" t="s">
        <v>91</v>
      </c>
      <c r="F16" s="5" t="s">
        <v>92</v>
      </c>
      <c r="G16" s="5" t="s">
        <v>419</v>
      </c>
      <c r="H16" s="5">
        <v>35.5</v>
      </c>
      <c r="I16" s="5" t="s">
        <v>48</v>
      </c>
      <c r="J16" s="5" t="s">
        <v>49</v>
      </c>
    </row>
    <row r="17" spans="1:10">
      <c r="A17" s="5" t="s">
        <v>93</v>
      </c>
      <c r="B17" s="5" t="s">
        <v>94</v>
      </c>
      <c r="C17" s="5" t="s">
        <v>95</v>
      </c>
      <c r="D17" s="5" t="s">
        <v>39</v>
      </c>
      <c r="E17" s="5" t="s">
        <v>66</v>
      </c>
      <c r="F17" s="5" t="s">
        <v>96</v>
      </c>
      <c r="G17" s="5"/>
      <c r="H17" s="5">
        <v>40</v>
      </c>
      <c r="I17" s="5" t="s">
        <v>86</v>
      </c>
      <c r="J17" s="5" t="s">
        <v>87</v>
      </c>
    </row>
    <row r="18" spans="1:10">
      <c r="A18" s="5" t="s">
        <v>97</v>
      </c>
      <c r="B18" s="5" t="s">
        <v>98</v>
      </c>
      <c r="C18" s="5" t="s">
        <v>99</v>
      </c>
      <c r="D18" s="5" t="s">
        <v>46</v>
      </c>
      <c r="E18" s="5" t="s">
        <v>66</v>
      </c>
      <c r="F18" s="5" t="s">
        <v>100</v>
      </c>
      <c r="G18" s="5" t="s">
        <v>415</v>
      </c>
      <c r="H18" s="5">
        <v>35.5</v>
      </c>
      <c r="I18" s="5" t="s">
        <v>48</v>
      </c>
      <c r="J18" s="5" t="s">
        <v>49</v>
      </c>
    </row>
    <row r="19" spans="1:10">
      <c r="A19" s="5" t="s">
        <v>101</v>
      </c>
      <c r="B19" s="5" t="s">
        <v>102</v>
      </c>
      <c r="C19" s="5" t="s">
        <v>103</v>
      </c>
      <c r="D19" s="5" t="s">
        <v>53</v>
      </c>
      <c r="E19" s="5" t="s">
        <v>66</v>
      </c>
      <c r="F19" s="5" t="s">
        <v>104</v>
      </c>
      <c r="G19" s="5" t="s">
        <v>417</v>
      </c>
      <c r="H19" s="5">
        <v>32</v>
      </c>
      <c r="I19" s="5" t="s">
        <v>105</v>
      </c>
      <c r="J19" s="5" t="s">
        <v>106</v>
      </c>
    </row>
    <row r="20" spans="1:10">
      <c r="A20" s="5" t="s">
        <v>107</v>
      </c>
      <c r="B20" s="5" t="s">
        <v>108</v>
      </c>
      <c r="C20" s="5" t="s">
        <v>109</v>
      </c>
      <c r="D20" s="5" t="s">
        <v>39</v>
      </c>
      <c r="E20" s="5" t="s">
        <v>40</v>
      </c>
      <c r="F20" s="6">
        <v>38596</v>
      </c>
      <c r="G20" s="5" t="s">
        <v>420</v>
      </c>
      <c r="H20" s="5">
        <v>35.5</v>
      </c>
      <c r="I20" s="5" t="s">
        <v>41</v>
      </c>
      <c r="J20" s="5" t="s">
        <v>42</v>
      </c>
    </row>
    <row r="21" spans="1:10">
      <c r="A21" s="5" t="s">
        <v>110</v>
      </c>
      <c r="B21" s="5" t="s">
        <v>111</v>
      </c>
      <c r="C21" s="5" t="s">
        <v>112</v>
      </c>
      <c r="D21" s="5" t="s">
        <v>46</v>
      </c>
      <c r="E21" s="5" t="s">
        <v>73</v>
      </c>
      <c r="F21" s="5" t="s">
        <v>113</v>
      </c>
      <c r="G21" s="5" t="s">
        <v>420</v>
      </c>
      <c r="H21" s="5">
        <v>40</v>
      </c>
      <c r="I21" s="5" t="s">
        <v>114</v>
      </c>
      <c r="J21" s="5" t="s">
        <v>115</v>
      </c>
    </row>
    <row r="22" spans="1:10">
      <c r="A22" s="5" t="s">
        <v>116</v>
      </c>
      <c r="B22" s="5" t="s">
        <v>117</v>
      </c>
      <c r="C22" s="5" t="s">
        <v>118</v>
      </c>
      <c r="D22" s="5" t="s">
        <v>46</v>
      </c>
      <c r="E22" s="5" t="s">
        <v>40</v>
      </c>
      <c r="F22" s="5" t="s">
        <v>119</v>
      </c>
      <c r="G22" s="5" t="s">
        <v>420</v>
      </c>
      <c r="H22" s="5">
        <v>40</v>
      </c>
      <c r="I22" s="5" t="s">
        <v>68</v>
      </c>
      <c r="J22" s="5" t="s">
        <v>69</v>
      </c>
    </row>
    <row r="23" spans="1:10">
      <c r="A23" s="5" t="s">
        <v>120</v>
      </c>
      <c r="B23" s="5" t="s">
        <v>121</v>
      </c>
      <c r="C23" s="5" t="s">
        <v>122</v>
      </c>
      <c r="D23" s="5" t="s">
        <v>46</v>
      </c>
      <c r="E23" s="5" t="s">
        <v>66</v>
      </c>
      <c r="F23" s="5" t="s">
        <v>123</v>
      </c>
      <c r="G23" s="5" t="s">
        <v>420</v>
      </c>
      <c r="H23" s="5">
        <v>35.5</v>
      </c>
      <c r="I23" s="5" t="s">
        <v>48</v>
      </c>
      <c r="J23" s="5" t="s">
        <v>49</v>
      </c>
    </row>
    <row r="24" spans="1:10">
      <c r="A24" s="5" t="s">
        <v>124</v>
      </c>
      <c r="B24" s="5" t="s">
        <v>125</v>
      </c>
      <c r="C24" s="5" t="s">
        <v>126</v>
      </c>
      <c r="D24" s="5" t="s">
        <v>53</v>
      </c>
      <c r="E24" s="5" t="s">
        <v>91</v>
      </c>
      <c r="F24" s="5" t="s">
        <v>127</v>
      </c>
      <c r="G24" s="5" t="s">
        <v>421</v>
      </c>
      <c r="H24" s="5">
        <v>40</v>
      </c>
      <c r="I24" s="5" t="s">
        <v>128</v>
      </c>
      <c r="J24" s="5" t="s">
        <v>129</v>
      </c>
    </row>
    <row r="25" spans="1:10">
      <c r="A25" s="5" t="s">
        <v>130</v>
      </c>
      <c r="B25" s="5" t="s">
        <v>131</v>
      </c>
      <c r="C25" s="5" t="s">
        <v>132</v>
      </c>
      <c r="D25" s="5" t="s">
        <v>46</v>
      </c>
      <c r="E25" s="5" t="s">
        <v>73</v>
      </c>
      <c r="F25" s="6">
        <v>39153</v>
      </c>
      <c r="G25" s="5" t="s">
        <v>421</v>
      </c>
      <c r="H25" s="5">
        <v>40</v>
      </c>
      <c r="I25" s="5" t="s">
        <v>128</v>
      </c>
      <c r="J25" s="5" t="s">
        <v>129</v>
      </c>
    </row>
    <row r="26" spans="1:10">
      <c r="A26" s="5" t="s">
        <v>133</v>
      </c>
      <c r="B26" s="5" t="s">
        <v>134</v>
      </c>
      <c r="C26" s="5" t="s">
        <v>135</v>
      </c>
      <c r="D26" s="5" t="s">
        <v>59</v>
      </c>
      <c r="E26" s="5" t="s">
        <v>66</v>
      </c>
      <c r="F26" s="6">
        <v>39269</v>
      </c>
      <c r="G26" s="5" t="s">
        <v>418</v>
      </c>
      <c r="H26" s="5">
        <v>40</v>
      </c>
      <c r="I26" s="5" t="s">
        <v>136</v>
      </c>
      <c r="J26" s="5" t="s">
        <v>137</v>
      </c>
    </row>
    <row r="27" spans="1:10">
      <c r="A27" s="5" t="s">
        <v>138</v>
      </c>
      <c r="B27" s="5" t="s">
        <v>139</v>
      </c>
      <c r="C27" s="5" t="s">
        <v>140</v>
      </c>
      <c r="D27" s="5" t="s">
        <v>39</v>
      </c>
      <c r="E27" s="5" t="s">
        <v>40</v>
      </c>
      <c r="F27" s="6">
        <v>38844</v>
      </c>
      <c r="G27" s="5"/>
      <c r="H27" s="5">
        <v>35.5</v>
      </c>
      <c r="I27" s="5" t="s">
        <v>41</v>
      </c>
      <c r="J27" s="5" t="s">
        <v>42</v>
      </c>
    </row>
    <row r="28" spans="1:10">
      <c r="A28" s="5" t="s">
        <v>141</v>
      </c>
      <c r="B28" s="5" t="s">
        <v>142</v>
      </c>
      <c r="C28" s="5" t="s">
        <v>143</v>
      </c>
      <c r="D28" s="5" t="s">
        <v>46</v>
      </c>
      <c r="E28" s="5" t="s">
        <v>91</v>
      </c>
      <c r="F28" s="6">
        <v>37988</v>
      </c>
      <c r="G28" s="5" t="s">
        <v>418</v>
      </c>
      <c r="H28" s="5">
        <v>25</v>
      </c>
      <c r="I28" s="5" t="s">
        <v>144</v>
      </c>
      <c r="J28" s="5" t="s">
        <v>145</v>
      </c>
    </row>
    <row r="29" spans="1:10">
      <c r="A29" s="5" t="s">
        <v>146</v>
      </c>
      <c r="B29" s="5" t="s">
        <v>147</v>
      </c>
      <c r="C29" s="5" t="s">
        <v>148</v>
      </c>
      <c r="D29" s="5" t="s">
        <v>59</v>
      </c>
      <c r="E29" s="5" t="s">
        <v>73</v>
      </c>
      <c r="F29" s="5" t="s">
        <v>149</v>
      </c>
      <c r="G29" s="5" t="s">
        <v>421</v>
      </c>
      <c r="H29" s="5">
        <v>40</v>
      </c>
      <c r="I29" s="5" t="s">
        <v>61</v>
      </c>
      <c r="J29" s="5" t="s">
        <v>62</v>
      </c>
    </row>
    <row r="30" spans="1:10">
      <c r="A30" s="5" t="s">
        <v>150</v>
      </c>
      <c r="B30" s="5" t="s">
        <v>151</v>
      </c>
      <c r="C30" s="5" t="s">
        <v>152</v>
      </c>
      <c r="D30" s="5" t="s">
        <v>39</v>
      </c>
      <c r="E30" s="5" t="s">
        <v>40</v>
      </c>
      <c r="F30" s="5" t="s">
        <v>153</v>
      </c>
      <c r="G30" s="5" t="s">
        <v>415</v>
      </c>
      <c r="H30" s="5">
        <v>40</v>
      </c>
      <c r="I30" s="5" t="s">
        <v>154</v>
      </c>
      <c r="J30" s="5" t="s">
        <v>155</v>
      </c>
    </row>
    <row r="31" spans="1:10">
      <c r="A31" s="5" t="s">
        <v>156</v>
      </c>
      <c r="B31" s="5" t="s">
        <v>157</v>
      </c>
      <c r="C31" s="5" t="s">
        <v>158</v>
      </c>
      <c r="D31" s="5" t="s">
        <v>59</v>
      </c>
      <c r="E31" s="5" t="s">
        <v>40</v>
      </c>
      <c r="F31" s="5" t="s">
        <v>159</v>
      </c>
      <c r="G31" s="5"/>
      <c r="H31" s="5">
        <v>40</v>
      </c>
      <c r="I31" s="5" t="s">
        <v>86</v>
      </c>
      <c r="J31" s="5" t="s">
        <v>87</v>
      </c>
    </row>
    <row r="32" spans="1:10">
      <c r="A32" s="5" t="s">
        <v>160</v>
      </c>
      <c r="B32" s="5" t="s">
        <v>161</v>
      </c>
      <c r="C32" s="5" t="s">
        <v>162</v>
      </c>
      <c r="D32" s="5" t="s">
        <v>39</v>
      </c>
      <c r="E32" s="5" t="s">
        <v>91</v>
      </c>
      <c r="F32" s="5" t="s">
        <v>163</v>
      </c>
      <c r="G32" s="5" t="s">
        <v>417</v>
      </c>
      <c r="H32" s="5">
        <v>40</v>
      </c>
      <c r="I32" s="5" t="s">
        <v>164</v>
      </c>
      <c r="J32" s="5" t="s">
        <v>165</v>
      </c>
    </row>
    <row r="33" spans="1:10">
      <c r="A33" s="5" t="s">
        <v>166</v>
      </c>
      <c r="B33" s="5" t="s">
        <v>167</v>
      </c>
      <c r="C33" s="5" t="s">
        <v>168</v>
      </c>
      <c r="D33" s="5" t="s">
        <v>53</v>
      </c>
      <c r="E33" s="5" t="s">
        <v>91</v>
      </c>
      <c r="F33" s="5" t="s">
        <v>169</v>
      </c>
      <c r="G33" s="5" t="s">
        <v>417</v>
      </c>
      <c r="H33" s="5">
        <v>32</v>
      </c>
      <c r="I33" s="5" t="s">
        <v>105</v>
      </c>
      <c r="J33" s="5" t="s">
        <v>106</v>
      </c>
    </row>
    <row r="34" spans="1:10">
      <c r="A34" s="5" t="s">
        <v>170</v>
      </c>
      <c r="B34" s="5" t="s">
        <v>171</v>
      </c>
      <c r="C34" s="5" t="s">
        <v>172</v>
      </c>
      <c r="D34" s="5" t="s">
        <v>39</v>
      </c>
      <c r="E34" s="5" t="s">
        <v>40</v>
      </c>
      <c r="F34" s="5" t="s">
        <v>173</v>
      </c>
      <c r="G34" s="5" t="s">
        <v>421</v>
      </c>
      <c r="H34" s="5">
        <v>40</v>
      </c>
      <c r="I34" s="5" t="s">
        <v>154</v>
      </c>
      <c r="J34" s="5" t="s">
        <v>155</v>
      </c>
    </row>
    <row r="35" spans="1:10">
      <c r="A35" s="5" t="s">
        <v>116</v>
      </c>
      <c r="B35" s="5" t="s">
        <v>174</v>
      </c>
      <c r="C35" s="5" t="s">
        <v>175</v>
      </c>
      <c r="D35" s="5" t="s">
        <v>46</v>
      </c>
      <c r="E35" s="5" t="s">
        <v>66</v>
      </c>
      <c r="F35" s="6">
        <v>37661</v>
      </c>
      <c r="G35" s="5" t="s">
        <v>417</v>
      </c>
      <c r="H35" s="5">
        <v>40</v>
      </c>
      <c r="I35" s="5" t="s">
        <v>68</v>
      </c>
      <c r="J35" s="5" t="s">
        <v>69</v>
      </c>
    </row>
    <row r="36" spans="1:10">
      <c r="A36" s="5" t="s">
        <v>176</v>
      </c>
      <c r="B36" s="5" t="s">
        <v>177</v>
      </c>
      <c r="C36" s="5" t="s">
        <v>178</v>
      </c>
      <c r="D36" s="5" t="s">
        <v>53</v>
      </c>
      <c r="E36" s="5" t="s">
        <v>73</v>
      </c>
      <c r="F36" s="6">
        <v>37994</v>
      </c>
      <c r="G36" s="5" t="s">
        <v>421</v>
      </c>
      <c r="H36" s="5">
        <v>32</v>
      </c>
      <c r="I36" s="5" t="s">
        <v>105</v>
      </c>
      <c r="J36" s="5" t="s">
        <v>106</v>
      </c>
    </row>
    <row r="37" spans="1:10">
      <c r="A37" s="5" t="s">
        <v>179</v>
      </c>
      <c r="B37" s="5" t="s">
        <v>180</v>
      </c>
      <c r="C37" s="5" t="s">
        <v>181</v>
      </c>
      <c r="D37" s="5" t="s">
        <v>59</v>
      </c>
      <c r="E37" s="5" t="s">
        <v>40</v>
      </c>
      <c r="F37" s="6">
        <v>38176</v>
      </c>
      <c r="G37" s="5" t="s">
        <v>421</v>
      </c>
      <c r="H37" s="5">
        <v>40</v>
      </c>
      <c r="I37" s="5" t="s">
        <v>86</v>
      </c>
      <c r="J37" s="5" t="s">
        <v>87</v>
      </c>
    </row>
    <row r="38" spans="1:10">
      <c r="A38" s="5" t="s">
        <v>182</v>
      </c>
      <c r="B38" s="5" t="s">
        <v>183</v>
      </c>
      <c r="C38" s="5" t="s">
        <v>184</v>
      </c>
      <c r="D38" s="5" t="s">
        <v>46</v>
      </c>
      <c r="E38" s="5" t="s">
        <v>91</v>
      </c>
      <c r="F38" s="5" t="s">
        <v>185</v>
      </c>
      <c r="G38" s="5" t="s">
        <v>415</v>
      </c>
      <c r="H38" s="5">
        <v>25</v>
      </c>
      <c r="I38" s="5" t="s">
        <v>144</v>
      </c>
      <c r="J38" s="5" t="s">
        <v>145</v>
      </c>
    </row>
    <row r="39" spans="1:10">
      <c r="A39" s="5" t="s">
        <v>120</v>
      </c>
      <c r="B39" s="5" t="s">
        <v>51</v>
      </c>
      <c r="C39" s="5" t="s">
        <v>186</v>
      </c>
      <c r="D39" s="5" t="s">
        <v>46</v>
      </c>
      <c r="E39" s="5" t="s">
        <v>66</v>
      </c>
      <c r="F39" s="5" t="s">
        <v>187</v>
      </c>
      <c r="G39" s="5"/>
      <c r="H39" s="5">
        <v>35</v>
      </c>
      <c r="I39" s="5" t="s">
        <v>80</v>
      </c>
      <c r="J39" s="5" t="s">
        <v>81</v>
      </c>
    </row>
    <row r="40" spans="1:10">
      <c r="A40" s="5" t="s">
        <v>188</v>
      </c>
      <c r="B40" s="5" t="s">
        <v>189</v>
      </c>
      <c r="C40" s="5" t="s">
        <v>190</v>
      </c>
      <c r="D40" s="5" t="s">
        <v>46</v>
      </c>
      <c r="E40" s="5" t="s">
        <v>40</v>
      </c>
      <c r="F40" s="5" t="s">
        <v>191</v>
      </c>
      <c r="G40" s="5" t="s">
        <v>418</v>
      </c>
      <c r="H40" s="5">
        <v>35</v>
      </c>
      <c r="I40" s="5" t="s">
        <v>75</v>
      </c>
      <c r="J40" s="5" t="s">
        <v>76</v>
      </c>
    </row>
    <row r="41" spans="1:10">
      <c r="A41" s="5" t="s">
        <v>192</v>
      </c>
      <c r="B41" s="5" t="s">
        <v>142</v>
      </c>
      <c r="C41" s="5" t="s">
        <v>193</v>
      </c>
      <c r="D41" s="5" t="s">
        <v>39</v>
      </c>
      <c r="E41" s="5" t="s">
        <v>73</v>
      </c>
      <c r="F41" s="5" t="s">
        <v>194</v>
      </c>
      <c r="G41" s="5" t="s">
        <v>416</v>
      </c>
      <c r="H41" s="5">
        <v>40</v>
      </c>
      <c r="I41" s="5" t="s">
        <v>154</v>
      </c>
      <c r="J41" s="5" t="s">
        <v>155</v>
      </c>
    </row>
    <row r="42" spans="1:10">
      <c r="A42" s="5" t="s">
        <v>195</v>
      </c>
      <c r="B42" s="5" t="s">
        <v>196</v>
      </c>
      <c r="C42" s="5" t="s">
        <v>197</v>
      </c>
      <c r="D42" s="5" t="s">
        <v>39</v>
      </c>
      <c r="E42" s="5" t="s">
        <v>40</v>
      </c>
      <c r="F42" s="6">
        <v>39336</v>
      </c>
      <c r="G42" s="5" t="s">
        <v>416</v>
      </c>
      <c r="H42" s="5">
        <v>35.5</v>
      </c>
      <c r="I42" s="5" t="s">
        <v>41</v>
      </c>
      <c r="J42" s="5" t="s">
        <v>42</v>
      </c>
    </row>
    <row r="43" spans="1:10">
      <c r="A43" s="5" t="s">
        <v>198</v>
      </c>
      <c r="B43" s="5" t="s">
        <v>199</v>
      </c>
      <c r="C43" s="5" t="s">
        <v>200</v>
      </c>
      <c r="D43" s="5" t="s">
        <v>59</v>
      </c>
      <c r="E43" s="5" t="s">
        <v>40</v>
      </c>
      <c r="F43" s="5" t="s">
        <v>201</v>
      </c>
      <c r="G43" s="5"/>
      <c r="H43" s="5">
        <v>40</v>
      </c>
      <c r="I43" s="5" t="s">
        <v>61</v>
      </c>
      <c r="J43" s="5" t="s">
        <v>62</v>
      </c>
    </row>
    <row r="44" spans="1:10">
      <c r="A44" s="5" t="s">
        <v>195</v>
      </c>
      <c r="B44" s="5" t="s">
        <v>202</v>
      </c>
      <c r="C44" s="5" t="s">
        <v>203</v>
      </c>
      <c r="D44" s="5" t="s">
        <v>39</v>
      </c>
      <c r="E44" s="5" t="s">
        <v>66</v>
      </c>
      <c r="F44" s="5" t="s">
        <v>204</v>
      </c>
      <c r="G44" s="5" t="s">
        <v>421</v>
      </c>
      <c r="H44" s="5">
        <v>29.5</v>
      </c>
      <c r="I44" s="5" t="s">
        <v>205</v>
      </c>
      <c r="J44" s="5" t="s">
        <v>206</v>
      </c>
    </row>
    <row r="45" spans="1:10">
      <c r="A45" s="5" t="s">
        <v>207</v>
      </c>
      <c r="B45" s="5" t="s">
        <v>208</v>
      </c>
      <c r="C45" s="5" t="s">
        <v>209</v>
      </c>
      <c r="D45" s="5" t="s">
        <v>53</v>
      </c>
      <c r="E45" s="5" t="s">
        <v>91</v>
      </c>
      <c r="F45" s="6">
        <v>37627</v>
      </c>
      <c r="G45" s="5" t="s">
        <v>416</v>
      </c>
      <c r="H45" s="5">
        <v>38</v>
      </c>
      <c r="I45" s="5" t="s">
        <v>164</v>
      </c>
      <c r="J45" s="5" t="s">
        <v>210</v>
      </c>
    </row>
    <row r="46" spans="1:10">
      <c r="A46" s="5" t="s">
        <v>211</v>
      </c>
      <c r="B46" s="5" t="s">
        <v>212</v>
      </c>
      <c r="C46" s="5" t="s">
        <v>213</v>
      </c>
      <c r="D46" s="5" t="s">
        <v>46</v>
      </c>
      <c r="E46" s="5" t="s">
        <v>66</v>
      </c>
      <c r="F46" s="5" t="s">
        <v>214</v>
      </c>
      <c r="G46" s="5" t="s">
        <v>420</v>
      </c>
      <c r="H46" s="5">
        <v>40</v>
      </c>
      <c r="I46" s="5" t="s">
        <v>128</v>
      </c>
      <c r="J46" s="5" t="s">
        <v>129</v>
      </c>
    </row>
    <row r="47" spans="1:10">
      <c r="A47" s="5" t="s">
        <v>215</v>
      </c>
      <c r="B47" s="5" t="s">
        <v>216</v>
      </c>
      <c r="C47" s="5" t="s">
        <v>217</v>
      </c>
      <c r="D47" s="5" t="s">
        <v>46</v>
      </c>
      <c r="E47" s="5" t="s">
        <v>66</v>
      </c>
      <c r="F47" s="5" t="s">
        <v>218</v>
      </c>
      <c r="G47" s="5"/>
      <c r="H47" s="5">
        <v>38</v>
      </c>
      <c r="I47" s="5" t="s">
        <v>164</v>
      </c>
      <c r="J47" s="5" t="s">
        <v>210</v>
      </c>
    </row>
    <row r="48" spans="1:10">
      <c r="A48" s="5" t="s">
        <v>219</v>
      </c>
      <c r="B48" s="5" t="s">
        <v>220</v>
      </c>
      <c r="C48" s="5" t="s">
        <v>221</v>
      </c>
      <c r="D48" s="5" t="s">
        <v>46</v>
      </c>
      <c r="E48" s="5" t="s">
        <v>91</v>
      </c>
      <c r="F48" s="6">
        <v>38781</v>
      </c>
      <c r="G48" s="5" t="s">
        <v>419</v>
      </c>
      <c r="H48" s="5">
        <v>40</v>
      </c>
      <c r="I48" s="5" t="s">
        <v>222</v>
      </c>
      <c r="J48" s="5" t="s">
        <v>223</v>
      </c>
    </row>
    <row r="49" spans="1:10">
      <c r="A49" s="5" t="s">
        <v>224</v>
      </c>
      <c r="B49" s="5" t="s">
        <v>225</v>
      </c>
      <c r="C49" s="5" t="s">
        <v>226</v>
      </c>
      <c r="D49" s="5" t="s">
        <v>39</v>
      </c>
      <c r="E49" s="5" t="s">
        <v>73</v>
      </c>
      <c r="F49" s="5" t="s">
        <v>227</v>
      </c>
      <c r="G49" s="5"/>
      <c r="H49" s="5">
        <v>40</v>
      </c>
      <c r="I49" s="5" t="s">
        <v>154</v>
      </c>
      <c r="J49" s="5" t="s">
        <v>155</v>
      </c>
    </row>
    <row r="50" spans="1:10">
      <c r="A50" s="5" t="s">
        <v>228</v>
      </c>
      <c r="B50" s="5" t="s">
        <v>229</v>
      </c>
      <c r="C50" s="5" t="s">
        <v>230</v>
      </c>
      <c r="D50" s="5" t="s">
        <v>46</v>
      </c>
      <c r="E50" s="5" t="s">
        <v>91</v>
      </c>
      <c r="F50" s="6">
        <v>38901</v>
      </c>
      <c r="G50" s="5" t="s">
        <v>420</v>
      </c>
      <c r="H50" s="5">
        <v>35</v>
      </c>
      <c r="I50" s="5" t="s">
        <v>75</v>
      </c>
      <c r="J50" s="5" t="s">
        <v>76</v>
      </c>
    </row>
    <row r="51" spans="1:10">
      <c r="A51" s="5" t="s">
        <v>231</v>
      </c>
      <c r="B51" s="5" t="s">
        <v>232</v>
      </c>
      <c r="C51" s="5" t="s">
        <v>233</v>
      </c>
      <c r="D51" s="5" t="s">
        <v>59</v>
      </c>
      <c r="E51" s="5" t="s">
        <v>91</v>
      </c>
      <c r="F51" s="5" t="s">
        <v>234</v>
      </c>
      <c r="G51" s="5" t="s">
        <v>419</v>
      </c>
      <c r="H51" s="5">
        <v>15.5</v>
      </c>
      <c r="I51" s="5" t="s">
        <v>205</v>
      </c>
      <c r="J51" s="5" t="s">
        <v>235</v>
      </c>
    </row>
    <row r="52" spans="1:10">
      <c r="A52" s="5" t="s">
        <v>236</v>
      </c>
      <c r="B52" s="5" t="s">
        <v>237</v>
      </c>
      <c r="C52" s="5" t="s">
        <v>238</v>
      </c>
      <c r="D52" s="5" t="s">
        <v>46</v>
      </c>
      <c r="E52" s="5" t="s">
        <v>73</v>
      </c>
      <c r="F52" s="5" t="s">
        <v>239</v>
      </c>
      <c r="G52" s="5" t="s">
        <v>421</v>
      </c>
      <c r="H52" s="5">
        <v>40</v>
      </c>
      <c r="I52" s="5" t="s">
        <v>128</v>
      </c>
      <c r="J52" s="5" t="s">
        <v>129</v>
      </c>
    </row>
    <row r="53" spans="1:10">
      <c r="A53" s="5" t="s">
        <v>240</v>
      </c>
      <c r="B53" s="5" t="s">
        <v>241</v>
      </c>
      <c r="C53" s="5" t="s">
        <v>242</v>
      </c>
      <c r="D53" s="5" t="s">
        <v>46</v>
      </c>
      <c r="E53" s="5" t="s">
        <v>66</v>
      </c>
      <c r="F53" s="5" t="s">
        <v>243</v>
      </c>
      <c r="G53" s="5" t="s">
        <v>417</v>
      </c>
      <c r="H53" s="5">
        <v>32</v>
      </c>
      <c r="I53" s="5" t="s">
        <v>105</v>
      </c>
      <c r="J53" s="5" t="s">
        <v>106</v>
      </c>
    </row>
    <row r="54" spans="1:10">
      <c r="A54" s="5" t="s">
        <v>244</v>
      </c>
      <c r="B54" s="5" t="s">
        <v>245</v>
      </c>
      <c r="C54" s="5" t="s">
        <v>246</v>
      </c>
      <c r="D54" s="5" t="s">
        <v>53</v>
      </c>
      <c r="E54" s="5" t="s">
        <v>66</v>
      </c>
      <c r="F54" s="5" t="s">
        <v>247</v>
      </c>
      <c r="G54" s="5" t="s">
        <v>418</v>
      </c>
      <c r="H54" s="5">
        <v>25</v>
      </c>
      <c r="I54" s="5" t="s">
        <v>144</v>
      </c>
      <c r="J54" s="5" t="s">
        <v>145</v>
      </c>
    </row>
    <row r="55" spans="1:10">
      <c r="A55" s="5" t="s">
        <v>248</v>
      </c>
      <c r="B55" s="5" t="s">
        <v>249</v>
      </c>
      <c r="C55" s="5" t="s">
        <v>250</v>
      </c>
      <c r="D55" s="5" t="s">
        <v>53</v>
      </c>
      <c r="E55" s="5" t="s">
        <v>91</v>
      </c>
      <c r="F55" s="6">
        <v>39360</v>
      </c>
      <c r="G55" s="5" t="s">
        <v>415</v>
      </c>
      <c r="H55" s="5">
        <v>38</v>
      </c>
      <c r="I55" s="5" t="s">
        <v>164</v>
      </c>
      <c r="J55" s="5" t="s">
        <v>210</v>
      </c>
    </row>
    <row r="56" spans="1:10">
      <c r="A56" s="5" t="s">
        <v>124</v>
      </c>
      <c r="B56" s="5" t="s">
        <v>251</v>
      </c>
      <c r="C56" s="5" t="s">
        <v>252</v>
      </c>
      <c r="D56" s="5" t="s">
        <v>39</v>
      </c>
      <c r="E56" s="5" t="s">
        <v>40</v>
      </c>
      <c r="F56" s="5" t="s">
        <v>253</v>
      </c>
      <c r="G56" s="5" t="s">
        <v>417</v>
      </c>
      <c r="H56" s="5">
        <v>35.5</v>
      </c>
      <c r="I56" s="5" t="s">
        <v>41</v>
      </c>
      <c r="J56" s="5" t="s">
        <v>42</v>
      </c>
    </row>
    <row r="57" spans="1:10">
      <c r="A57" s="5" t="s">
        <v>254</v>
      </c>
      <c r="B57" s="5" t="s">
        <v>255</v>
      </c>
      <c r="C57" s="5" t="s">
        <v>256</v>
      </c>
      <c r="D57" s="5" t="s">
        <v>59</v>
      </c>
      <c r="E57" s="5" t="s">
        <v>73</v>
      </c>
      <c r="F57" s="5" t="s">
        <v>257</v>
      </c>
      <c r="G57" s="5" t="s">
        <v>415</v>
      </c>
      <c r="H57" s="5">
        <v>40</v>
      </c>
      <c r="I57" s="5" t="s">
        <v>86</v>
      </c>
      <c r="J57" s="5" t="s">
        <v>87</v>
      </c>
    </row>
    <row r="58" spans="1:10">
      <c r="A58" s="5" t="s">
        <v>138</v>
      </c>
      <c r="B58" s="5" t="s">
        <v>258</v>
      </c>
      <c r="C58" s="5" t="s">
        <v>259</v>
      </c>
      <c r="D58" s="5" t="s">
        <v>46</v>
      </c>
      <c r="E58" s="5" t="s">
        <v>91</v>
      </c>
      <c r="F58" s="5" t="s">
        <v>260</v>
      </c>
      <c r="G58" s="5"/>
      <c r="H58" s="5">
        <v>38</v>
      </c>
      <c r="I58" s="5" t="s">
        <v>164</v>
      </c>
      <c r="J58" s="5" t="s">
        <v>210</v>
      </c>
    </row>
    <row r="59" spans="1:10">
      <c r="A59" s="5" t="s">
        <v>261</v>
      </c>
      <c r="B59" s="5" t="s">
        <v>262</v>
      </c>
      <c r="C59" s="5" t="s">
        <v>263</v>
      </c>
      <c r="D59" s="5" t="s">
        <v>39</v>
      </c>
      <c r="E59" s="5" t="s">
        <v>66</v>
      </c>
      <c r="F59" s="6">
        <v>39426</v>
      </c>
      <c r="G59" s="5" t="s">
        <v>418</v>
      </c>
      <c r="H59" s="5">
        <v>40</v>
      </c>
      <c r="I59" s="5" t="s">
        <v>86</v>
      </c>
      <c r="J59" s="5" t="s">
        <v>87</v>
      </c>
    </row>
    <row r="60" spans="1:10">
      <c r="A60" s="5" t="s">
        <v>264</v>
      </c>
      <c r="B60" s="5" t="s">
        <v>265</v>
      </c>
      <c r="C60" s="5" t="s">
        <v>266</v>
      </c>
      <c r="D60" s="5" t="s">
        <v>46</v>
      </c>
      <c r="E60" s="5" t="s">
        <v>91</v>
      </c>
      <c r="F60" s="5" t="s">
        <v>267</v>
      </c>
      <c r="G60" s="5" t="s">
        <v>418</v>
      </c>
      <c r="H60" s="5">
        <v>35</v>
      </c>
      <c r="I60" s="5" t="s">
        <v>75</v>
      </c>
      <c r="J60" s="5" t="s">
        <v>76</v>
      </c>
    </row>
    <row r="61" spans="1:10">
      <c r="A61" s="5" t="s">
        <v>268</v>
      </c>
      <c r="B61" s="5" t="s">
        <v>269</v>
      </c>
      <c r="C61" s="5" t="s">
        <v>270</v>
      </c>
      <c r="D61" s="5" t="s">
        <v>46</v>
      </c>
      <c r="E61" s="5" t="s">
        <v>66</v>
      </c>
      <c r="F61" s="5" t="s">
        <v>271</v>
      </c>
      <c r="G61" s="5"/>
      <c r="H61" s="5">
        <v>40</v>
      </c>
      <c r="I61" s="5" t="s">
        <v>86</v>
      </c>
      <c r="J61" s="5" t="s">
        <v>87</v>
      </c>
    </row>
    <row r="62" spans="1:10">
      <c r="A62" s="5" t="s">
        <v>272</v>
      </c>
      <c r="B62" s="5" t="s">
        <v>273</v>
      </c>
      <c r="C62" s="5" t="s">
        <v>274</v>
      </c>
      <c r="D62" s="5" t="s">
        <v>53</v>
      </c>
      <c r="E62" s="5" t="s">
        <v>40</v>
      </c>
      <c r="F62" s="5" t="s">
        <v>60</v>
      </c>
      <c r="G62" s="5"/>
      <c r="H62" s="5">
        <v>25</v>
      </c>
      <c r="I62" s="5" t="s">
        <v>144</v>
      </c>
      <c r="J62" s="5" t="s">
        <v>145</v>
      </c>
    </row>
    <row r="63" spans="1:10">
      <c r="A63" s="5" t="s">
        <v>275</v>
      </c>
      <c r="B63" s="5" t="s">
        <v>276</v>
      </c>
      <c r="C63" s="5" t="s">
        <v>277</v>
      </c>
      <c r="D63" s="5" t="s">
        <v>59</v>
      </c>
      <c r="E63" s="5" t="s">
        <v>40</v>
      </c>
      <c r="F63" s="6">
        <v>40725</v>
      </c>
      <c r="G63" s="5" t="s">
        <v>417</v>
      </c>
      <c r="H63" s="5">
        <v>40</v>
      </c>
      <c r="I63" s="5" t="s">
        <v>86</v>
      </c>
      <c r="J63" s="5" t="s">
        <v>87</v>
      </c>
    </row>
    <row r="64" spans="1:10">
      <c r="A64" s="5" t="s">
        <v>224</v>
      </c>
      <c r="B64" s="5" t="s">
        <v>278</v>
      </c>
      <c r="C64" s="5" t="s">
        <v>279</v>
      </c>
      <c r="D64" s="5" t="s">
        <v>46</v>
      </c>
      <c r="E64" s="5" t="s">
        <v>40</v>
      </c>
      <c r="F64" s="5" t="s">
        <v>280</v>
      </c>
      <c r="G64" s="5" t="s">
        <v>415</v>
      </c>
      <c r="H64" s="5">
        <v>38</v>
      </c>
      <c r="I64" s="5" t="s">
        <v>164</v>
      </c>
      <c r="J64" s="5" t="s">
        <v>210</v>
      </c>
    </row>
    <row r="65" spans="1:10">
      <c r="A65" s="5" t="s">
        <v>281</v>
      </c>
      <c r="B65" s="5" t="s">
        <v>282</v>
      </c>
      <c r="C65" s="5" t="s">
        <v>283</v>
      </c>
      <c r="D65" s="5" t="s">
        <v>46</v>
      </c>
      <c r="E65" s="5" t="s">
        <v>73</v>
      </c>
      <c r="F65" s="6">
        <v>40005</v>
      </c>
      <c r="G65" s="5" t="s">
        <v>419</v>
      </c>
      <c r="H65" s="5">
        <v>40</v>
      </c>
      <c r="I65" s="5" t="s">
        <v>68</v>
      </c>
      <c r="J65" s="5" t="s">
        <v>69</v>
      </c>
    </row>
    <row r="66" spans="1:10">
      <c r="A66" s="5" t="s">
        <v>284</v>
      </c>
      <c r="B66" s="5" t="s">
        <v>51</v>
      </c>
      <c r="C66" s="5" t="s">
        <v>285</v>
      </c>
      <c r="D66" s="5" t="s">
        <v>39</v>
      </c>
      <c r="E66" s="5" t="s">
        <v>40</v>
      </c>
      <c r="F66" s="5" t="s">
        <v>286</v>
      </c>
      <c r="G66" s="5" t="s">
        <v>420</v>
      </c>
      <c r="H66" s="5">
        <v>42</v>
      </c>
      <c r="I66" s="5" t="s">
        <v>54</v>
      </c>
      <c r="J66" s="5" t="s">
        <v>55</v>
      </c>
    </row>
    <row r="67" spans="1:10">
      <c r="A67" s="5" t="s">
        <v>287</v>
      </c>
      <c r="B67" s="5" t="s">
        <v>288</v>
      </c>
      <c r="C67" s="5" t="s">
        <v>289</v>
      </c>
      <c r="D67" s="5" t="s">
        <v>59</v>
      </c>
      <c r="E67" s="5" t="s">
        <v>66</v>
      </c>
      <c r="F67" s="6">
        <v>38723</v>
      </c>
      <c r="G67" s="5" t="s">
        <v>419</v>
      </c>
      <c r="H67" s="5">
        <v>40</v>
      </c>
      <c r="I67" s="5" t="s">
        <v>61</v>
      </c>
      <c r="J67" s="5" t="s">
        <v>62</v>
      </c>
    </row>
    <row r="68" spans="1:10">
      <c r="A68" s="5" t="s">
        <v>290</v>
      </c>
      <c r="B68" s="5" t="s">
        <v>291</v>
      </c>
      <c r="C68" s="5" t="s">
        <v>292</v>
      </c>
      <c r="D68" s="5" t="s">
        <v>46</v>
      </c>
      <c r="E68" s="5" t="s">
        <v>91</v>
      </c>
      <c r="F68" s="5" t="s">
        <v>293</v>
      </c>
      <c r="G68" s="5" t="s">
        <v>418</v>
      </c>
      <c r="H68" s="5">
        <v>25</v>
      </c>
      <c r="I68" s="5" t="s">
        <v>144</v>
      </c>
      <c r="J68" s="5" t="s">
        <v>145</v>
      </c>
    </row>
    <row r="69" spans="1:10">
      <c r="A69" s="5" t="s">
        <v>228</v>
      </c>
      <c r="B69" s="5" t="s">
        <v>294</v>
      </c>
      <c r="C69" s="5" t="s">
        <v>295</v>
      </c>
      <c r="D69" s="5" t="s">
        <v>59</v>
      </c>
      <c r="E69" s="5" t="s">
        <v>40</v>
      </c>
      <c r="F69" s="6">
        <v>40121</v>
      </c>
      <c r="G69" s="5"/>
      <c r="H69" s="5">
        <v>15.5</v>
      </c>
      <c r="I69" s="5" t="s">
        <v>205</v>
      </c>
      <c r="J69" s="5" t="s">
        <v>235</v>
      </c>
    </row>
    <row r="70" spans="1:10">
      <c r="A70" s="5" t="s">
        <v>296</v>
      </c>
      <c r="B70" s="5" t="s">
        <v>297</v>
      </c>
      <c r="C70" s="5" t="s">
        <v>298</v>
      </c>
      <c r="D70" s="5" t="s">
        <v>39</v>
      </c>
      <c r="E70" s="5" t="s">
        <v>91</v>
      </c>
      <c r="F70" s="5" t="s">
        <v>299</v>
      </c>
      <c r="G70" s="5" t="s">
        <v>419</v>
      </c>
      <c r="H70" s="5">
        <v>40</v>
      </c>
      <c r="I70" s="5" t="s">
        <v>164</v>
      </c>
      <c r="J70" s="5" t="s">
        <v>165</v>
      </c>
    </row>
    <row r="71" spans="1:10">
      <c r="A71" s="5" t="s">
        <v>300</v>
      </c>
      <c r="B71" s="5" t="s">
        <v>301</v>
      </c>
      <c r="C71" s="5" t="s">
        <v>302</v>
      </c>
      <c r="D71" s="5" t="s">
        <v>59</v>
      </c>
      <c r="E71" s="5" t="s">
        <v>66</v>
      </c>
      <c r="F71" s="6">
        <v>39640</v>
      </c>
      <c r="G71" s="5" t="s">
        <v>415</v>
      </c>
      <c r="H71" s="5">
        <v>35</v>
      </c>
      <c r="I71" s="5" t="s">
        <v>80</v>
      </c>
      <c r="J71" s="5" t="s">
        <v>81</v>
      </c>
    </row>
    <row r="72" spans="1:10">
      <c r="A72" s="5" t="s">
        <v>303</v>
      </c>
      <c r="B72" s="5" t="s">
        <v>304</v>
      </c>
      <c r="C72" s="5" t="s">
        <v>305</v>
      </c>
      <c r="D72" s="5" t="s">
        <v>59</v>
      </c>
      <c r="E72" s="5" t="s">
        <v>91</v>
      </c>
      <c r="F72" s="5" t="s">
        <v>306</v>
      </c>
      <c r="G72" s="5" t="s">
        <v>419</v>
      </c>
      <c r="H72" s="5">
        <v>35</v>
      </c>
      <c r="I72" s="5" t="s">
        <v>75</v>
      </c>
      <c r="J72" s="5" t="s">
        <v>76</v>
      </c>
    </row>
    <row r="73" spans="1:10">
      <c r="A73" s="5" t="s">
        <v>110</v>
      </c>
      <c r="B73" s="5" t="s">
        <v>307</v>
      </c>
      <c r="C73" s="5" t="s">
        <v>308</v>
      </c>
      <c r="D73" s="5" t="s">
        <v>53</v>
      </c>
      <c r="E73" s="5" t="s">
        <v>40</v>
      </c>
      <c r="F73" s="6">
        <v>38294</v>
      </c>
      <c r="G73" s="5" t="s">
        <v>416</v>
      </c>
      <c r="H73" s="5">
        <v>35.5</v>
      </c>
      <c r="I73" s="5" t="s">
        <v>48</v>
      </c>
      <c r="J73" s="5" t="s">
        <v>49</v>
      </c>
    </row>
    <row r="74" spans="1:10">
      <c r="A74" s="5" t="s">
        <v>309</v>
      </c>
      <c r="B74" s="5" t="s">
        <v>310</v>
      </c>
      <c r="C74" s="5" t="s">
        <v>311</v>
      </c>
      <c r="D74" s="5" t="s">
        <v>39</v>
      </c>
      <c r="E74" s="5" t="s">
        <v>91</v>
      </c>
      <c r="F74" s="5" t="s">
        <v>312</v>
      </c>
      <c r="G74" s="5"/>
      <c r="H74" s="5">
        <v>29.5</v>
      </c>
      <c r="I74" s="5" t="s">
        <v>205</v>
      </c>
      <c r="J74" s="5" t="s">
        <v>206</v>
      </c>
    </row>
    <row r="75" spans="1:10">
      <c r="A75" s="5" t="s">
        <v>313</v>
      </c>
      <c r="B75" s="5" t="s">
        <v>51</v>
      </c>
      <c r="C75" s="5" t="s">
        <v>314</v>
      </c>
      <c r="D75" s="5" t="s">
        <v>46</v>
      </c>
      <c r="E75" s="5" t="s">
        <v>40</v>
      </c>
      <c r="F75" s="5" t="s">
        <v>315</v>
      </c>
      <c r="G75" s="5" t="s">
        <v>419</v>
      </c>
      <c r="H75" s="5">
        <v>40</v>
      </c>
      <c r="I75" s="5" t="s">
        <v>164</v>
      </c>
      <c r="J75" s="5" t="s">
        <v>165</v>
      </c>
    </row>
    <row r="76" spans="1:10">
      <c r="A76" s="5" t="s">
        <v>316</v>
      </c>
      <c r="B76" s="5" t="s">
        <v>317</v>
      </c>
      <c r="C76" s="5" t="s">
        <v>318</v>
      </c>
      <c r="D76" s="5" t="s">
        <v>53</v>
      </c>
      <c r="E76" s="5" t="s">
        <v>66</v>
      </c>
      <c r="F76" s="5" t="s">
        <v>319</v>
      </c>
      <c r="G76" s="5" t="s">
        <v>419</v>
      </c>
      <c r="H76" s="5">
        <v>35</v>
      </c>
      <c r="I76" s="5" t="s">
        <v>80</v>
      </c>
      <c r="J76" s="5" t="s">
        <v>81</v>
      </c>
    </row>
    <row r="77" spans="1:10">
      <c r="A77" s="5" t="s">
        <v>161</v>
      </c>
      <c r="B77" s="5" t="s">
        <v>142</v>
      </c>
      <c r="C77" s="5" t="s">
        <v>320</v>
      </c>
      <c r="D77" s="5" t="s">
        <v>39</v>
      </c>
      <c r="E77" s="5" t="s">
        <v>73</v>
      </c>
      <c r="F77" s="6">
        <v>40128</v>
      </c>
      <c r="G77" s="5" t="s">
        <v>418</v>
      </c>
      <c r="H77" s="5">
        <v>42</v>
      </c>
      <c r="I77" s="5" t="s">
        <v>75</v>
      </c>
      <c r="J77" s="5" t="s">
        <v>321</v>
      </c>
    </row>
    <row r="78" spans="1:10">
      <c r="A78" s="5" t="s">
        <v>322</v>
      </c>
      <c r="B78" s="5" t="s">
        <v>323</v>
      </c>
      <c r="C78" s="5" t="s">
        <v>324</v>
      </c>
      <c r="D78" s="5" t="s">
        <v>39</v>
      </c>
      <c r="E78" s="5" t="s">
        <v>66</v>
      </c>
      <c r="F78" s="5" t="s">
        <v>325</v>
      </c>
      <c r="G78" s="5" t="s">
        <v>418</v>
      </c>
      <c r="H78" s="5">
        <v>29.5</v>
      </c>
      <c r="I78" s="5" t="s">
        <v>48</v>
      </c>
      <c r="J78" s="5" t="s">
        <v>326</v>
      </c>
    </row>
    <row r="79" spans="1:10">
      <c r="A79" s="5" t="s">
        <v>327</v>
      </c>
      <c r="B79" s="5" t="s">
        <v>328</v>
      </c>
      <c r="C79" s="5" t="s">
        <v>329</v>
      </c>
      <c r="D79" s="5" t="s">
        <v>39</v>
      </c>
      <c r="E79" s="5" t="s">
        <v>91</v>
      </c>
      <c r="F79" s="5" t="s">
        <v>330</v>
      </c>
      <c r="G79" s="5" t="s">
        <v>419</v>
      </c>
      <c r="H79" s="5">
        <v>40</v>
      </c>
      <c r="I79" s="5" t="s">
        <v>205</v>
      </c>
      <c r="J79" s="5" t="s">
        <v>331</v>
      </c>
    </row>
    <row r="80" spans="1:10">
      <c r="A80" s="5" t="s">
        <v>332</v>
      </c>
      <c r="B80" s="5" t="s">
        <v>333</v>
      </c>
      <c r="C80" s="5" t="s">
        <v>334</v>
      </c>
      <c r="D80" s="5" t="s">
        <v>46</v>
      </c>
      <c r="E80" s="5" t="s">
        <v>40</v>
      </c>
      <c r="F80" s="5" t="s">
        <v>335</v>
      </c>
      <c r="G80" s="5" t="s">
        <v>419</v>
      </c>
      <c r="H80" s="5">
        <v>40</v>
      </c>
      <c r="I80" s="5" t="s">
        <v>114</v>
      </c>
      <c r="J80" s="5" t="s">
        <v>115</v>
      </c>
    </row>
    <row r="81" spans="1:10">
      <c r="A81" s="5" t="s">
        <v>336</v>
      </c>
      <c r="B81" s="5" t="s">
        <v>57</v>
      </c>
      <c r="C81" s="5" t="s">
        <v>337</v>
      </c>
      <c r="D81" s="5" t="s">
        <v>59</v>
      </c>
      <c r="E81" s="5" t="s">
        <v>91</v>
      </c>
      <c r="F81" s="6">
        <v>37258</v>
      </c>
      <c r="G81" s="5" t="s">
        <v>415</v>
      </c>
      <c r="H81" s="5">
        <v>40</v>
      </c>
      <c r="I81" s="5" t="s">
        <v>80</v>
      </c>
      <c r="J81" s="5" t="s">
        <v>338</v>
      </c>
    </row>
    <row r="82" spans="1:10">
      <c r="A82" s="5" t="s">
        <v>339</v>
      </c>
      <c r="B82" s="5" t="s">
        <v>340</v>
      </c>
      <c r="C82" s="5" t="s">
        <v>341</v>
      </c>
      <c r="D82" s="5" t="s">
        <v>39</v>
      </c>
      <c r="E82" s="5" t="s">
        <v>66</v>
      </c>
      <c r="F82" s="6">
        <v>37994</v>
      </c>
      <c r="G82" s="5" t="s">
        <v>416</v>
      </c>
      <c r="H82" s="5">
        <v>29.5</v>
      </c>
      <c r="I82" s="5" t="s">
        <v>54</v>
      </c>
      <c r="J82" s="5" t="s">
        <v>342</v>
      </c>
    </row>
    <row r="83" spans="1:10">
      <c r="A83" s="5" t="s">
        <v>343</v>
      </c>
      <c r="B83" s="5" t="s">
        <v>344</v>
      </c>
      <c r="C83" s="5" t="s">
        <v>345</v>
      </c>
      <c r="D83" s="5" t="s">
        <v>39</v>
      </c>
      <c r="E83" s="5" t="s">
        <v>40</v>
      </c>
      <c r="F83" s="6">
        <v>40127</v>
      </c>
      <c r="G83" s="5" t="s">
        <v>415</v>
      </c>
      <c r="H83" s="5">
        <v>40</v>
      </c>
      <c r="I83" s="5" t="s">
        <v>205</v>
      </c>
      <c r="J83" s="5" t="s">
        <v>331</v>
      </c>
    </row>
    <row r="84" spans="1:10">
      <c r="A84" s="5" t="s">
        <v>346</v>
      </c>
      <c r="B84" s="5" t="s">
        <v>347</v>
      </c>
      <c r="C84" s="5" t="s">
        <v>348</v>
      </c>
      <c r="D84" s="5" t="s">
        <v>59</v>
      </c>
      <c r="E84" s="5" t="s">
        <v>40</v>
      </c>
      <c r="F84" s="5" t="s">
        <v>349</v>
      </c>
      <c r="G84" s="5" t="s">
        <v>415</v>
      </c>
      <c r="H84" s="5">
        <v>40</v>
      </c>
      <c r="I84" s="5" t="s">
        <v>154</v>
      </c>
      <c r="J84" s="5" t="s">
        <v>155</v>
      </c>
    </row>
    <row r="85" spans="1:10">
      <c r="A85" s="5" t="s">
        <v>77</v>
      </c>
      <c r="B85" s="5" t="s">
        <v>350</v>
      </c>
      <c r="C85" s="5" t="s">
        <v>351</v>
      </c>
      <c r="D85" s="5" t="s">
        <v>53</v>
      </c>
      <c r="E85" s="5" t="s">
        <v>73</v>
      </c>
      <c r="F85" s="5" t="s">
        <v>352</v>
      </c>
      <c r="G85" s="5" t="s">
        <v>421</v>
      </c>
      <c r="H85" s="5">
        <v>40</v>
      </c>
      <c r="I85" s="5" t="s">
        <v>128</v>
      </c>
      <c r="J85" s="5" t="s">
        <v>129</v>
      </c>
    </row>
    <row r="86" spans="1:10">
      <c r="A86" s="5" t="s">
        <v>353</v>
      </c>
      <c r="B86" s="5" t="s">
        <v>354</v>
      </c>
      <c r="C86" s="5" t="s">
        <v>355</v>
      </c>
      <c r="D86" s="5" t="s">
        <v>59</v>
      </c>
      <c r="E86" s="5" t="s">
        <v>73</v>
      </c>
      <c r="F86" s="6">
        <v>38540</v>
      </c>
      <c r="G86" s="5"/>
      <c r="H86" s="5">
        <v>40</v>
      </c>
      <c r="I86" s="5" t="s">
        <v>136</v>
      </c>
      <c r="J86" s="5" t="s">
        <v>137</v>
      </c>
    </row>
    <row r="87" spans="1:10">
      <c r="A87" s="5" t="s">
        <v>356</v>
      </c>
      <c r="B87" s="5" t="s">
        <v>357</v>
      </c>
      <c r="C87" s="5" t="s">
        <v>358</v>
      </c>
      <c r="D87" s="5" t="s">
        <v>39</v>
      </c>
      <c r="E87" s="5" t="s">
        <v>40</v>
      </c>
      <c r="F87" s="5" t="s">
        <v>359</v>
      </c>
      <c r="G87" s="5" t="s">
        <v>417</v>
      </c>
      <c r="H87" s="5">
        <v>40</v>
      </c>
      <c r="I87" s="5" t="s">
        <v>205</v>
      </c>
      <c r="J87" s="5" t="s">
        <v>331</v>
      </c>
    </row>
    <row r="88" spans="1:10">
      <c r="A88" s="5" t="s">
        <v>360</v>
      </c>
      <c r="B88" s="5" t="s">
        <v>361</v>
      </c>
      <c r="C88" s="5" t="s">
        <v>362</v>
      </c>
      <c r="D88" s="5" t="s">
        <v>59</v>
      </c>
      <c r="E88" s="5" t="s">
        <v>73</v>
      </c>
      <c r="F88" s="5" t="s">
        <v>363</v>
      </c>
      <c r="G88" s="5" t="s">
        <v>420</v>
      </c>
      <c r="H88" s="5">
        <v>40</v>
      </c>
      <c r="I88" s="5" t="s">
        <v>164</v>
      </c>
      <c r="J88" s="5" t="s">
        <v>165</v>
      </c>
    </row>
    <row r="89" spans="1:10">
      <c r="A89" s="5" t="s">
        <v>364</v>
      </c>
      <c r="B89" s="5" t="s">
        <v>365</v>
      </c>
      <c r="C89" s="5" t="s">
        <v>366</v>
      </c>
      <c r="D89" s="5" t="s">
        <v>39</v>
      </c>
      <c r="E89" s="5" t="s">
        <v>66</v>
      </c>
      <c r="F89" s="6">
        <v>39995</v>
      </c>
      <c r="G89" s="5"/>
      <c r="H89" s="5">
        <v>29.5</v>
      </c>
      <c r="I89" s="5" t="s">
        <v>136</v>
      </c>
      <c r="J89" s="5" t="s">
        <v>367</v>
      </c>
    </row>
    <row r="90" spans="1:10">
      <c r="A90" s="5" t="s">
        <v>368</v>
      </c>
      <c r="B90" s="5" t="s">
        <v>369</v>
      </c>
      <c r="C90" s="5" t="s">
        <v>370</v>
      </c>
      <c r="D90" s="5" t="s">
        <v>59</v>
      </c>
      <c r="E90" s="5" t="s">
        <v>40</v>
      </c>
      <c r="F90" s="5" t="s">
        <v>371</v>
      </c>
      <c r="G90" s="5" t="s">
        <v>420</v>
      </c>
      <c r="H90" s="5">
        <v>15.5</v>
      </c>
      <c r="I90" s="5" t="s">
        <v>68</v>
      </c>
      <c r="J90" s="5" t="s">
        <v>372</v>
      </c>
    </row>
    <row r="91" spans="1:10">
      <c r="A91" s="5" t="s">
        <v>373</v>
      </c>
      <c r="B91" s="5" t="s">
        <v>374</v>
      </c>
      <c r="C91" s="5" t="s">
        <v>375</v>
      </c>
      <c r="D91" s="5" t="s">
        <v>46</v>
      </c>
      <c r="E91" s="5" t="s">
        <v>91</v>
      </c>
      <c r="F91" s="5" t="s">
        <v>376</v>
      </c>
      <c r="G91" s="5" t="s">
        <v>415</v>
      </c>
      <c r="H91" s="5">
        <v>32</v>
      </c>
      <c r="I91" s="5" t="s">
        <v>61</v>
      </c>
      <c r="J91" s="5" t="s">
        <v>377</v>
      </c>
    </row>
    <row r="92" spans="1:10">
      <c r="A92" s="5" t="s">
        <v>378</v>
      </c>
      <c r="B92" s="5" t="s">
        <v>379</v>
      </c>
      <c r="C92" s="5" t="s">
        <v>380</v>
      </c>
      <c r="D92" s="5" t="s">
        <v>39</v>
      </c>
      <c r="E92" s="5" t="s">
        <v>91</v>
      </c>
      <c r="F92" s="5" t="s">
        <v>381</v>
      </c>
      <c r="G92" s="5"/>
      <c r="H92" s="5">
        <v>42</v>
      </c>
      <c r="I92" s="5" t="s">
        <v>164</v>
      </c>
      <c r="J92" s="5" t="s">
        <v>382</v>
      </c>
    </row>
    <row r="93" spans="1:10">
      <c r="A93" s="5" t="s">
        <v>383</v>
      </c>
      <c r="B93" s="5" t="s">
        <v>142</v>
      </c>
      <c r="C93" s="5" t="s">
        <v>384</v>
      </c>
      <c r="D93" s="5" t="s">
        <v>53</v>
      </c>
      <c r="E93" s="5" t="s">
        <v>73</v>
      </c>
      <c r="F93" s="5" t="s">
        <v>257</v>
      </c>
      <c r="G93" s="5" t="s">
        <v>420</v>
      </c>
      <c r="H93" s="5">
        <v>40</v>
      </c>
      <c r="I93" s="5" t="s">
        <v>136</v>
      </c>
      <c r="J93" s="5" t="s">
        <v>137</v>
      </c>
    </row>
    <row r="94" spans="1:10">
      <c r="A94" s="5" t="s">
        <v>385</v>
      </c>
      <c r="B94" s="5" t="s">
        <v>386</v>
      </c>
      <c r="C94" s="5" t="s">
        <v>387</v>
      </c>
      <c r="D94" s="5" t="s">
        <v>46</v>
      </c>
      <c r="E94" s="5" t="s">
        <v>91</v>
      </c>
      <c r="F94" s="5" t="s">
        <v>388</v>
      </c>
      <c r="G94" s="5" t="s">
        <v>420</v>
      </c>
      <c r="H94" s="5">
        <v>35</v>
      </c>
      <c r="I94" s="5" t="s">
        <v>68</v>
      </c>
      <c r="J94" s="5" t="s">
        <v>389</v>
      </c>
    </row>
    <row r="95" spans="1:10">
      <c r="A95" s="5" t="s">
        <v>130</v>
      </c>
      <c r="B95" s="5" t="s">
        <v>390</v>
      </c>
      <c r="C95" s="5" t="s">
        <v>391</v>
      </c>
      <c r="D95" s="5" t="s">
        <v>39</v>
      </c>
      <c r="E95" s="5" t="s">
        <v>66</v>
      </c>
      <c r="F95" s="6">
        <v>36223</v>
      </c>
      <c r="G95" s="5" t="s">
        <v>417</v>
      </c>
      <c r="H95" s="5">
        <v>40</v>
      </c>
      <c r="I95" s="5" t="s">
        <v>205</v>
      </c>
      <c r="J95" s="5" t="s">
        <v>331</v>
      </c>
    </row>
    <row r="96" spans="1:10">
      <c r="A96" s="5" t="s">
        <v>392</v>
      </c>
      <c r="B96" s="5" t="s">
        <v>393</v>
      </c>
      <c r="C96" s="5" t="s">
        <v>394</v>
      </c>
      <c r="D96" s="5" t="s">
        <v>46</v>
      </c>
      <c r="E96" s="5" t="s">
        <v>91</v>
      </c>
      <c r="F96" s="5" t="s">
        <v>395</v>
      </c>
      <c r="G96" s="5" t="s">
        <v>416</v>
      </c>
      <c r="H96" s="5">
        <v>40</v>
      </c>
      <c r="I96" s="5" t="s">
        <v>205</v>
      </c>
      <c r="J96" s="5" t="s">
        <v>331</v>
      </c>
    </row>
    <row r="97" spans="1:10">
      <c r="A97" s="5" t="s">
        <v>396</v>
      </c>
      <c r="B97" s="5" t="s">
        <v>397</v>
      </c>
      <c r="C97" s="5" t="s">
        <v>398</v>
      </c>
      <c r="D97" s="5" t="s">
        <v>59</v>
      </c>
      <c r="E97" s="5" t="s">
        <v>40</v>
      </c>
      <c r="F97" s="5" t="s">
        <v>399</v>
      </c>
      <c r="G97" s="5" t="s">
        <v>418</v>
      </c>
      <c r="H97" s="5">
        <v>15.5</v>
      </c>
      <c r="I97" s="5" t="s">
        <v>105</v>
      </c>
      <c r="J97" s="5" t="s">
        <v>400</v>
      </c>
    </row>
    <row r="98" spans="1:10">
      <c r="A98" s="5" t="s">
        <v>215</v>
      </c>
      <c r="B98" s="5" t="s">
        <v>401</v>
      </c>
      <c r="C98" s="5" t="s">
        <v>402</v>
      </c>
      <c r="D98" s="5" t="s">
        <v>59</v>
      </c>
      <c r="E98" s="5" t="s">
        <v>66</v>
      </c>
      <c r="F98" s="6">
        <v>39306</v>
      </c>
      <c r="G98" s="5" t="s">
        <v>419</v>
      </c>
      <c r="H98" s="5">
        <v>40</v>
      </c>
      <c r="I98" s="5" t="s">
        <v>54</v>
      </c>
      <c r="J98" s="5" t="s">
        <v>403</v>
      </c>
    </row>
    <row r="99" spans="1:10">
      <c r="A99" s="5" t="s">
        <v>404</v>
      </c>
      <c r="B99" s="5" t="s">
        <v>405</v>
      </c>
      <c r="C99" s="5" t="s">
        <v>406</v>
      </c>
      <c r="D99" s="5" t="s">
        <v>39</v>
      </c>
      <c r="E99" s="5" t="s">
        <v>73</v>
      </c>
      <c r="F99" s="6">
        <v>37966</v>
      </c>
      <c r="G99" s="5" t="s">
        <v>415</v>
      </c>
      <c r="H99" s="5">
        <v>40</v>
      </c>
      <c r="I99" s="5" t="s">
        <v>114</v>
      </c>
      <c r="J99" s="5" t="s">
        <v>115</v>
      </c>
    </row>
    <row r="100" spans="1:10">
      <c r="A100" s="5" t="s">
        <v>407</v>
      </c>
      <c r="B100" s="5" t="s">
        <v>57</v>
      </c>
      <c r="C100" s="5" t="s">
        <v>408</v>
      </c>
      <c r="D100" s="5" t="s">
        <v>59</v>
      </c>
      <c r="E100" s="5" t="s">
        <v>91</v>
      </c>
      <c r="F100" s="5" t="s">
        <v>409</v>
      </c>
      <c r="G100" s="5" t="s">
        <v>418</v>
      </c>
      <c r="H100" s="5">
        <v>40</v>
      </c>
      <c r="I100" s="5" t="s">
        <v>80</v>
      </c>
      <c r="J100" s="5" t="s">
        <v>338</v>
      </c>
    </row>
    <row r="101" spans="1:10">
      <c r="A101" s="5" t="s">
        <v>410</v>
      </c>
      <c r="B101" s="5" t="s">
        <v>411</v>
      </c>
      <c r="C101" s="5" t="s">
        <v>412</v>
      </c>
      <c r="D101" s="5" t="s">
        <v>59</v>
      </c>
      <c r="E101" s="5" t="s">
        <v>40</v>
      </c>
      <c r="F101" s="5" t="s">
        <v>413</v>
      </c>
      <c r="G101" s="5"/>
      <c r="H101" s="5">
        <v>15.5</v>
      </c>
      <c r="I101" s="5" t="s">
        <v>205</v>
      </c>
      <c r="J101" s="5" t="s">
        <v>235</v>
      </c>
    </row>
    <row r="102" spans="1:10">
      <c r="A102" s="5" t="s">
        <v>231</v>
      </c>
      <c r="B102" s="5" t="s">
        <v>232</v>
      </c>
      <c r="C102" s="5" t="s">
        <v>233</v>
      </c>
      <c r="D102" s="5" t="s">
        <v>59</v>
      </c>
      <c r="E102" s="5" t="s">
        <v>91</v>
      </c>
      <c r="F102" s="5" t="s">
        <v>234</v>
      </c>
      <c r="G102" s="5" t="s">
        <v>419</v>
      </c>
      <c r="H102" s="5">
        <v>15.5</v>
      </c>
      <c r="I102" s="5" t="s">
        <v>205</v>
      </c>
      <c r="J102" s="5" t="s">
        <v>235</v>
      </c>
    </row>
    <row r="103" spans="1:10">
      <c r="A103" s="5" t="s">
        <v>236</v>
      </c>
      <c r="B103" s="5" t="s">
        <v>237</v>
      </c>
      <c r="C103" s="5" t="s">
        <v>238</v>
      </c>
      <c r="D103" s="5" t="s">
        <v>46</v>
      </c>
      <c r="E103" s="5" t="s">
        <v>73</v>
      </c>
      <c r="F103" s="5" t="s">
        <v>239</v>
      </c>
      <c r="G103" s="5" t="s">
        <v>421</v>
      </c>
      <c r="H103" s="5">
        <v>40</v>
      </c>
      <c r="I103" s="5" t="s">
        <v>128</v>
      </c>
      <c r="J103" s="5" t="s">
        <v>129</v>
      </c>
    </row>
    <row r="104" spans="1:10">
      <c r="A104" s="5" t="s">
        <v>240</v>
      </c>
      <c r="B104" s="5" t="s">
        <v>241</v>
      </c>
      <c r="C104" s="5" t="s">
        <v>242</v>
      </c>
      <c r="D104" s="5" t="s">
        <v>46</v>
      </c>
      <c r="E104" s="5" t="s">
        <v>66</v>
      </c>
      <c r="F104" s="5" t="s">
        <v>243</v>
      </c>
      <c r="G104" s="5" t="s">
        <v>417</v>
      </c>
      <c r="H104" s="5">
        <v>32</v>
      </c>
      <c r="I104" s="5" t="s">
        <v>105</v>
      </c>
      <c r="J104" s="5" t="s">
        <v>106</v>
      </c>
    </row>
    <row r="105" spans="1:10">
      <c r="A105" s="5" t="s">
        <v>244</v>
      </c>
      <c r="B105" s="5" t="s">
        <v>245</v>
      </c>
      <c r="C105" s="5" t="s">
        <v>246</v>
      </c>
      <c r="D105" s="5" t="s">
        <v>53</v>
      </c>
      <c r="E105" s="5" t="s">
        <v>66</v>
      </c>
      <c r="F105" s="5" t="s">
        <v>247</v>
      </c>
      <c r="G105" s="5" t="s">
        <v>418</v>
      </c>
      <c r="H105" s="5">
        <v>25</v>
      </c>
      <c r="I105" s="5" t="s">
        <v>144</v>
      </c>
      <c r="J105" s="5" t="s">
        <v>145</v>
      </c>
    </row>
    <row r="106" spans="1:10">
      <c r="A106" s="5" t="s">
        <v>248</v>
      </c>
      <c r="B106" s="5" t="s">
        <v>249</v>
      </c>
      <c r="C106" s="5" t="s">
        <v>250</v>
      </c>
      <c r="D106" s="5" t="s">
        <v>53</v>
      </c>
      <c r="E106" s="5" t="s">
        <v>91</v>
      </c>
      <c r="F106" s="6">
        <v>39360</v>
      </c>
      <c r="G106" s="5" t="s">
        <v>415</v>
      </c>
      <c r="H106" s="5">
        <v>38</v>
      </c>
      <c r="I106" s="5" t="s">
        <v>164</v>
      </c>
      <c r="J106" s="5" t="s">
        <v>210</v>
      </c>
    </row>
    <row r="107" spans="1:10">
      <c r="A107" s="5" t="s">
        <v>332</v>
      </c>
      <c r="B107" s="5" t="s">
        <v>333</v>
      </c>
      <c r="C107" s="5" t="s">
        <v>334</v>
      </c>
      <c r="D107" s="5" t="s">
        <v>46</v>
      </c>
      <c r="E107" s="5" t="s">
        <v>40</v>
      </c>
      <c r="F107" s="5" t="s">
        <v>335</v>
      </c>
      <c r="G107" s="5" t="s">
        <v>419</v>
      </c>
      <c r="H107" s="5">
        <v>40</v>
      </c>
      <c r="I107" s="5" t="s">
        <v>114</v>
      </c>
      <c r="J107" s="5" t="s">
        <v>115</v>
      </c>
    </row>
    <row r="108" spans="1:10">
      <c r="A108" s="5" t="s">
        <v>336</v>
      </c>
      <c r="B108" s="5" t="s">
        <v>57</v>
      </c>
      <c r="C108" s="5" t="s">
        <v>337</v>
      </c>
      <c r="D108" s="5" t="s">
        <v>59</v>
      </c>
      <c r="E108" s="5" t="s">
        <v>91</v>
      </c>
      <c r="F108" s="6">
        <v>37258</v>
      </c>
      <c r="G108" s="5" t="s">
        <v>415</v>
      </c>
      <c r="H108" s="5">
        <v>40</v>
      </c>
      <c r="I108" s="5" t="s">
        <v>80</v>
      </c>
      <c r="J108" s="5" t="s">
        <v>338</v>
      </c>
    </row>
    <row r="109" spans="1:10">
      <c r="A109" s="5" t="s">
        <v>339</v>
      </c>
      <c r="B109" s="5" t="s">
        <v>340</v>
      </c>
      <c r="C109" s="5" t="s">
        <v>341</v>
      </c>
      <c r="D109" s="5" t="s">
        <v>39</v>
      </c>
      <c r="E109" s="5" t="s">
        <v>66</v>
      </c>
      <c r="F109" s="6">
        <v>37994</v>
      </c>
      <c r="G109" s="5" t="s">
        <v>416</v>
      </c>
      <c r="H109" s="5">
        <v>29.5</v>
      </c>
      <c r="I109" s="5" t="s">
        <v>54</v>
      </c>
      <c r="J109" s="5" t="s">
        <v>342</v>
      </c>
    </row>
    <row r="110" spans="1:10">
      <c r="A110" s="5" t="s">
        <v>300</v>
      </c>
      <c r="B110" s="5" t="s">
        <v>301</v>
      </c>
      <c r="C110" s="5" t="s">
        <v>302</v>
      </c>
      <c r="D110" s="5" t="s">
        <v>59</v>
      </c>
      <c r="E110" s="5" t="s">
        <v>66</v>
      </c>
      <c r="F110" s="6">
        <v>39640</v>
      </c>
      <c r="G110" s="5" t="s">
        <v>415</v>
      </c>
      <c r="H110" s="5">
        <v>35</v>
      </c>
      <c r="I110" s="5" t="s">
        <v>80</v>
      </c>
      <c r="J110" s="5" t="s">
        <v>81</v>
      </c>
    </row>
    <row r="111" spans="1:10">
      <c r="A111" s="5" t="s">
        <v>303</v>
      </c>
      <c r="B111" s="5" t="s">
        <v>304</v>
      </c>
      <c r="C111" s="5" t="s">
        <v>305</v>
      </c>
      <c r="D111" s="5" t="s">
        <v>59</v>
      </c>
      <c r="E111" s="5" t="s">
        <v>91</v>
      </c>
      <c r="F111" s="5" t="s">
        <v>306</v>
      </c>
      <c r="G111" s="5" t="s">
        <v>419</v>
      </c>
      <c r="H111" s="5">
        <v>35</v>
      </c>
      <c r="I111" s="5" t="s">
        <v>75</v>
      </c>
      <c r="J111" s="5" t="s">
        <v>76</v>
      </c>
    </row>
    <row r="112" spans="1:10">
      <c r="A112" s="5" t="s">
        <v>110</v>
      </c>
      <c r="B112" s="5" t="s">
        <v>307</v>
      </c>
      <c r="C112" s="5" t="s">
        <v>308</v>
      </c>
      <c r="D112" s="5" t="s">
        <v>53</v>
      </c>
      <c r="E112" s="5" t="s">
        <v>40</v>
      </c>
      <c r="F112" s="6">
        <v>38294</v>
      </c>
      <c r="G112" s="5" t="s">
        <v>416</v>
      </c>
      <c r="H112" s="5">
        <v>35.5</v>
      </c>
      <c r="I112" s="5" t="s">
        <v>48</v>
      </c>
      <c r="J112" s="5" t="s">
        <v>49</v>
      </c>
    </row>
    <row r="113" spans="1:10">
      <c r="A113" s="5" t="s">
        <v>309</v>
      </c>
      <c r="B113" s="5" t="s">
        <v>310</v>
      </c>
      <c r="C113" s="5" t="s">
        <v>311</v>
      </c>
      <c r="D113" s="5" t="s">
        <v>39</v>
      </c>
      <c r="E113" s="5" t="s">
        <v>91</v>
      </c>
      <c r="F113" s="5" t="s">
        <v>312</v>
      </c>
      <c r="G113" s="5"/>
      <c r="H113" s="5">
        <v>29.5</v>
      </c>
      <c r="I113" s="5" t="s">
        <v>205</v>
      </c>
      <c r="J113" s="5" t="s">
        <v>206</v>
      </c>
    </row>
    <row r="114" spans="1:10">
      <c r="A114" s="5" t="s">
        <v>192</v>
      </c>
      <c r="B114" s="5" t="s">
        <v>142</v>
      </c>
      <c r="C114" s="5" t="s">
        <v>193</v>
      </c>
      <c r="D114" s="5" t="s">
        <v>39</v>
      </c>
      <c r="E114" s="5" t="s">
        <v>73</v>
      </c>
      <c r="F114" s="5" t="s">
        <v>194</v>
      </c>
      <c r="G114" s="5" t="s">
        <v>416</v>
      </c>
      <c r="H114" s="5">
        <v>40</v>
      </c>
      <c r="I114" s="5" t="s">
        <v>154</v>
      </c>
      <c r="J114" s="5" t="s">
        <v>155</v>
      </c>
    </row>
    <row r="115" spans="1:10">
      <c r="A115" s="5" t="s">
        <v>195</v>
      </c>
      <c r="B115" s="5" t="s">
        <v>196</v>
      </c>
      <c r="C115" s="5" t="s">
        <v>197</v>
      </c>
      <c r="D115" s="5" t="s">
        <v>39</v>
      </c>
      <c r="E115" s="5" t="s">
        <v>40</v>
      </c>
      <c r="F115" s="6">
        <v>39336</v>
      </c>
      <c r="G115" s="5" t="s">
        <v>416</v>
      </c>
      <c r="H115" s="5">
        <v>35.5</v>
      </c>
      <c r="I115" s="5" t="s">
        <v>41</v>
      </c>
      <c r="J115" s="5" t="s">
        <v>42</v>
      </c>
    </row>
    <row r="116" spans="1:10">
      <c r="A116" s="5" t="s">
        <v>198</v>
      </c>
      <c r="B116" s="5" t="s">
        <v>199</v>
      </c>
      <c r="C116" s="5" t="s">
        <v>200</v>
      </c>
      <c r="D116" s="5" t="s">
        <v>59</v>
      </c>
      <c r="E116" s="5" t="s">
        <v>40</v>
      </c>
      <c r="F116" s="5" t="s">
        <v>201</v>
      </c>
      <c r="G116" s="5"/>
      <c r="H116" s="5">
        <v>40</v>
      </c>
      <c r="I116" s="5" t="s">
        <v>61</v>
      </c>
      <c r="J116" s="5" t="s">
        <v>62</v>
      </c>
    </row>
    <row r="117" spans="1:10">
      <c r="A117" s="5" t="s">
        <v>195</v>
      </c>
      <c r="B117" s="5" t="s">
        <v>202</v>
      </c>
      <c r="C117" s="5" t="s">
        <v>203</v>
      </c>
      <c r="D117" s="5" t="s">
        <v>39</v>
      </c>
      <c r="E117" s="5" t="s">
        <v>66</v>
      </c>
      <c r="F117" s="5" t="s">
        <v>204</v>
      </c>
      <c r="G117" s="5" t="s">
        <v>421</v>
      </c>
      <c r="H117" s="5">
        <v>29.5</v>
      </c>
      <c r="I117" s="5" t="s">
        <v>205</v>
      </c>
      <c r="J117" s="5" t="s">
        <v>206</v>
      </c>
    </row>
    <row r="118" spans="1:10">
      <c r="A118" s="5" t="s">
        <v>207</v>
      </c>
      <c r="B118" s="5" t="s">
        <v>208</v>
      </c>
      <c r="C118" s="5" t="s">
        <v>209</v>
      </c>
      <c r="D118" s="5" t="s">
        <v>53</v>
      </c>
      <c r="E118" s="5" t="s">
        <v>91</v>
      </c>
      <c r="F118" s="6">
        <v>37627</v>
      </c>
      <c r="G118" s="5" t="s">
        <v>416</v>
      </c>
      <c r="H118" s="5">
        <v>38</v>
      </c>
      <c r="I118" s="5" t="s">
        <v>164</v>
      </c>
      <c r="J118" s="5" t="s">
        <v>210</v>
      </c>
    </row>
  </sheetData>
  <mergeCells count="5">
    <mergeCell ref="G1:H1"/>
    <mergeCell ref="G6:H6"/>
    <mergeCell ref="A1:C1"/>
    <mergeCell ref="A2:G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8AB8-0F93-4967-870C-73A4BE976626}">
  <sheetPr>
    <tabColor rgb="FFFFFF00"/>
  </sheetPr>
  <dimension ref="A1:M98"/>
  <sheetViews>
    <sheetView topLeftCell="A4" workbookViewId="0">
      <selection activeCell="L8" sqref="L8"/>
    </sheetView>
  </sheetViews>
  <sheetFormatPr defaultRowHeight="18"/>
  <cols>
    <col min="6" max="6" width="9.26953125" bestFit="1" customWidth="1"/>
    <col min="12" max="12" width="15.08984375" bestFit="1" customWidth="1"/>
  </cols>
  <sheetData>
    <row r="1" spans="1:13" ht="18.75">
      <c r="A1" s="7" t="s">
        <v>423</v>
      </c>
      <c r="B1" s="7"/>
      <c r="C1" s="7"/>
      <c r="D1" s="7"/>
      <c r="E1" s="7"/>
      <c r="F1" s="7"/>
      <c r="G1" s="7"/>
      <c r="H1" s="7"/>
    </row>
    <row r="4" spans="1:13" ht="19.5" thickBot="1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414</v>
      </c>
      <c r="H4" s="4" t="s">
        <v>33</v>
      </c>
      <c r="I4" s="4" t="s">
        <v>34</v>
      </c>
      <c r="J4" s="4" t="s">
        <v>35</v>
      </c>
    </row>
    <row r="5" spans="1:13" ht="18.75" thickTop="1">
      <c r="A5" s="5" t="s">
        <v>396</v>
      </c>
      <c r="B5" s="5" t="s">
        <v>397</v>
      </c>
      <c r="C5" s="5" t="s">
        <v>398</v>
      </c>
      <c r="D5" s="5" t="s">
        <v>59</v>
      </c>
      <c r="E5" s="5" t="s">
        <v>40</v>
      </c>
      <c r="F5" s="5" t="s">
        <v>399</v>
      </c>
      <c r="G5" s="5" t="s">
        <v>418</v>
      </c>
      <c r="H5" s="5">
        <v>15.5</v>
      </c>
      <c r="I5" s="5" t="s">
        <v>105</v>
      </c>
      <c r="J5" s="5" t="s">
        <v>400</v>
      </c>
    </row>
    <row r="6" spans="1:13">
      <c r="A6" s="5" t="s">
        <v>410</v>
      </c>
      <c r="B6" s="5" t="s">
        <v>411</v>
      </c>
      <c r="C6" s="5" t="s">
        <v>412</v>
      </c>
      <c r="D6" s="5" t="s">
        <v>59</v>
      </c>
      <c r="E6" s="5" t="s">
        <v>40</v>
      </c>
      <c r="F6" s="5" t="s">
        <v>413</v>
      </c>
      <c r="G6" s="5"/>
      <c r="H6" s="5">
        <v>15.5</v>
      </c>
      <c r="I6" s="5" t="s">
        <v>205</v>
      </c>
      <c r="J6" s="5" t="s">
        <v>235</v>
      </c>
    </row>
    <row r="7" spans="1:13">
      <c r="A7" s="5" t="s">
        <v>244</v>
      </c>
      <c r="B7" s="5" t="s">
        <v>245</v>
      </c>
      <c r="C7" s="5" t="s">
        <v>246</v>
      </c>
      <c r="D7" s="5" t="s">
        <v>53</v>
      </c>
      <c r="E7" s="5" t="s">
        <v>66</v>
      </c>
      <c r="F7" s="5" t="s">
        <v>247</v>
      </c>
      <c r="G7" s="5" t="s">
        <v>418</v>
      </c>
      <c r="H7" s="5">
        <v>25</v>
      </c>
      <c r="I7" s="5" t="s">
        <v>144</v>
      </c>
      <c r="J7" s="5" t="s">
        <v>145</v>
      </c>
      <c r="L7" s="5" t="s">
        <v>422</v>
      </c>
      <c r="M7">
        <f>COUNTA(B5:B98)</f>
        <v>94</v>
      </c>
    </row>
    <row r="8" spans="1:13">
      <c r="A8" s="5" t="s">
        <v>82</v>
      </c>
      <c r="B8" s="5" t="s">
        <v>83</v>
      </c>
      <c r="C8" s="5" t="s">
        <v>84</v>
      </c>
      <c r="D8" s="5" t="s">
        <v>39</v>
      </c>
      <c r="E8" s="5" t="s">
        <v>66</v>
      </c>
      <c r="F8" s="5" t="s">
        <v>85</v>
      </c>
      <c r="G8" s="5" t="s">
        <v>416</v>
      </c>
      <c r="H8" s="5">
        <v>40</v>
      </c>
      <c r="I8" s="5" t="s">
        <v>86</v>
      </c>
      <c r="J8" s="5" t="s">
        <v>87</v>
      </c>
    </row>
    <row r="9" spans="1:13">
      <c r="A9" s="5" t="s">
        <v>224</v>
      </c>
      <c r="B9" s="5" t="s">
        <v>225</v>
      </c>
      <c r="C9" s="5" t="s">
        <v>226</v>
      </c>
      <c r="D9" s="5" t="s">
        <v>39</v>
      </c>
      <c r="E9" s="5" t="s">
        <v>73</v>
      </c>
      <c r="F9" s="5" t="s">
        <v>227</v>
      </c>
      <c r="G9" s="5"/>
      <c r="H9" s="5">
        <v>40</v>
      </c>
      <c r="I9" s="5" t="s">
        <v>154</v>
      </c>
      <c r="J9" s="5" t="s">
        <v>155</v>
      </c>
    </row>
    <row r="10" spans="1:13">
      <c r="A10" s="5" t="s">
        <v>224</v>
      </c>
      <c r="B10" s="5" t="s">
        <v>278</v>
      </c>
      <c r="C10" s="5" t="s">
        <v>279</v>
      </c>
      <c r="D10" s="5" t="s">
        <v>46</v>
      </c>
      <c r="E10" s="5" t="s">
        <v>40</v>
      </c>
      <c r="F10" s="5" t="s">
        <v>280</v>
      </c>
      <c r="G10" s="5" t="s">
        <v>415</v>
      </c>
      <c r="H10" s="5">
        <v>38</v>
      </c>
      <c r="I10" s="5" t="s">
        <v>164</v>
      </c>
      <c r="J10" s="5" t="s">
        <v>210</v>
      </c>
    </row>
    <row r="11" spans="1:13">
      <c r="A11" s="5" t="s">
        <v>107</v>
      </c>
      <c r="B11" s="5" t="s">
        <v>108</v>
      </c>
      <c r="C11" s="5" t="s">
        <v>109</v>
      </c>
      <c r="D11" s="5" t="s">
        <v>39</v>
      </c>
      <c r="E11" s="5" t="s">
        <v>40</v>
      </c>
      <c r="F11" s="6">
        <v>38596</v>
      </c>
      <c r="G11" s="5" t="s">
        <v>420</v>
      </c>
      <c r="H11" s="5">
        <v>35.5</v>
      </c>
      <c r="I11" s="5" t="s">
        <v>41</v>
      </c>
      <c r="J11" s="5" t="s">
        <v>42</v>
      </c>
    </row>
    <row r="12" spans="1:13">
      <c r="A12" s="5" t="s">
        <v>170</v>
      </c>
      <c r="B12" s="5" t="s">
        <v>171</v>
      </c>
      <c r="C12" s="5" t="s">
        <v>172</v>
      </c>
      <c r="D12" s="5" t="s">
        <v>39</v>
      </c>
      <c r="E12" s="5" t="s">
        <v>40</v>
      </c>
      <c r="F12" s="5" t="s">
        <v>173</v>
      </c>
      <c r="G12" s="5" t="s">
        <v>421</v>
      </c>
      <c r="H12" s="5">
        <v>40</v>
      </c>
      <c r="I12" s="5" t="s">
        <v>154</v>
      </c>
      <c r="J12" s="5" t="s">
        <v>155</v>
      </c>
    </row>
    <row r="13" spans="1:13">
      <c r="A13" s="5" t="s">
        <v>332</v>
      </c>
      <c r="B13" s="5" t="s">
        <v>333</v>
      </c>
      <c r="C13" s="5" t="s">
        <v>334</v>
      </c>
      <c r="D13" s="5" t="s">
        <v>46</v>
      </c>
      <c r="E13" s="5" t="s">
        <v>40</v>
      </c>
      <c r="F13" s="5" t="s">
        <v>335</v>
      </c>
      <c r="G13" s="5" t="s">
        <v>419</v>
      </c>
      <c r="H13" s="5">
        <v>40</v>
      </c>
      <c r="I13" s="5" t="s">
        <v>114</v>
      </c>
      <c r="J13" s="5" t="s">
        <v>115</v>
      </c>
    </row>
    <row r="14" spans="1:13">
      <c r="A14" s="5" t="s">
        <v>192</v>
      </c>
      <c r="B14" s="5" t="s">
        <v>142</v>
      </c>
      <c r="C14" s="5" t="s">
        <v>193</v>
      </c>
      <c r="D14" s="5" t="s">
        <v>39</v>
      </c>
      <c r="E14" s="5" t="s">
        <v>73</v>
      </c>
      <c r="F14" s="5" t="s">
        <v>194</v>
      </c>
      <c r="G14" s="5" t="s">
        <v>416</v>
      </c>
      <c r="H14" s="5">
        <v>40</v>
      </c>
      <c r="I14" s="5" t="s">
        <v>154</v>
      </c>
      <c r="J14" s="5" t="s">
        <v>155</v>
      </c>
    </row>
    <row r="15" spans="1:13">
      <c r="A15" s="5" t="s">
        <v>264</v>
      </c>
      <c r="B15" s="5" t="s">
        <v>265</v>
      </c>
      <c r="C15" s="5" t="s">
        <v>266</v>
      </c>
      <c r="D15" s="5" t="s">
        <v>46</v>
      </c>
      <c r="E15" s="5" t="s">
        <v>91</v>
      </c>
      <c r="F15" s="5" t="s">
        <v>267</v>
      </c>
      <c r="G15" s="5" t="s">
        <v>418</v>
      </c>
      <c r="H15" s="5">
        <v>35</v>
      </c>
      <c r="I15" s="5" t="s">
        <v>75</v>
      </c>
      <c r="J15" s="5" t="s">
        <v>76</v>
      </c>
    </row>
    <row r="16" spans="1:13">
      <c r="A16" s="5" t="s">
        <v>138</v>
      </c>
      <c r="B16" s="5" t="s">
        <v>139</v>
      </c>
      <c r="C16" s="5" t="s">
        <v>140</v>
      </c>
      <c r="D16" s="5" t="s">
        <v>39</v>
      </c>
      <c r="E16" s="5" t="s">
        <v>40</v>
      </c>
      <c r="F16" s="6">
        <v>38844</v>
      </c>
      <c r="G16" s="5"/>
      <c r="H16" s="5">
        <v>35.5</v>
      </c>
      <c r="I16" s="5" t="s">
        <v>41</v>
      </c>
      <c r="J16" s="5" t="s">
        <v>42</v>
      </c>
    </row>
    <row r="17" spans="1:10">
      <c r="A17" s="5" t="s">
        <v>138</v>
      </c>
      <c r="B17" s="5" t="s">
        <v>258</v>
      </c>
      <c r="C17" s="5" t="s">
        <v>259</v>
      </c>
      <c r="D17" s="5" t="s">
        <v>46</v>
      </c>
      <c r="E17" s="5" t="s">
        <v>91</v>
      </c>
      <c r="F17" s="5" t="s">
        <v>260</v>
      </c>
      <c r="G17" s="5"/>
      <c r="H17" s="5">
        <v>38</v>
      </c>
      <c r="I17" s="5" t="s">
        <v>164</v>
      </c>
      <c r="J17" s="5" t="s">
        <v>210</v>
      </c>
    </row>
    <row r="18" spans="1:10">
      <c r="A18" s="5" t="s">
        <v>88</v>
      </c>
      <c r="B18" s="5" t="s">
        <v>89</v>
      </c>
      <c r="C18" s="5" t="s">
        <v>90</v>
      </c>
      <c r="D18" s="5" t="s">
        <v>53</v>
      </c>
      <c r="E18" s="5" t="s">
        <v>91</v>
      </c>
      <c r="F18" s="5" t="s">
        <v>92</v>
      </c>
      <c r="G18" s="5" t="s">
        <v>419</v>
      </c>
      <c r="H18" s="5">
        <v>35.5</v>
      </c>
      <c r="I18" s="5" t="s">
        <v>48</v>
      </c>
      <c r="J18" s="5" t="s">
        <v>49</v>
      </c>
    </row>
    <row r="19" spans="1:10">
      <c r="A19" s="5" t="s">
        <v>110</v>
      </c>
      <c r="B19" s="5" t="s">
        <v>111</v>
      </c>
      <c r="C19" s="5" t="s">
        <v>112</v>
      </c>
      <c r="D19" s="5" t="s">
        <v>46</v>
      </c>
      <c r="E19" s="5" t="s">
        <v>73</v>
      </c>
      <c r="F19" s="5" t="s">
        <v>113</v>
      </c>
      <c r="G19" s="5" t="s">
        <v>420</v>
      </c>
      <c r="H19" s="5">
        <v>40</v>
      </c>
      <c r="I19" s="5" t="s">
        <v>114</v>
      </c>
      <c r="J19" s="5" t="s">
        <v>115</v>
      </c>
    </row>
    <row r="20" spans="1:10">
      <c r="A20" s="5" t="s">
        <v>110</v>
      </c>
      <c r="B20" s="5" t="s">
        <v>307</v>
      </c>
      <c r="C20" s="5" t="s">
        <v>308</v>
      </c>
      <c r="D20" s="5" t="s">
        <v>53</v>
      </c>
      <c r="E20" s="5" t="s">
        <v>40</v>
      </c>
      <c r="F20" s="6">
        <v>38294</v>
      </c>
      <c r="G20" s="5" t="s">
        <v>416</v>
      </c>
      <c r="H20" s="5">
        <v>35.5</v>
      </c>
      <c r="I20" s="5" t="s">
        <v>48</v>
      </c>
      <c r="J20" s="5" t="s">
        <v>49</v>
      </c>
    </row>
    <row r="21" spans="1:10">
      <c r="A21" s="5" t="s">
        <v>290</v>
      </c>
      <c r="B21" s="5" t="s">
        <v>291</v>
      </c>
      <c r="C21" s="5" t="s">
        <v>292</v>
      </c>
      <c r="D21" s="5" t="s">
        <v>46</v>
      </c>
      <c r="E21" s="5" t="s">
        <v>91</v>
      </c>
      <c r="F21" s="5" t="s">
        <v>293</v>
      </c>
      <c r="G21" s="5" t="s">
        <v>418</v>
      </c>
      <c r="H21" s="5">
        <v>25</v>
      </c>
      <c r="I21" s="5" t="s">
        <v>144</v>
      </c>
      <c r="J21" s="5" t="s">
        <v>145</v>
      </c>
    </row>
    <row r="22" spans="1:10">
      <c r="A22" s="5" t="s">
        <v>50</v>
      </c>
      <c r="B22" s="5" t="s">
        <v>51</v>
      </c>
      <c r="C22" s="5" t="s">
        <v>52</v>
      </c>
      <c r="D22" s="5" t="s">
        <v>53</v>
      </c>
      <c r="E22" s="5" t="s">
        <v>40</v>
      </c>
      <c r="F22" s="6">
        <v>40458</v>
      </c>
      <c r="G22" s="5" t="s">
        <v>417</v>
      </c>
      <c r="H22" s="5">
        <v>42</v>
      </c>
      <c r="I22" s="5" t="s">
        <v>54</v>
      </c>
      <c r="J22" s="5" t="s">
        <v>55</v>
      </c>
    </row>
    <row r="23" spans="1:10">
      <c r="A23" s="5" t="s">
        <v>133</v>
      </c>
      <c r="B23" s="5" t="s">
        <v>134</v>
      </c>
      <c r="C23" s="5" t="s">
        <v>135</v>
      </c>
      <c r="D23" s="5" t="s">
        <v>59</v>
      </c>
      <c r="E23" s="5" t="s">
        <v>66</v>
      </c>
      <c r="F23" s="6">
        <v>39269</v>
      </c>
      <c r="G23" s="5" t="s">
        <v>418</v>
      </c>
      <c r="H23" s="5">
        <v>40</v>
      </c>
      <c r="I23" s="5" t="s">
        <v>136</v>
      </c>
      <c r="J23" s="5" t="s">
        <v>137</v>
      </c>
    </row>
    <row r="24" spans="1:10">
      <c r="A24" s="5" t="s">
        <v>268</v>
      </c>
      <c r="B24" s="5" t="s">
        <v>269</v>
      </c>
      <c r="C24" s="5" t="s">
        <v>270</v>
      </c>
      <c r="D24" s="5" t="s">
        <v>46</v>
      </c>
      <c r="E24" s="5" t="s">
        <v>66</v>
      </c>
      <c r="F24" s="5" t="s">
        <v>271</v>
      </c>
      <c r="G24" s="5"/>
      <c r="H24" s="5">
        <v>40</v>
      </c>
      <c r="I24" s="5" t="s">
        <v>86</v>
      </c>
      <c r="J24" s="5" t="s">
        <v>87</v>
      </c>
    </row>
    <row r="25" spans="1:10">
      <c r="A25" s="5" t="s">
        <v>176</v>
      </c>
      <c r="B25" s="5" t="s">
        <v>177</v>
      </c>
      <c r="C25" s="5" t="s">
        <v>178</v>
      </c>
      <c r="D25" s="5" t="s">
        <v>53</v>
      </c>
      <c r="E25" s="5" t="s">
        <v>73</v>
      </c>
      <c r="F25" s="6">
        <v>37994</v>
      </c>
      <c r="G25" s="5" t="s">
        <v>421</v>
      </c>
      <c r="H25" s="5">
        <v>32</v>
      </c>
      <c r="I25" s="5" t="s">
        <v>105</v>
      </c>
      <c r="J25" s="5" t="s">
        <v>106</v>
      </c>
    </row>
    <row r="26" spans="1:10">
      <c r="A26" s="5" t="s">
        <v>248</v>
      </c>
      <c r="B26" s="5" t="s">
        <v>249</v>
      </c>
      <c r="C26" s="5" t="s">
        <v>250</v>
      </c>
      <c r="D26" s="5" t="s">
        <v>53</v>
      </c>
      <c r="E26" s="5" t="s">
        <v>91</v>
      </c>
      <c r="F26" s="6">
        <v>39360</v>
      </c>
      <c r="G26" s="5" t="s">
        <v>415</v>
      </c>
      <c r="H26" s="5">
        <v>38</v>
      </c>
      <c r="I26" s="5" t="s">
        <v>164</v>
      </c>
      <c r="J26" s="5" t="s">
        <v>210</v>
      </c>
    </row>
    <row r="27" spans="1:10">
      <c r="A27" s="5" t="s">
        <v>287</v>
      </c>
      <c r="B27" s="5" t="s">
        <v>288</v>
      </c>
      <c r="C27" s="5" t="s">
        <v>289</v>
      </c>
      <c r="D27" s="5" t="s">
        <v>59</v>
      </c>
      <c r="E27" s="5" t="s">
        <v>66</v>
      </c>
      <c r="F27" s="6">
        <v>38723</v>
      </c>
      <c r="G27" s="5" t="s">
        <v>419</v>
      </c>
      <c r="H27" s="5">
        <v>40</v>
      </c>
      <c r="I27" s="5" t="s">
        <v>61</v>
      </c>
      <c r="J27" s="5" t="s">
        <v>62</v>
      </c>
    </row>
    <row r="28" spans="1:10">
      <c r="A28" s="5" t="s">
        <v>407</v>
      </c>
      <c r="B28" s="5" t="s">
        <v>57</v>
      </c>
      <c r="C28" s="5" t="s">
        <v>408</v>
      </c>
      <c r="D28" s="5" t="s">
        <v>59</v>
      </c>
      <c r="E28" s="5" t="s">
        <v>91</v>
      </c>
      <c r="F28" s="5" t="s">
        <v>409</v>
      </c>
      <c r="G28" s="5" t="s">
        <v>418</v>
      </c>
      <c r="H28" s="5">
        <v>40</v>
      </c>
      <c r="I28" s="5" t="s">
        <v>80</v>
      </c>
      <c r="J28" s="5" t="s">
        <v>338</v>
      </c>
    </row>
    <row r="29" spans="1:10">
      <c r="A29" s="5" t="s">
        <v>346</v>
      </c>
      <c r="B29" s="5" t="s">
        <v>347</v>
      </c>
      <c r="C29" s="5" t="s">
        <v>348</v>
      </c>
      <c r="D29" s="5" t="s">
        <v>59</v>
      </c>
      <c r="E29" s="5" t="s">
        <v>40</v>
      </c>
      <c r="F29" s="5" t="s">
        <v>349</v>
      </c>
      <c r="G29" s="5" t="s">
        <v>415</v>
      </c>
      <c r="H29" s="5">
        <v>40</v>
      </c>
      <c r="I29" s="5" t="s">
        <v>154</v>
      </c>
      <c r="J29" s="5" t="s">
        <v>155</v>
      </c>
    </row>
    <row r="30" spans="1:10">
      <c r="A30" s="5" t="s">
        <v>63</v>
      </c>
      <c r="B30" s="5" t="s">
        <v>64</v>
      </c>
      <c r="C30" s="5" t="s">
        <v>65</v>
      </c>
      <c r="D30" s="5" t="s">
        <v>46</v>
      </c>
      <c r="E30" s="5" t="s">
        <v>66</v>
      </c>
      <c r="F30" s="5" t="s">
        <v>67</v>
      </c>
      <c r="G30" s="5" t="s">
        <v>417</v>
      </c>
      <c r="H30" s="5">
        <v>40</v>
      </c>
      <c r="I30" s="5" t="s">
        <v>68</v>
      </c>
      <c r="J30" s="5" t="s">
        <v>69</v>
      </c>
    </row>
    <row r="31" spans="1:10">
      <c r="A31" s="5" t="s">
        <v>207</v>
      </c>
      <c r="B31" s="5" t="s">
        <v>208</v>
      </c>
      <c r="C31" s="5" t="s">
        <v>209</v>
      </c>
      <c r="D31" s="5" t="s">
        <v>53</v>
      </c>
      <c r="E31" s="5" t="s">
        <v>91</v>
      </c>
      <c r="F31" s="6">
        <v>37627</v>
      </c>
      <c r="G31" s="5" t="s">
        <v>416</v>
      </c>
      <c r="H31" s="5">
        <v>38</v>
      </c>
      <c r="I31" s="5" t="s">
        <v>164</v>
      </c>
      <c r="J31" s="5" t="s">
        <v>210</v>
      </c>
    </row>
    <row r="32" spans="1:10">
      <c r="A32" s="5" t="s">
        <v>336</v>
      </c>
      <c r="B32" s="5" t="s">
        <v>57</v>
      </c>
      <c r="C32" s="5" t="s">
        <v>337</v>
      </c>
      <c r="D32" s="5" t="s">
        <v>59</v>
      </c>
      <c r="E32" s="5" t="s">
        <v>91</v>
      </c>
      <c r="F32" s="6">
        <v>37258</v>
      </c>
      <c r="G32" s="5" t="s">
        <v>415</v>
      </c>
      <c r="H32" s="5">
        <v>40</v>
      </c>
      <c r="I32" s="5" t="s">
        <v>80</v>
      </c>
      <c r="J32" s="5" t="s">
        <v>338</v>
      </c>
    </row>
    <row r="33" spans="1:10">
      <c r="A33" s="5" t="s">
        <v>392</v>
      </c>
      <c r="B33" s="5" t="s">
        <v>393</v>
      </c>
      <c r="C33" s="5" t="s">
        <v>394</v>
      </c>
      <c r="D33" s="5" t="s">
        <v>46</v>
      </c>
      <c r="E33" s="5" t="s">
        <v>91</v>
      </c>
      <c r="F33" s="5" t="s">
        <v>395</v>
      </c>
      <c r="G33" s="5" t="s">
        <v>416</v>
      </c>
      <c r="H33" s="5">
        <v>40</v>
      </c>
      <c r="I33" s="5" t="s">
        <v>205</v>
      </c>
      <c r="J33" s="5" t="s">
        <v>331</v>
      </c>
    </row>
    <row r="34" spans="1:10">
      <c r="A34" s="5" t="s">
        <v>124</v>
      </c>
      <c r="B34" s="5" t="s">
        <v>125</v>
      </c>
      <c r="C34" s="5" t="s">
        <v>126</v>
      </c>
      <c r="D34" s="5" t="s">
        <v>53</v>
      </c>
      <c r="E34" s="5" t="s">
        <v>91</v>
      </c>
      <c r="F34" s="5" t="s">
        <v>127</v>
      </c>
      <c r="G34" s="5" t="s">
        <v>421</v>
      </c>
      <c r="H34" s="5">
        <v>40</v>
      </c>
      <c r="I34" s="5" t="s">
        <v>128</v>
      </c>
      <c r="J34" s="5" t="s">
        <v>129</v>
      </c>
    </row>
    <row r="35" spans="1:10">
      <c r="A35" s="5" t="s">
        <v>124</v>
      </c>
      <c r="B35" s="5" t="s">
        <v>251</v>
      </c>
      <c r="C35" s="5" t="s">
        <v>252</v>
      </c>
      <c r="D35" s="5" t="s">
        <v>39</v>
      </c>
      <c r="E35" s="5" t="s">
        <v>40</v>
      </c>
      <c r="F35" s="5" t="s">
        <v>253</v>
      </c>
      <c r="G35" s="5" t="s">
        <v>417</v>
      </c>
      <c r="H35" s="5">
        <v>35.5</v>
      </c>
      <c r="I35" s="5" t="s">
        <v>41</v>
      </c>
      <c r="J35" s="5" t="s">
        <v>42</v>
      </c>
    </row>
    <row r="36" spans="1:10">
      <c r="A36" s="5" t="s">
        <v>360</v>
      </c>
      <c r="B36" s="5" t="s">
        <v>361</v>
      </c>
      <c r="C36" s="5" t="s">
        <v>362</v>
      </c>
      <c r="D36" s="5" t="s">
        <v>59</v>
      </c>
      <c r="E36" s="5" t="s">
        <v>73</v>
      </c>
      <c r="F36" s="5" t="s">
        <v>363</v>
      </c>
      <c r="G36" s="5" t="s">
        <v>420</v>
      </c>
      <c r="H36" s="5">
        <v>40</v>
      </c>
      <c r="I36" s="5" t="s">
        <v>164</v>
      </c>
      <c r="J36" s="5" t="s">
        <v>165</v>
      </c>
    </row>
    <row r="37" spans="1:10">
      <c r="A37" s="5" t="s">
        <v>215</v>
      </c>
      <c r="B37" s="5" t="s">
        <v>216</v>
      </c>
      <c r="C37" s="5" t="s">
        <v>217</v>
      </c>
      <c r="D37" s="5" t="s">
        <v>46</v>
      </c>
      <c r="E37" s="5" t="s">
        <v>66</v>
      </c>
      <c r="F37" s="5" t="s">
        <v>218</v>
      </c>
      <c r="G37" s="5"/>
      <c r="H37" s="5">
        <v>38</v>
      </c>
      <c r="I37" s="5" t="s">
        <v>164</v>
      </c>
      <c r="J37" s="5" t="s">
        <v>210</v>
      </c>
    </row>
    <row r="38" spans="1:10">
      <c r="A38" s="5" t="s">
        <v>215</v>
      </c>
      <c r="B38" s="5" t="s">
        <v>401</v>
      </c>
      <c r="C38" s="5" t="s">
        <v>402</v>
      </c>
      <c r="D38" s="5" t="s">
        <v>59</v>
      </c>
      <c r="E38" s="5" t="s">
        <v>66</v>
      </c>
      <c r="F38" s="6">
        <v>39306</v>
      </c>
      <c r="G38" s="5" t="s">
        <v>419</v>
      </c>
      <c r="H38" s="5">
        <v>40</v>
      </c>
      <c r="I38" s="5" t="s">
        <v>54</v>
      </c>
      <c r="J38" s="5" t="s">
        <v>403</v>
      </c>
    </row>
    <row r="39" spans="1:10">
      <c r="A39" s="5" t="s">
        <v>93</v>
      </c>
      <c r="B39" s="5" t="s">
        <v>94</v>
      </c>
      <c r="C39" s="5" t="s">
        <v>95</v>
      </c>
      <c r="D39" s="5" t="s">
        <v>39</v>
      </c>
      <c r="E39" s="5" t="s">
        <v>66</v>
      </c>
      <c r="F39" s="5" t="s">
        <v>96</v>
      </c>
      <c r="G39" s="5"/>
      <c r="H39" s="5">
        <v>40</v>
      </c>
      <c r="I39" s="5" t="s">
        <v>86</v>
      </c>
      <c r="J39" s="5" t="s">
        <v>87</v>
      </c>
    </row>
    <row r="40" spans="1:10">
      <c r="A40" s="5" t="s">
        <v>378</v>
      </c>
      <c r="B40" s="5" t="s">
        <v>379</v>
      </c>
      <c r="C40" s="5" t="s">
        <v>380</v>
      </c>
      <c r="D40" s="5" t="s">
        <v>39</v>
      </c>
      <c r="E40" s="5" t="s">
        <v>91</v>
      </c>
      <c r="F40" s="5" t="s">
        <v>381</v>
      </c>
      <c r="G40" s="5"/>
      <c r="H40" s="5">
        <v>42</v>
      </c>
      <c r="I40" s="5" t="s">
        <v>164</v>
      </c>
      <c r="J40" s="5" t="s">
        <v>382</v>
      </c>
    </row>
    <row r="41" spans="1:10">
      <c r="A41" s="5" t="s">
        <v>261</v>
      </c>
      <c r="B41" s="5" t="s">
        <v>262</v>
      </c>
      <c r="C41" s="5" t="s">
        <v>263</v>
      </c>
      <c r="D41" s="5" t="s">
        <v>39</v>
      </c>
      <c r="E41" s="5" t="s">
        <v>66</v>
      </c>
      <c r="F41" s="6">
        <v>39426</v>
      </c>
      <c r="G41" s="5" t="s">
        <v>418</v>
      </c>
      <c r="H41" s="5">
        <v>40</v>
      </c>
      <c r="I41" s="5" t="s">
        <v>86</v>
      </c>
      <c r="J41" s="5" t="s">
        <v>87</v>
      </c>
    </row>
    <row r="42" spans="1:10">
      <c r="A42" s="5" t="s">
        <v>339</v>
      </c>
      <c r="B42" s="5" t="s">
        <v>340</v>
      </c>
      <c r="C42" s="5" t="s">
        <v>341</v>
      </c>
      <c r="D42" s="5" t="s">
        <v>39</v>
      </c>
      <c r="E42" s="5" t="s">
        <v>66</v>
      </c>
      <c r="F42" s="6">
        <v>37994</v>
      </c>
      <c r="G42" s="5" t="s">
        <v>416</v>
      </c>
      <c r="H42" s="5">
        <v>29.5</v>
      </c>
      <c r="I42" s="5" t="s">
        <v>54</v>
      </c>
      <c r="J42" s="5" t="s">
        <v>342</v>
      </c>
    </row>
    <row r="43" spans="1:10">
      <c r="A43" s="5" t="s">
        <v>146</v>
      </c>
      <c r="B43" s="5" t="s">
        <v>147</v>
      </c>
      <c r="C43" s="5" t="s">
        <v>148</v>
      </c>
      <c r="D43" s="5" t="s">
        <v>59</v>
      </c>
      <c r="E43" s="5" t="s">
        <v>73</v>
      </c>
      <c r="F43" s="5" t="s">
        <v>149</v>
      </c>
      <c r="G43" s="5" t="s">
        <v>421</v>
      </c>
      <c r="H43" s="5">
        <v>40</v>
      </c>
      <c r="I43" s="5" t="s">
        <v>61</v>
      </c>
      <c r="J43" s="5" t="s">
        <v>62</v>
      </c>
    </row>
    <row r="44" spans="1:10">
      <c r="A44" s="5" t="s">
        <v>120</v>
      </c>
      <c r="B44" s="5" t="s">
        <v>121</v>
      </c>
      <c r="C44" s="5" t="s">
        <v>122</v>
      </c>
      <c r="D44" s="5" t="s">
        <v>46</v>
      </c>
      <c r="E44" s="5" t="s">
        <v>66</v>
      </c>
      <c r="F44" s="5" t="s">
        <v>123</v>
      </c>
      <c r="G44" s="5" t="s">
        <v>420</v>
      </c>
      <c r="H44" s="5">
        <v>35.5</v>
      </c>
      <c r="I44" s="5" t="s">
        <v>48</v>
      </c>
      <c r="J44" s="5" t="s">
        <v>49</v>
      </c>
    </row>
    <row r="45" spans="1:10">
      <c r="A45" s="5" t="s">
        <v>120</v>
      </c>
      <c r="B45" s="5" t="s">
        <v>51</v>
      </c>
      <c r="C45" s="5" t="s">
        <v>186</v>
      </c>
      <c r="D45" s="5" t="s">
        <v>46</v>
      </c>
      <c r="E45" s="5" t="s">
        <v>66</v>
      </c>
      <c r="F45" s="5" t="s">
        <v>187</v>
      </c>
      <c r="G45" s="5"/>
      <c r="H45" s="5">
        <v>35</v>
      </c>
      <c r="I45" s="5" t="s">
        <v>80</v>
      </c>
      <c r="J45" s="5" t="s">
        <v>81</v>
      </c>
    </row>
    <row r="46" spans="1:10">
      <c r="A46" s="5" t="s">
        <v>385</v>
      </c>
      <c r="B46" s="5" t="s">
        <v>386</v>
      </c>
      <c r="C46" s="5" t="s">
        <v>387</v>
      </c>
      <c r="D46" s="5" t="s">
        <v>46</v>
      </c>
      <c r="E46" s="5" t="s">
        <v>91</v>
      </c>
      <c r="F46" s="5" t="s">
        <v>388</v>
      </c>
      <c r="G46" s="5" t="s">
        <v>420</v>
      </c>
      <c r="H46" s="5">
        <v>35</v>
      </c>
      <c r="I46" s="5" t="s">
        <v>68</v>
      </c>
      <c r="J46" s="5" t="s">
        <v>389</v>
      </c>
    </row>
    <row r="47" spans="1:10">
      <c r="A47" s="5" t="s">
        <v>150</v>
      </c>
      <c r="B47" s="5" t="s">
        <v>151</v>
      </c>
      <c r="C47" s="5" t="s">
        <v>152</v>
      </c>
      <c r="D47" s="5" t="s">
        <v>39</v>
      </c>
      <c r="E47" s="5" t="s">
        <v>40</v>
      </c>
      <c r="F47" s="5" t="s">
        <v>153</v>
      </c>
      <c r="G47" s="5" t="s">
        <v>415</v>
      </c>
      <c r="H47" s="5">
        <v>40</v>
      </c>
      <c r="I47" s="5" t="s">
        <v>154</v>
      </c>
      <c r="J47" s="5" t="s">
        <v>155</v>
      </c>
    </row>
    <row r="48" spans="1:10">
      <c r="A48" s="5" t="s">
        <v>272</v>
      </c>
      <c r="B48" s="5" t="s">
        <v>273</v>
      </c>
      <c r="C48" s="5" t="s">
        <v>274</v>
      </c>
      <c r="D48" s="5" t="s">
        <v>53</v>
      </c>
      <c r="E48" s="5" t="s">
        <v>40</v>
      </c>
      <c r="F48" s="5" t="s">
        <v>60</v>
      </c>
      <c r="G48" s="5"/>
      <c r="H48" s="5">
        <v>25</v>
      </c>
      <c r="I48" s="5" t="s">
        <v>144</v>
      </c>
      <c r="J48" s="5" t="s">
        <v>145</v>
      </c>
    </row>
    <row r="49" spans="1:10">
      <c r="A49" s="5" t="s">
        <v>156</v>
      </c>
      <c r="B49" s="5" t="s">
        <v>157</v>
      </c>
      <c r="C49" s="5" t="s">
        <v>158</v>
      </c>
      <c r="D49" s="5" t="s">
        <v>59</v>
      </c>
      <c r="E49" s="5" t="s">
        <v>40</v>
      </c>
      <c r="F49" s="5" t="s">
        <v>159</v>
      </c>
      <c r="G49" s="5"/>
      <c r="H49" s="5">
        <v>40</v>
      </c>
      <c r="I49" s="5" t="s">
        <v>86</v>
      </c>
      <c r="J49" s="5" t="s">
        <v>87</v>
      </c>
    </row>
    <row r="50" spans="1:10">
      <c r="A50" s="5" t="s">
        <v>296</v>
      </c>
      <c r="B50" s="5" t="s">
        <v>297</v>
      </c>
      <c r="C50" s="5" t="s">
        <v>298</v>
      </c>
      <c r="D50" s="5" t="s">
        <v>39</v>
      </c>
      <c r="E50" s="5" t="s">
        <v>91</v>
      </c>
      <c r="F50" s="5" t="s">
        <v>299</v>
      </c>
      <c r="G50" s="5" t="s">
        <v>419</v>
      </c>
      <c r="H50" s="5">
        <v>40</v>
      </c>
      <c r="I50" s="5" t="s">
        <v>164</v>
      </c>
      <c r="J50" s="5" t="s">
        <v>165</v>
      </c>
    </row>
    <row r="51" spans="1:10">
      <c r="A51" s="5" t="s">
        <v>179</v>
      </c>
      <c r="B51" s="5" t="s">
        <v>180</v>
      </c>
      <c r="C51" s="5" t="s">
        <v>181</v>
      </c>
      <c r="D51" s="5" t="s">
        <v>59</v>
      </c>
      <c r="E51" s="5" t="s">
        <v>40</v>
      </c>
      <c r="F51" s="6">
        <v>38176</v>
      </c>
      <c r="G51" s="5" t="s">
        <v>421</v>
      </c>
      <c r="H51" s="5">
        <v>40</v>
      </c>
      <c r="I51" s="5" t="s">
        <v>86</v>
      </c>
      <c r="J51" s="5" t="s">
        <v>87</v>
      </c>
    </row>
    <row r="52" spans="1:10">
      <c r="A52" s="5" t="s">
        <v>327</v>
      </c>
      <c r="B52" s="5" t="s">
        <v>328</v>
      </c>
      <c r="C52" s="5" t="s">
        <v>329</v>
      </c>
      <c r="D52" s="5" t="s">
        <v>39</v>
      </c>
      <c r="E52" s="5" t="s">
        <v>91</v>
      </c>
      <c r="F52" s="5" t="s">
        <v>330</v>
      </c>
      <c r="G52" s="5" t="s">
        <v>419</v>
      </c>
      <c r="H52" s="5">
        <v>40</v>
      </c>
      <c r="I52" s="5" t="s">
        <v>205</v>
      </c>
      <c r="J52" s="5" t="s">
        <v>331</v>
      </c>
    </row>
    <row r="53" spans="1:10">
      <c r="A53" s="5" t="s">
        <v>275</v>
      </c>
      <c r="B53" s="5" t="s">
        <v>276</v>
      </c>
      <c r="C53" s="5" t="s">
        <v>277</v>
      </c>
      <c r="D53" s="5" t="s">
        <v>59</v>
      </c>
      <c r="E53" s="5" t="s">
        <v>40</v>
      </c>
      <c r="F53" s="6">
        <v>40725</v>
      </c>
      <c r="G53" s="5" t="s">
        <v>417</v>
      </c>
      <c r="H53" s="5">
        <v>40</v>
      </c>
      <c r="I53" s="5" t="s">
        <v>86</v>
      </c>
      <c r="J53" s="5" t="s">
        <v>87</v>
      </c>
    </row>
    <row r="54" spans="1:10">
      <c r="A54" s="5" t="s">
        <v>141</v>
      </c>
      <c r="B54" s="5" t="s">
        <v>142</v>
      </c>
      <c r="C54" s="5" t="s">
        <v>143</v>
      </c>
      <c r="D54" s="5" t="s">
        <v>46</v>
      </c>
      <c r="E54" s="5" t="s">
        <v>91</v>
      </c>
      <c r="F54" s="6">
        <v>37988</v>
      </c>
      <c r="G54" s="5" t="s">
        <v>418</v>
      </c>
      <c r="H54" s="5">
        <v>25</v>
      </c>
      <c r="I54" s="5" t="s">
        <v>144</v>
      </c>
      <c r="J54" s="5" t="s">
        <v>145</v>
      </c>
    </row>
    <row r="55" spans="1:10">
      <c r="A55" s="5" t="s">
        <v>284</v>
      </c>
      <c r="B55" s="5" t="s">
        <v>51</v>
      </c>
      <c r="C55" s="5" t="s">
        <v>285</v>
      </c>
      <c r="D55" s="5" t="s">
        <v>39</v>
      </c>
      <c r="E55" s="5" t="s">
        <v>40</v>
      </c>
      <c r="F55" s="5" t="s">
        <v>286</v>
      </c>
      <c r="G55" s="5" t="s">
        <v>420</v>
      </c>
      <c r="H55" s="5">
        <v>42</v>
      </c>
      <c r="I55" s="5" t="s">
        <v>54</v>
      </c>
      <c r="J55" s="5" t="s">
        <v>55</v>
      </c>
    </row>
    <row r="56" spans="1:10">
      <c r="A56" s="5" t="s">
        <v>219</v>
      </c>
      <c r="B56" s="5" t="s">
        <v>220</v>
      </c>
      <c r="C56" s="5" t="s">
        <v>221</v>
      </c>
      <c r="D56" s="5" t="s">
        <v>46</v>
      </c>
      <c r="E56" s="5" t="s">
        <v>91</v>
      </c>
      <c r="F56" s="6">
        <v>38781</v>
      </c>
      <c r="G56" s="5" t="s">
        <v>419</v>
      </c>
      <c r="H56" s="5">
        <v>40</v>
      </c>
      <c r="I56" s="5" t="s">
        <v>222</v>
      </c>
      <c r="J56" s="5" t="s">
        <v>223</v>
      </c>
    </row>
    <row r="57" spans="1:10">
      <c r="A57" s="5" t="s">
        <v>383</v>
      </c>
      <c r="B57" s="5" t="s">
        <v>142</v>
      </c>
      <c r="C57" s="5" t="s">
        <v>384</v>
      </c>
      <c r="D57" s="5" t="s">
        <v>53</v>
      </c>
      <c r="E57" s="5" t="s">
        <v>73</v>
      </c>
      <c r="F57" s="5" t="s">
        <v>257</v>
      </c>
      <c r="G57" s="5" t="s">
        <v>420</v>
      </c>
      <c r="H57" s="5">
        <v>40</v>
      </c>
      <c r="I57" s="5" t="s">
        <v>136</v>
      </c>
      <c r="J57" s="5" t="s">
        <v>137</v>
      </c>
    </row>
    <row r="58" spans="1:10">
      <c r="A58" s="5" t="s">
        <v>161</v>
      </c>
      <c r="B58" s="5" t="s">
        <v>142</v>
      </c>
      <c r="C58" s="5" t="s">
        <v>320</v>
      </c>
      <c r="D58" s="5" t="s">
        <v>39</v>
      </c>
      <c r="E58" s="5" t="s">
        <v>73</v>
      </c>
      <c r="F58" s="6">
        <v>40128</v>
      </c>
      <c r="G58" s="5" t="s">
        <v>418</v>
      </c>
      <c r="H58" s="5">
        <v>42</v>
      </c>
      <c r="I58" s="5" t="s">
        <v>75</v>
      </c>
      <c r="J58" s="5" t="s">
        <v>321</v>
      </c>
    </row>
    <row r="59" spans="1:10">
      <c r="A59" s="5" t="s">
        <v>70</v>
      </c>
      <c r="B59" s="5" t="s">
        <v>71</v>
      </c>
      <c r="C59" s="5" t="s">
        <v>72</v>
      </c>
      <c r="D59" s="5" t="s">
        <v>46</v>
      </c>
      <c r="E59" s="5" t="s">
        <v>73</v>
      </c>
      <c r="F59" s="5" t="s">
        <v>74</v>
      </c>
      <c r="G59" s="5" t="s">
        <v>416</v>
      </c>
      <c r="H59" s="5">
        <v>35</v>
      </c>
      <c r="I59" s="5" t="s">
        <v>75</v>
      </c>
      <c r="J59" s="5" t="s">
        <v>76</v>
      </c>
    </row>
    <row r="60" spans="1:10">
      <c r="A60" s="5" t="s">
        <v>236</v>
      </c>
      <c r="B60" s="5" t="s">
        <v>237</v>
      </c>
      <c r="C60" s="5" t="s">
        <v>238</v>
      </c>
      <c r="D60" s="5" t="s">
        <v>46</v>
      </c>
      <c r="E60" s="5" t="s">
        <v>73</v>
      </c>
      <c r="F60" s="5" t="s">
        <v>239</v>
      </c>
      <c r="G60" s="5" t="s">
        <v>421</v>
      </c>
      <c r="H60" s="5">
        <v>40</v>
      </c>
      <c r="I60" s="5" t="s">
        <v>128</v>
      </c>
      <c r="J60" s="5" t="s">
        <v>129</v>
      </c>
    </row>
    <row r="61" spans="1:10">
      <c r="A61" s="5" t="s">
        <v>240</v>
      </c>
      <c r="B61" s="5" t="s">
        <v>241</v>
      </c>
      <c r="C61" s="5" t="s">
        <v>242</v>
      </c>
      <c r="D61" s="5" t="s">
        <v>46</v>
      </c>
      <c r="E61" s="5" t="s">
        <v>66</v>
      </c>
      <c r="F61" s="5" t="s">
        <v>243</v>
      </c>
      <c r="G61" s="5" t="s">
        <v>417</v>
      </c>
      <c r="H61" s="5">
        <v>32</v>
      </c>
      <c r="I61" s="5" t="s">
        <v>105</v>
      </c>
      <c r="J61" s="5" t="s">
        <v>106</v>
      </c>
    </row>
    <row r="62" spans="1:10">
      <c r="A62" s="5" t="s">
        <v>188</v>
      </c>
      <c r="B62" s="5" t="s">
        <v>189</v>
      </c>
      <c r="C62" s="5" t="s">
        <v>190</v>
      </c>
      <c r="D62" s="5" t="s">
        <v>46</v>
      </c>
      <c r="E62" s="5" t="s">
        <v>40</v>
      </c>
      <c r="F62" s="5" t="s">
        <v>191</v>
      </c>
      <c r="G62" s="5" t="s">
        <v>418</v>
      </c>
      <c r="H62" s="5">
        <v>35</v>
      </c>
      <c r="I62" s="5" t="s">
        <v>75</v>
      </c>
      <c r="J62" s="5" t="s">
        <v>76</v>
      </c>
    </row>
    <row r="63" spans="1:10">
      <c r="A63" s="5" t="s">
        <v>303</v>
      </c>
      <c r="B63" s="5" t="s">
        <v>304</v>
      </c>
      <c r="C63" s="5" t="s">
        <v>305</v>
      </c>
      <c r="D63" s="5" t="s">
        <v>59</v>
      </c>
      <c r="E63" s="5" t="s">
        <v>91</v>
      </c>
      <c r="F63" s="5" t="s">
        <v>306</v>
      </c>
      <c r="G63" s="5" t="s">
        <v>419</v>
      </c>
      <c r="H63" s="5">
        <v>35</v>
      </c>
      <c r="I63" s="5" t="s">
        <v>75</v>
      </c>
      <c r="J63" s="5" t="s">
        <v>76</v>
      </c>
    </row>
    <row r="64" spans="1:10">
      <c r="A64" s="5" t="s">
        <v>368</v>
      </c>
      <c r="B64" s="5" t="s">
        <v>369</v>
      </c>
      <c r="C64" s="5" t="s">
        <v>370</v>
      </c>
      <c r="D64" s="5" t="s">
        <v>59</v>
      </c>
      <c r="E64" s="5" t="s">
        <v>40</v>
      </c>
      <c r="F64" s="5" t="s">
        <v>371</v>
      </c>
      <c r="G64" s="5" t="s">
        <v>420</v>
      </c>
      <c r="H64" s="5">
        <v>15.5</v>
      </c>
      <c r="I64" s="5" t="s">
        <v>68</v>
      </c>
      <c r="J64" s="5" t="s">
        <v>372</v>
      </c>
    </row>
    <row r="65" spans="1:10">
      <c r="A65" s="5" t="s">
        <v>300</v>
      </c>
      <c r="B65" s="5" t="s">
        <v>301</v>
      </c>
      <c r="C65" s="5" t="s">
        <v>302</v>
      </c>
      <c r="D65" s="5" t="s">
        <v>59</v>
      </c>
      <c r="E65" s="5" t="s">
        <v>66</v>
      </c>
      <c r="F65" s="6">
        <v>39640</v>
      </c>
      <c r="G65" s="5" t="s">
        <v>415</v>
      </c>
      <c r="H65" s="5">
        <v>35</v>
      </c>
      <c r="I65" s="5" t="s">
        <v>80</v>
      </c>
      <c r="J65" s="5" t="s">
        <v>81</v>
      </c>
    </row>
    <row r="66" spans="1:10">
      <c r="A66" s="5" t="s">
        <v>322</v>
      </c>
      <c r="B66" s="5" t="s">
        <v>323</v>
      </c>
      <c r="C66" s="5" t="s">
        <v>324</v>
      </c>
      <c r="D66" s="5" t="s">
        <v>39</v>
      </c>
      <c r="E66" s="5" t="s">
        <v>66</v>
      </c>
      <c r="F66" s="5" t="s">
        <v>325</v>
      </c>
      <c r="G66" s="5" t="s">
        <v>418</v>
      </c>
      <c r="H66" s="5">
        <v>29.5</v>
      </c>
      <c r="I66" s="5" t="s">
        <v>48</v>
      </c>
      <c r="J66" s="5" t="s">
        <v>326</v>
      </c>
    </row>
    <row r="67" spans="1:10">
      <c r="A67" s="5" t="s">
        <v>353</v>
      </c>
      <c r="B67" s="5" t="s">
        <v>354</v>
      </c>
      <c r="C67" s="5" t="s">
        <v>355</v>
      </c>
      <c r="D67" s="5" t="s">
        <v>59</v>
      </c>
      <c r="E67" s="5" t="s">
        <v>73</v>
      </c>
      <c r="F67" s="6">
        <v>38540</v>
      </c>
      <c r="G67" s="5"/>
      <c r="H67" s="5">
        <v>40</v>
      </c>
      <c r="I67" s="5" t="s">
        <v>136</v>
      </c>
      <c r="J67" s="5" t="s">
        <v>137</v>
      </c>
    </row>
    <row r="68" spans="1:10">
      <c r="A68" s="5" t="s">
        <v>195</v>
      </c>
      <c r="B68" s="5" t="s">
        <v>196</v>
      </c>
      <c r="C68" s="5" t="s">
        <v>197</v>
      </c>
      <c r="D68" s="5" t="s">
        <v>39</v>
      </c>
      <c r="E68" s="5" t="s">
        <v>40</v>
      </c>
      <c r="F68" s="6">
        <v>39336</v>
      </c>
      <c r="G68" s="5" t="s">
        <v>416</v>
      </c>
      <c r="H68" s="5">
        <v>35.5</v>
      </c>
      <c r="I68" s="5" t="s">
        <v>41</v>
      </c>
      <c r="J68" s="5" t="s">
        <v>42</v>
      </c>
    </row>
    <row r="69" spans="1:10">
      <c r="A69" s="5" t="s">
        <v>195</v>
      </c>
      <c r="B69" s="5" t="s">
        <v>202</v>
      </c>
      <c r="C69" s="5" t="s">
        <v>203</v>
      </c>
      <c r="D69" s="5" t="s">
        <v>39</v>
      </c>
      <c r="E69" s="5" t="s">
        <v>66</v>
      </c>
      <c r="F69" s="5" t="s">
        <v>204</v>
      </c>
      <c r="G69" s="5" t="s">
        <v>421</v>
      </c>
      <c r="H69" s="5">
        <v>29.5</v>
      </c>
      <c r="I69" s="5" t="s">
        <v>205</v>
      </c>
      <c r="J69" s="5" t="s">
        <v>206</v>
      </c>
    </row>
    <row r="70" spans="1:10">
      <c r="A70" s="5" t="s">
        <v>231</v>
      </c>
      <c r="B70" s="5" t="s">
        <v>232</v>
      </c>
      <c r="C70" s="5" t="s">
        <v>233</v>
      </c>
      <c r="D70" s="5" t="s">
        <v>59</v>
      </c>
      <c r="E70" s="5" t="s">
        <v>91</v>
      </c>
      <c r="F70" s="5" t="s">
        <v>234</v>
      </c>
      <c r="G70" s="5" t="s">
        <v>419</v>
      </c>
      <c r="H70" s="5">
        <v>15.5</v>
      </c>
      <c r="I70" s="5" t="s">
        <v>205</v>
      </c>
      <c r="J70" s="5" t="s">
        <v>235</v>
      </c>
    </row>
    <row r="71" spans="1:10">
      <c r="A71" s="5" t="s">
        <v>228</v>
      </c>
      <c r="B71" s="5" t="s">
        <v>229</v>
      </c>
      <c r="C71" s="5" t="s">
        <v>230</v>
      </c>
      <c r="D71" s="5" t="s">
        <v>46</v>
      </c>
      <c r="E71" s="5" t="s">
        <v>91</v>
      </c>
      <c r="F71" s="6">
        <v>38901</v>
      </c>
      <c r="G71" s="5" t="s">
        <v>420</v>
      </c>
      <c r="H71" s="5">
        <v>35</v>
      </c>
      <c r="I71" s="5" t="s">
        <v>75</v>
      </c>
      <c r="J71" s="5" t="s">
        <v>76</v>
      </c>
    </row>
    <row r="72" spans="1:10">
      <c r="A72" s="5" t="s">
        <v>228</v>
      </c>
      <c r="B72" s="5" t="s">
        <v>294</v>
      </c>
      <c r="C72" s="5" t="s">
        <v>295</v>
      </c>
      <c r="D72" s="5" t="s">
        <v>59</v>
      </c>
      <c r="E72" s="5" t="s">
        <v>40</v>
      </c>
      <c r="F72" s="6">
        <v>40121</v>
      </c>
      <c r="G72" s="5"/>
      <c r="H72" s="5">
        <v>15.5</v>
      </c>
      <c r="I72" s="5" t="s">
        <v>205</v>
      </c>
      <c r="J72" s="5" t="s">
        <v>235</v>
      </c>
    </row>
    <row r="73" spans="1:10">
      <c r="A73" s="5" t="s">
        <v>211</v>
      </c>
      <c r="B73" s="5" t="s">
        <v>212</v>
      </c>
      <c r="C73" s="5" t="s">
        <v>213</v>
      </c>
      <c r="D73" s="5" t="s">
        <v>46</v>
      </c>
      <c r="E73" s="5" t="s">
        <v>66</v>
      </c>
      <c r="F73" s="5" t="s">
        <v>214</v>
      </c>
      <c r="G73" s="5" t="s">
        <v>420</v>
      </c>
      <c r="H73" s="5">
        <v>40</v>
      </c>
      <c r="I73" s="5" t="s">
        <v>128</v>
      </c>
      <c r="J73" s="5" t="s">
        <v>129</v>
      </c>
    </row>
    <row r="74" spans="1:10">
      <c r="A74" s="5" t="s">
        <v>130</v>
      </c>
      <c r="B74" s="5" t="s">
        <v>131</v>
      </c>
      <c r="C74" s="5" t="s">
        <v>132</v>
      </c>
      <c r="D74" s="5" t="s">
        <v>46</v>
      </c>
      <c r="E74" s="5" t="s">
        <v>73</v>
      </c>
      <c r="F74" s="6">
        <v>39153</v>
      </c>
      <c r="G74" s="5" t="s">
        <v>421</v>
      </c>
      <c r="H74" s="5">
        <v>40</v>
      </c>
      <c r="I74" s="5" t="s">
        <v>128</v>
      </c>
      <c r="J74" s="5" t="s">
        <v>129</v>
      </c>
    </row>
    <row r="75" spans="1:10">
      <c r="A75" s="5" t="s">
        <v>130</v>
      </c>
      <c r="B75" s="5" t="s">
        <v>390</v>
      </c>
      <c r="C75" s="5" t="s">
        <v>391</v>
      </c>
      <c r="D75" s="5" t="s">
        <v>39</v>
      </c>
      <c r="E75" s="5" t="s">
        <v>66</v>
      </c>
      <c r="F75" s="6">
        <v>36223</v>
      </c>
      <c r="G75" s="5" t="s">
        <v>417</v>
      </c>
      <c r="H75" s="5">
        <v>40</v>
      </c>
      <c r="I75" s="5" t="s">
        <v>205</v>
      </c>
      <c r="J75" s="5" t="s">
        <v>331</v>
      </c>
    </row>
    <row r="76" spans="1:10">
      <c r="A76" s="5" t="s">
        <v>309</v>
      </c>
      <c r="B76" s="5" t="s">
        <v>310</v>
      </c>
      <c r="C76" s="5" t="s">
        <v>311</v>
      </c>
      <c r="D76" s="5" t="s">
        <v>39</v>
      </c>
      <c r="E76" s="5" t="s">
        <v>91</v>
      </c>
      <c r="F76" s="5" t="s">
        <v>312</v>
      </c>
      <c r="G76" s="5"/>
      <c r="H76" s="5">
        <v>29.5</v>
      </c>
      <c r="I76" s="5" t="s">
        <v>205</v>
      </c>
      <c r="J76" s="5" t="s">
        <v>206</v>
      </c>
    </row>
    <row r="77" spans="1:10">
      <c r="A77" s="5" t="s">
        <v>198</v>
      </c>
      <c r="B77" s="5" t="s">
        <v>199</v>
      </c>
      <c r="C77" s="5" t="s">
        <v>200</v>
      </c>
      <c r="D77" s="5" t="s">
        <v>59</v>
      </c>
      <c r="E77" s="5" t="s">
        <v>40</v>
      </c>
      <c r="F77" s="5" t="s">
        <v>201</v>
      </c>
      <c r="G77" s="5"/>
      <c r="H77" s="5">
        <v>40</v>
      </c>
      <c r="I77" s="5" t="s">
        <v>61</v>
      </c>
      <c r="J77" s="5" t="s">
        <v>62</v>
      </c>
    </row>
    <row r="78" spans="1:10">
      <c r="A78" s="5" t="s">
        <v>364</v>
      </c>
      <c r="B78" s="5" t="s">
        <v>365</v>
      </c>
      <c r="C78" s="5" t="s">
        <v>366</v>
      </c>
      <c r="D78" s="5" t="s">
        <v>39</v>
      </c>
      <c r="E78" s="5" t="s">
        <v>66</v>
      </c>
      <c r="F78" s="6">
        <v>39995</v>
      </c>
      <c r="G78" s="5"/>
      <c r="H78" s="5">
        <v>29.5</v>
      </c>
      <c r="I78" s="5" t="s">
        <v>136</v>
      </c>
      <c r="J78" s="5" t="s">
        <v>367</v>
      </c>
    </row>
    <row r="79" spans="1:10">
      <c r="A79" s="5" t="s">
        <v>116</v>
      </c>
      <c r="B79" s="5" t="s">
        <v>117</v>
      </c>
      <c r="C79" s="5" t="s">
        <v>118</v>
      </c>
      <c r="D79" s="5" t="s">
        <v>46</v>
      </c>
      <c r="E79" s="5" t="s">
        <v>40</v>
      </c>
      <c r="F79" s="5" t="s">
        <v>119</v>
      </c>
      <c r="G79" s="5" t="s">
        <v>420</v>
      </c>
      <c r="H79" s="5">
        <v>40</v>
      </c>
      <c r="I79" s="5" t="s">
        <v>68</v>
      </c>
      <c r="J79" s="5" t="s">
        <v>69</v>
      </c>
    </row>
    <row r="80" spans="1:10">
      <c r="A80" s="5" t="s">
        <v>116</v>
      </c>
      <c r="B80" s="5" t="s">
        <v>174</v>
      </c>
      <c r="C80" s="5" t="s">
        <v>175</v>
      </c>
      <c r="D80" s="5" t="s">
        <v>46</v>
      </c>
      <c r="E80" s="5" t="s">
        <v>66</v>
      </c>
      <c r="F80" s="6">
        <v>37661</v>
      </c>
      <c r="G80" s="5" t="s">
        <v>417</v>
      </c>
      <c r="H80" s="5">
        <v>40</v>
      </c>
      <c r="I80" s="5" t="s">
        <v>68</v>
      </c>
      <c r="J80" s="5" t="s">
        <v>69</v>
      </c>
    </row>
    <row r="81" spans="1:10">
      <c r="A81" s="5" t="s">
        <v>404</v>
      </c>
      <c r="B81" s="5" t="s">
        <v>405</v>
      </c>
      <c r="C81" s="5" t="s">
        <v>406</v>
      </c>
      <c r="D81" s="5" t="s">
        <v>39</v>
      </c>
      <c r="E81" s="5" t="s">
        <v>73</v>
      </c>
      <c r="F81" s="6">
        <v>37966</v>
      </c>
      <c r="G81" s="5" t="s">
        <v>415</v>
      </c>
      <c r="H81" s="5">
        <v>40</v>
      </c>
      <c r="I81" s="5" t="s">
        <v>114</v>
      </c>
      <c r="J81" s="5" t="s">
        <v>115</v>
      </c>
    </row>
    <row r="82" spans="1:10">
      <c r="A82" s="5" t="s">
        <v>36</v>
      </c>
      <c r="B82" s="5" t="s">
        <v>37</v>
      </c>
      <c r="C82" s="5" t="s">
        <v>38</v>
      </c>
      <c r="D82" s="5" t="s">
        <v>39</v>
      </c>
      <c r="E82" s="5" t="s">
        <v>40</v>
      </c>
      <c r="F82" s="6">
        <v>38941</v>
      </c>
      <c r="G82" s="5" t="s">
        <v>415</v>
      </c>
      <c r="H82" s="5">
        <v>35.5</v>
      </c>
      <c r="I82" s="5" t="s">
        <v>41</v>
      </c>
      <c r="J82" s="5" t="s">
        <v>42</v>
      </c>
    </row>
    <row r="83" spans="1:10">
      <c r="A83" s="5" t="s">
        <v>43</v>
      </c>
      <c r="B83" s="5" t="s">
        <v>44</v>
      </c>
      <c r="C83" s="5" t="s">
        <v>45</v>
      </c>
      <c r="D83" s="5" t="s">
        <v>46</v>
      </c>
      <c r="E83" s="5" t="s">
        <v>40</v>
      </c>
      <c r="F83" s="5" t="s">
        <v>47</v>
      </c>
      <c r="G83" s="5" t="s">
        <v>416</v>
      </c>
      <c r="H83" s="5">
        <v>35.5</v>
      </c>
      <c r="I83" s="5" t="s">
        <v>48</v>
      </c>
      <c r="J83" s="5" t="s">
        <v>49</v>
      </c>
    </row>
    <row r="84" spans="1:10">
      <c r="A84" s="5" t="s">
        <v>101</v>
      </c>
      <c r="B84" s="5" t="s">
        <v>102</v>
      </c>
      <c r="C84" s="5" t="s">
        <v>103</v>
      </c>
      <c r="D84" s="5" t="s">
        <v>53</v>
      </c>
      <c r="E84" s="5" t="s">
        <v>66</v>
      </c>
      <c r="F84" s="5" t="s">
        <v>104</v>
      </c>
      <c r="G84" s="5" t="s">
        <v>417</v>
      </c>
      <c r="H84" s="5">
        <v>32</v>
      </c>
      <c r="I84" s="5" t="s">
        <v>105</v>
      </c>
      <c r="J84" s="5" t="s">
        <v>106</v>
      </c>
    </row>
    <row r="85" spans="1:10">
      <c r="A85" s="5" t="s">
        <v>97</v>
      </c>
      <c r="B85" s="5" t="s">
        <v>98</v>
      </c>
      <c r="C85" s="5" t="s">
        <v>99</v>
      </c>
      <c r="D85" s="5" t="s">
        <v>46</v>
      </c>
      <c r="E85" s="5" t="s">
        <v>66</v>
      </c>
      <c r="F85" s="5" t="s">
        <v>100</v>
      </c>
      <c r="G85" s="5" t="s">
        <v>415</v>
      </c>
      <c r="H85" s="5">
        <v>35.5</v>
      </c>
      <c r="I85" s="5" t="s">
        <v>48</v>
      </c>
      <c r="J85" s="5" t="s">
        <v>49</v>
      </c>
    </row>
    <row r="86" spans="1:10">
      <c r="A86" s="5" t="s">
        <v>316</v>
      </c>
      <c r="B86" s="5" t="s">
        <v>317</v>
      </c>
      <c r="C86" s="5" t="s">
        <v>318</v>
      </c>
      <c r="D86" s="5" t="s">
        <v>53</v>
      </c>
      <c r="E86" s="5" t="s">
        <v>66</v>
      </c>
      <c r="F86" s="5" t="s">
        <v>319</v>
      </c>
      <c r="G86" s="5" t="s">
        <v>419</v>
      </c>
      <c r="H86" s="5">
        <v>35</v>
      </c>
      <c r="I86" s="5" t="s">
        <v>80</v>
      </c>
      <c r="J86" s="5" t="s">
        <v>81</v>
      </c>
    </row>
    <row r="87" spans="1:10">
      <c r="A87" s="5" t="s">
        <v>254</v>
      </c>
      <c r="B87" s="5" t="s">
        <v>255</v>
      </c>
      <c r="C87" s="5" t="s">
        <v>256</v>
      </c>
      <c r="D87" s="5" t="s">
        <v>59</v>
      </c>
      <c r="E87" s="5" t="s">
        <v>73</v>
      </c>
      <c r="F87" s="5" t="s">
        <v>257</v>
      </c>
      <c r="G87" s="5" t="s">
        <v>415</v>
      </c>
      <c r="H87" s="5">
        <v>40</v>
      </c>
      <c r="I87" s="5" t="s">
        <v>86</v>
      </c>
      <c r="J87" s="5" t="s">
        <v>87</v>
      </c>
    </row>
    <row r="88" spans="1:10">
      <c r="A88" s="5" t="s">
        <v>356</v>
      </c>
      <c r="B88" s="5" t="s">
        <v>357</v>
      </c>
      <c r="C88" s="5" t="s">
        <v>358</v>
      </c>
      <c r="D88" s="5" t="s">
        <v>39</v>
      </c>
      <c r="E88" s="5" t="s">
        <v>40</v>
      </c>
      <c r="F88" s="5" t="s">
        <v>359</v>
      </c>
      <c r="G88" s="5" t="s">
        <v>417</v>
      </c>
      <c r="H88" s="5">
        <v>40</v>
      </c>
      <c r="I88" s="5" t="s">
        <v>205</v>
      </c>
      <c r="J88" s="5" t="s">
        <v>331</v>
      </c>
    </row>
    <row r="89" spans="1:10">
      <c r="A89" s="5" t="s">
        <v>160</v>
      </c>
      <c r="B89" s="5" t="s">
        <v>161</v>
      </c>
      <c r="C89" s="5" t="s">
        <v>162</v>
      </c>
      <c r="D89" s="5" t="s">
        <v>39</v>
      </c>
      <c r="E89" s="5" t="s">
        <v>91</v>
      </c>
      <c r="F89" s="5" t="s">
        <v>163</v>
      </c>
      <c r="G89" s="5" t="s">
        <v>417</v>
      </c>
      <c r="H89" s="5">
        <v>40</v>
      </c>
      <c r="I89" s="5" t="s">
        <v>164</v>
      </c>
      <c r="J89" s="5" t="s">
        <v>165</v>
      </c>
    </row>
    <row r="90" spans="1:10">
      <c r="A90" s="5" t="s">
        <v>182</v>
      </c>
      <c r="B90" s="5" t="s">
        <v>183</v>
      </c>
      <c r="C90" s="5" t="s">
        <v>184</v>
      </c>
      <c r="D90" s="5" t="s">
        <v>46</v>
      </c>
      <c r="E90" s="5" t="s">
        <v>91</v>
      </c>
      <c r="F90" s="5" t="s">
        <v>185</v>
      </c>
      <c r="G90" s="5" t="s">
        <v>415</v>
      </c>
      <c r="H90" s="5">
        <v>25</v>
      </c>
      <c r="I90" s="5" t="s">
        <v>144</v>
      </c>
      <c r="J90" s="5" t="s">
        <v>145</v>
      </c>
    </row>
    <row r="91" spans="1:10">
      <c r="A91" s="5" t="s">
        <v>373</v>
      </c>
      <c r="B91" s="5" t="s">
        <v>374</v>
      </c>
      <c r="C91" s="5" t="s">
        <v>375</v>
      </c>
      <c r="D91" s="5" t="s">
        <v>46</v>
      </c>
      <c r="E91" s="5" t="s">
        <v>91</v>
      </c>
      <c r="F91" s="5" t="s">
        <v>376</v>
      </c>
      <c r="G91" s="5" t="s">
        <v>415</v>
      </c>
      <c r="H91" s="5">
        <v>32</v>
      </c>
      <c r="I91" s="5" t="s">
        <v>61</v>
      </c>
      <c r="J91" s="5" t="s">
        <v>377</v>
      </c>
    </row>
    <row r="92" spans="1:10">
      <c r="A92" s="5" t="s">
        <v>56</v>
      </c>
      <c r="B92" s="5" t="s">
        <v>57</v>
      </c>
      <c r="C92" s="5" t="s">
        <v>58</v>
      </c>
      <c r="D92" s="5" t="s">
        <v>59</v>
      </c>
      <c r="E92" s="5" t="s">
        <v>40</v>
      </c>
      <c r="F92" s="5" t="s">
        <v>60</v>
      </c>
      <c r="G92" s="5" t="s">
        <v>418</v>
      </c>
      <c r="H92" s="5">
        <v>40</v>
      </c>
      <c r="I92" s="5" t="s">
        <v>61</v>
      </c>
      <c r="J92" s="5" t="s">
        <v>62</v>
      </c>
    </row>
    <row r="93" spans="1:10">
      <c r="A93" s="5" t="s">
        <v>166</v>
      </c>
      <c r="B93" s="5" t="s">
        <v>167</v>
      </c>
      <c r="C93" s="5" t="s">
        <v>168</v>
      </c>
      <c r="D93" s="5" t="s">
        <v>53</v>
      </c>
      <c r="E93" s="5" t="s">
        <v>91</v>
      </c>
      <c r="F93" s="5" t="s">
        <v>169</v>
      </c>
      <c r="G93" s="5" t="s">
        <v>417</v>
      </c>
      <c r="H93" s="5">
        <v>32</v>
      </c>
      <c r="I93" s="5" t="s">
        <v>105</v>
      </c>
      <c r="J93" s="5" t="s">
        <v>106</v>
      </c>
    </row>
    <row r="94" spans="1:10">
      <c r="A94" s="5" t="s">
        <v>77</v>
      </c>
      <c r="B94" s="5" t="s">
        <v>78</v>
      </c>
      <c r="C94" s="5" t="s">
        <v>79</v>
      </c>
      <c r="D94" s="5" t="s">
        <v>53</v>
      </c>
      <c r="E94" s="5" t="s">
        <v>40</v>
      </c>
      <c r="F94" s="6">
        <v>40088</v>
      </c>
      <c r="G94" s="5" t="s">
        <v>418</v>
      </c>
      <c r="H94" s="5">
        <v>35</v>
      </c>
      <c r="I94" s="5" t="s">
        <v>80</v>
      </c>
      <c r="J94" s="5" t="s">
        <v>81</v>
      </c>
    </row>
    <row r="95" spans="1:10">
      <c r="A95" s="5" t="s">
        <v>77</v>
      </c>
      <c r="B95" s="5" t="s">
        <v>350</v>
      </c>
      <c r="C95" s="5" t="s">
        <v>351</v>
      </c>
      <c r="D95" s="5" t="s">
        <v>53</v>
      </c>
      <c r="E95" s="5" t="s">
        <v>73</v>
      </c>
      <c r="F95" s="5" t="s">
        <v>352</v>
      </c>
      <c r="G95" s="5" t="s">
        <v>421</v>
      </c>
      <c r="H95" s="5">
        <v>40</v>
      </c>
      <c r="I95" s="5" t="s">
        <v>128</v>
      </c>
      <c r="J95" s="5" t="s">
        <v>129</v>
      </c>
    </row>
    <row r="96" spans="1:10">
      <c r="A96" s="5" t="s">
        <v>343</v>
      </c>
      <c r="B96" s="5" t="s">
        <v>344</v>
      </c>
      <c r="C96" s="5" t="s">
        <v>345</v>
      </c>
      <c r="D96" s="5" t="s">
        <v>39</v>
      </c>
      <c r="E96" s="5" t="s">
        <v>40</v>
      </c>
      <c r="F96" s="6">
        <v>40127</v>
      </c>
      <c r="G96" s="5" t="s">
        <v>415</v>
      </c>
      <c r="H96" s="5">
        <v>40</v>
      </c>
      <c r="I96" s="5" t="s">
        <v>205</v>
      </c>
      <c r="J96" s="5" t="s">
        <v>331</v>
      </c>
    </row>
    <row r="97" spans="1:10">
      <c r="A97" s="5" t="s">
        <v>281</v>
      </c>
      <c r="B97" s="5" t="s">
        <v>282</v>
      </c>
      <c r="C97" s="5" t="s">
        <v>283</v>
      </c>
      <c r="D97" s="5" t="s">
        <v>46</v>
      </c>
      <c r="E97" s="5" t="s">
        <v>73</v>
      </c>
      <c r="F97" s="6">
        <v>40005</v>
      </c>
      <c r="G97" s="5" t="s">
        <v>419</v>
      </c>
      <c r="H97" s="5">
        <v>40</v>
      </c>
      <c r="I97" s="5" t="s">
        <v>68</v>
      </c>
      <c r="J97" s="5" t="s">
        <v>69</v>
      </c>
    </row>
    <row r="98" spans="1:10">
      <c r="A98" s="5" t="s">
        <v>313</v>
      </c>
      <c r="B98" s="5" t="s">
        <v>51</v>
      </c>
      <c r="C98" s="5" t="s">
        <v>314</v>
      </c>
      <c r="D98" s="5" t="s">
        <v>46</v>
      </c>
      <c r="E98" s="5" t="s">
        <v>40</v>
      </c>
      <c r="F98" s="5" t="s">
        <v>315</v>
      </c>
      <c r="G98" s="5" t="s">
        <v>419</v>
      </c>
      <c r="H98" s="5">
        <v>40</v>
      </c>
      <c r="I98" s="5" t="s">
        <v>164</v>
      </c>
      <c r="J98" s="5" t="s">
        <v>165</v>
      </c>
    </row>
  </sheetData>
  <autoFilter ref="A4:J98" xr:uid="{1FBA8AB8-0F93-4967-870C-73A4BE976626}"/>
  <sortState xmlns:xlrd2="http://schemas.microsoft.com/office/spreadsheetml/2017/richdata2" ref="A5:J98">
    <sortCondition ref="A5:A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CDF1-A9A6-4118-8E9A-7DD4C8ABCFBB}">
  <sheetPr>
    <tabColor rgb="FF002060"/>
  </sheetPr>
  <dimension ref="A3:J115"/>
  <sheetViews>
    <sheetView workbookViewId="0">
      <selection activeCell="E9" sqref="E9"/>
    </sheetView>
  </sheetViews>
  <sheetFormatPr defaultRowHeight="18"/>
  <sheetData>
    <row r="3" spans="1:10">
      <c r="F3" s="54" t="s">
        <v>590</v>
      </c>
      <c r="G3" s="54"/>
      <c r="H3" s="54"/>
      <c r="I3" s="54"/>
      <c r="J3" s="54"/>
    </row>
    <row r="4" spans="1:10" ht="19.5" thickBot="1">
      <c r="A4" s="4" t="s">
        <v>592</v>
      </c>
      <c r="B4" s="4" t="s">
        <v>593</v>
      </c>
      <c r="C4" s="13" t="s">
        <v>588</v>
      </c>
      <c r="F4" s="55" t="s">
        <v>591</v>
      </c>
      <c r="G4" s="55"/>
      <c r="H4" s="55"/>
      <c r="I4" s="55"/>
      <c r="J4" s="55"/>
    </row>
    <row r="5" spans="1:10" ht="19.5" thickTop="1">
      <c r="A5" s="5" t="s">
        <v>36</v>
      </c>
      <c r="B5" s="5" t="s">
        <v>37</v>
      </c>
      <c r="C5" s="13" t="s">
        <v>480</v>
      </c>
      <c r="F5" s="55" t="s">
        <v>594</v>
      </c>
      <c r="G5" s="55"/>
      <c r="H5" s="55"/>
      <c r="I5" s="55"/>
      <c r="J5" s="55"/>
    </row>
    <row r="6" spans="1:10" ht="18.75">
      <c r="A6" s="5" t="s">
        <v>43</v>
      </c>
      <c r="B6" s="5" t="s">
        <v>44</v>
      </c>
      <c r="C6" s="13" t="s">
        <v>481</v>
      </c>
      <c r="F6" s="55" t="s">
        <v>595</v>
      </c>
      <c r="G6" s="55"/>
      <c r="H6" s="55"/>
      <c r="I6" s="55"/>
      <c r="J6" s="55"/>
    </row>
    <row r="7" spans="1:10" ht="18.75">
      <c r="A7" s="5" t="s">
        <v>50</v>
      </c>
      <c r="B7" s="5" t="s">
        <v>51</v>
      </c>
      <c r="C7" s="13" t="s">
        <v>482</v>
      </c>
    </row>
    <row r="8" spans="1:10" ht="18.75">
      <c r="A8" s="5" t="s">
        <v>56</v>
      </c>
      <c r="B8" s="5" t="s">
        <v>57</v>
      </c>
      <c r="C8" s="13" t="s">
        <v>483</v>
      </c>
    </row>
    <row r="9" spans="1:10" ht="18.75">
      <c r="A9" s="5" t="s">
        <v>63</v>
      </c>
      <c r="B9" s="5" t="s">
        <v>64</v>
      </c>
      <c r="C9" s="13" t="s">
        <v>484</v>
      </c>
    </row>
    <row r="10" spans="1:10" ht="18.75">
      <c r="A10" s="5" t="s">
        <v>70</v>
      </c>
      <c r="B10" s="5" t="s">
        <v>71</v>
      </c>
      <c r="C10" s="13" t="s">
        <v>485</v>
      </c>
    </row>
    <row r="11" spans="1:10" ht="18.75">
      <c r="A11" s="5" t="s">
        <v>77</v>
      </c>
      <c r="B11" s="5" t="s">
        <v>78</v>
      </c>
      <c r="C11" s="13" t="s">
        <v>486</v>
      </c>
    </row>
    <row r="12" spans="1:10" ht="18.75">
      <c r="A12" s="5" t="s">
        <v>82</v>
      </c>
      <c r="B12" s="5" t="s">
        <v>83</v>
      </c>
      <c r="C12" s="13" t="s">
        <v>487</v>
      </c>
    </row>
    <row r="13" spans="1:10" ht="18.75">
      <c r="A13" s="5" t="s">
        <v>88</v>
      </c>
      <c r="B13" s="5" t="s">
        <v>89</v>
      </c>
      <c r="C13" s="13" t="s">
        <v>488</v>
      </c>
    </row>
    <row r="14" spans="1:10" ht="18.75">
      <c r="A14" s="5" t="s">
        <v>93</v>
      </c>
      <c r="B14" s="5" t="s">
        <v>94</v>
      </c>
      <c r="C14" s="13" t="s">
        <v>489</v>
      </c>
    </row>
    <row r="15" spans="1:10" ht="18.75">
      <c r="A15" s="5" t="s">
        <v>97</v>
      </c>
      <c r="B15" s="5" t="s">
        <v>98</v>
      </c>
      <c r="C15" s="13" t="s">
        <v>490</v>
      </c>
    </row>
    <row r="16" spans="1:10" ht="18.75">
      <c r="A16" s="5" t="s">
        <v>101</v>
      </c>
      <c r="B16" s="5" t="s">
        <v>102</v>
      </c>
      <c r="C16" s="13" t="s">
        <v>491</v>
      </c>
    </row>
    <row r="17" spans="1:3" ht="18.75">
      <c r="A17" s="5" t="s">
        <v>107</v>
      </c>
      <c r="B17" s="5" t="s">
        <v>108</v>
      </c>
      <c r="C17" s="13" t="s">
        <v>492</v>
      </c>
    </row>
    <row r="18" spans="1:3" ht="18.75">
      <c r="A18" s="5" t="s">
        <v>110</v>
      </c>
      <c r="B18" s="5" t="s">
        <v>111</v>
      </c>
      <c r="C18" s="13" t="s">
        <v>493</v>
      </c>
    </row>
    <row r="19" spans="1:3" ht="18.75">
      <c r="A19" s="5" t="s">
        <v>116</v>
      </c>
      <c r="B19" s="5" t="s">
        <v>117</v>
      </c>
      <c r="C19" s="13" t="s">
        <v>494</v>
      </c>
    </row>
    <row r="20" spans="1:3" ht="18.75">
      <c r="A20" s="5" t="s">
        <v>120</v>
      </c>
      <c r="B20" s="5" t="s">
        <v>121</v>
      </c>
      <c r="C20" s="13" t="s">
        <v>495</v>
      </c>
    </row>
    <row r="21" spans="1:3" ht="18.75">
      <c r="A21" s="5" t="s">
        <v>124</v>
      </c>
      <c r="B21" s="5" t="s">
        <v>125</v>
      </c>
      <c r="C21" s="13" t="s">
        <v>496</v>
      </c>
    </row>
    <row r="22" spans="1:3" ht="18.75">
      <c r="A22" s="5" t="s">
        <v>130</v>
      </c>
      <c r="B22" s="5" t="s">
        <v>131</v>
      </c>
      <c r="C22" s="13" t="s">
        <v>497</v>
      </c>
    </row>
    <row r="23" spans="1:3" ht="18.75">
      <c r="A23" s="5" t="s">
        <v>133</v>
      </c>
      <c r="B23" s="5" t="s">
        <v>134</v>
      </c>
      <c r="C23" s="13" t="s">
        <v>498</v>
      </c>
    </row>
    <row r="24" spans="1:3" ht="18.75">
      <c r="A24" s="5" t="s">
        <v>138</v>
      </c>
      <c r="B24" s="5" t="s">
        <v>139</v>
      </c>
      <c r="C24" s="13" t="s">
        <v>499</v>
      </c>
    </row>
    <row r="25" spans="1:3" ht="18.75">
      <c r="A25" s="5" t="s">
        <v>141</v>
      </c>
      <c r="B25" s="5" t="s">
        <v>142</v>
      </c>
      <c r="C25" s="13" t="s">
        <v>500</v>
      </c>
    </row>
    <row r="26" spans="1:3" ht="18.75">
      <c r="A26" s="5" t="s">
        <v>146</v>
      </c>
      <c r="B26" s="5" t="s">
        <v>147</v>
      </c>
      <c r="C26" s="13" t="s">
        <v>501</v>
      </c>
    </row>
    <row r="27" spans="1:3" ht="18.75">
      <c r="A27" s="5" t="s">
        <v>150</v>
      </c>
      <c r="B27" s="5" t="s">
        <v>151</v>
      </c>
      <c r="C27" s="13" t="s">
        <v>502</v>
      </c>
    </row>
    <row r="28" spans="1:3" ht="18.75">
      <c r="A28" s="5" t="s">
        <v>156</v>
      </c>
      <c r="B28" s="5" t="s">
        <v>157</v>
      </c>
      <c r="C28" s="13" t="s">
        <v>503</v>
      </c>
    </row>
    <row r="29" spans="1:3" ht="18.75">
      <c r="A29" s="5" t="s">
        <v>160</v>
      </c>
      <c r="B29" s="5" t="s">
        <v>161</v>
      </c>
      <c r="C29" s="13" t="s">
        <v>504</v>
      </c>
    </row>
    <row r="30" spans="1:3" ht="18.75">
      <c r="A30" s="5" t="s">
        <v>166</v>
      </c>
      <c r="B30" s="5" t="s">
        <v>167</v>
      </c>
      <c r="C30" s="13" t="s">
        <v>505</v>
      </c>
    </row>
    <row r="31" spans="1:3" ht="18.75">
      <c r="A31" s="5" t="s">
        <v>170</v>
      </c>
      <c r="B31" s="5" t="s">
        <v>171</v>
      </c>
      <c r="C31" s="13" t="s">
        <v>506</v>
      </c>
    </row>
    <row r="32" spans="1:3" ht="18.75">
      <c r="A32" s="5" t="s">
        <v>116</v>
      </c>
      <c r="B32" s="5" t="s">
        <v>174</v>
      </c>
      <c r="C32" s="13" t="s">
        <v>507</v>
      </c>
    </row>
    <row r="33" spans="1:3" ht="18.75">
      <c r="A33" s="5" t="s">
        <v>176</v>
      </c>
      <c r="B33" s="5" t="s">
        <v>177</v>
      </c>
      <c r="C33" s="13" t="s">
        <v>508</v>
      </c>
    </row>
    <row r="34" spans="1:3" ht="18.75">
      <c r="A34" s="5" t="s">
        <v>179</v>
      </c>
      <c r="B34" s="5" t="s">
        <v>180</v>
      </c>
      <c r="C34" s="13" t="s">
        <v>509</v>
      </c>
    </row>
    <row r="35" spans="1:3" ht="18.75">
      <c r="A35" s="5" t="s">
        <v>182</v>
      </c>
      <c r="B35" s="5" t="s">
        <v>183</v>
      </c>
      <c r="C35" s="13" t="s">
        <v>510</v>
      </c>
    </row>
    <row r="36" spans="1:3" ht="18.75">
      <c r="A36" s="5" t="s">
        <v>120</v>
      </c>
      <c r="B36" s="5" t="s">
        <v>51</v>
      </c>
      <c r="C36" s="13" t="s">
        <v>511</v>
      </c>
    </row>
    <row r="37" spans="1:3" ht="18.75">
      <c r="A37" s="5" t="s">
        <v>188</v>
      </c>
      <c r="B37" s="5" t="s">
        <v>189</v>
      </c>
      <c r="C37" s="13" t="s">
        <v>512</v>
      </c>
    </row>
    <row r="38" spans="1:3" ht="18.75">
      <c r="A38" s="5" t="s">
        <v>192</v>
      </c>
      <c r="B38" s="5" t="s">
        <v>142</v>
      </c>
      <c r="C38" s="13" t="s">
        <v>513</v>
      </c>
    </row>
    <row r="39" spans="1:3" ht="18.75">
      <c r="A39" s="5" t="s">
        <v>195</v>
      </c>
      <c r="B39" s="5" t="s">
        <v>196</v>
      </c>
      <c r="C39" s="13" t="s">
        <v>514</v>
      </c>
    </row>
    <row r="40" spans="1:3" ht="18.75">
      <c r="A40" s="5" t="s">
        <v>198</v>
      </c>
      <c r="B40" s="5" t="s">
        <v>199</v>
      </c>
      <c r="C40" s="13" t="s">
        <v>515</v>
      </c>
    </row>
    <row r="41" spans="1:3" ht="18.75">
      <c r="A41" s="5" t="s">
        <v>195</v>
      </c>
      <c r="B41" s="5" t="s">
        <v>202</v>
      </c>
      <c r="C41" s="13" t="s">
        <v>516</v>
      </c>
    </row>
    <row r="42" spans="1:3" ht="18.75">
      <c r="A42" s="5" t="s">
        <v>207</v>
      </c>
      <c r="B42" s="5" t="s">
        <v>208</v>
      </c>
      <c r="C42" s="13" t="s">
        <v>517</v>
      </c>
    </row>
    <row r="43" spans="1:3" ht="18.75">
      <c r="A43" s="5" t="s">
        <v>211</v>
      </c>
      <c r="B43" s="5" t="s">
        <v>212</v>
      </c>
      <c r="C43" s="13" t="s">
        <v>518</v>
      </c>
    </row>
    <row r="44" spans="1:3" ht="18.75">
      <c r="A44" s="5" t="s">
        <v>215</v>
      </c>
      <c r="B44" s="5" t="s">
        <v>216</v>
      </c>
      <c r="C44" s="13" t="s">
        <v>519</v>
      </c>
    </row>
    <row r="45" spans="1:3" ht="18.75">
      <c r="A45" s="5" t="s">
        <v>219</v>
      </c>
      <c r="B45" s="5" t="s">
        <v>220</v>
      </c>
      <c r="C45" s="13" t="s">
        <v>520</v>
      </c>
    </row>
    <row r="46" spans="1:3" ht="18.75">
      <c r="A46" s="5" t="s">
        <v>224</v>
      </c>
      <c r="B46" s="5" t="s">
        <v>225</v>
      </c>
      <c r="C46" s="13" t="s">
        <v>521</v>
      </c>
    </row>
    <row r="47" spans="1:3" ht="18.75">
      <c r="A47" s="5" t="s">
        <v>228</v>
      </c>
      <c r="B47" s="5" t="s">
        <v>229</v>
      </c>
      <c r="C47" s="13" t="s">
        <v>522</v>
      </c>
    </row>
    <row r="48" spans="1:3" ht="18.75">
      <c r="A48" s="5" t="s">
        <v>231</v>
      </c>
      <c r="B48" s="5" t="s">
        <v>232</v>
      </c>
      <c r="C48" s="13" t="s">
        <v>523</v>
      </c>
    </row>
    <row r="49" spans="1:3" ht="18.75">
      <c r="A49" s="5" t="s">
        <v>236</v>
      </c>
      <c r="B49" s="5" t="s">
        <v>237</v>
      </c>
      <c r="C49" s="13" t="s">
        <v>524</v>
      </c>
    </row>
    <row r="50" spans="1:3" ht="18.75">
      <c r="A50" s="5" t="s">
        <v>240</v>
      </c>
      <c r="B50" s="5" t="s">
        <v>241</v>
      </c>
      <c r="C50" s="13" t="s">
        <v>525</v>
      </c>
    </row>
    <row r="51" spans="1:3" ht="18.75">
      <c r="A51" s="5" t="s">
        <v>244</v>
      </c>
      <c r="B51" s="5" t="s">
        <v>245</v>
      </c>
      <c r="C51" s="13" t="s">
        <v>526</v>
      </c>
    </row>
    <row r="52" spans="1:3" ht="18.75">
      <c r="A52" s="5" t="s">
        <v>248</v>
      </c>
      <c r="B52" s="5" t="s">
        <v>249</v>
      </c>
      <c r="C52" s="13" t="s">
        <v>527</v>
      </c>
    </row>
    <row r="53" spans="1:3" ht="18.75">
      <c r="A53" s="5" t="s">
        <v>124</v>
      </c>
      <c r="B53" s="5" t="s">
        <v>251</v>
      </c>
      <c r="C53" s="13" t="s">
        <v>528</v>
      </c>
    </row>
    <row r="54" spans="1:3" ht="18.75">
      <c r="A54" s="5" t="s">
        <v>254</v>
      </c>
      <c r="B54" s="5" t="s">
        <v>255</v>
      </c>
      <c r="C54" s="13" t="s">
        <v>529</v>
      </c>
    </row>
    <row r="55" spans="1:3" ht="18.75">
      <c r="A55" s="5" t="s">
        <v>138</v>
      </c>
      <c r="B55" s="5" t="s">
        <v>258</v>
      </c>
      <c r="C55" s="13" t="s">
        <v>530</v>
      </c>
    </row>
    <row r="56" spans="1:3" ht="18.75">
      <c r="A56" s="5" t="s">
        <v>261</v>
      </c>
      <c r="B56" s="5" t="s">
        <v>262</v>
      </c>
      <c r="C56" s="13" t="s">
        <v>531</v>
      </c>
    </row>
    <row r="57" spans="1:3" ht="18.75">
      <c r="A57" s="5" t="s">
        <v>264</v>
      </c>
      <c r="B57" s="5" t="s">
        <v>265</v>
      </c>
      <c r="C57" s="13" t="s">
        <v>506</v>
      </c>
    </row>
    <row r="58" spans="1:3" ht="18.75">
      <c r="A58" s="5" t="s">
        <v>268</v>
      </c>
      <c r="B58" s="5" t="s">
        <v>269</v>
      </c>
      <c r="C58" s="13" t="s">
        <v>532</v>
      </c>
    </row>
    <row r="59" spans="1:3" ht="18.75">
      <c r="A59" s="5" t="s">
        <v>272</v>
      </c>
      <c r="B59" s="5" t="s">
        <v>273</v>
      </c>
      <c r="C59" s="13" t="s">
        <v>533</v>
      </c>
    </row>
    <row r="60" spans="1:3" ht="18.75">
      <c r="A60" s="5" t="s">
        <v>275</v>
      </c>
      <c r="B60" s="5" t="s">
        <v>276</v>
      </c>
      <c r="C60" s="13" t="s">
        <v>534</v>
      </c>
    </row>
    <row r="61" spans="1:3" ht="18.75">
      <c r="A61" s="5" t="s">
        <v>224</v>
      </c>
      <c r="B61" s="5" t="s">
        <v>278</v>
      </c>
      <c r="C61" s="13" t="s">
        <v>535</v>
      </c>
    </row>
    <row r="62" spans="1:3" ht="18.75">
      <c r="A62" s="5" t="s">
        <v>281</v>
      </c>
      <c r="B62" s="5" t="s">
        <v>282</v>
      </c>
      <c r="C62" s="13" t="s">
        <v>536</v>
      </c>
    </row>
    <row r="63" spans="1:3" ht="18.75">
      <c r="A63" s="5" t="s">
        <v>284</v>
      </c>
      <c r="B63" s="5" t="s">
        <v>51</v>
      </c>
      <c r="C63" s="13" t="s">
        <v>537</v>
      </c>
    </row>
    <row r="64" spans="1:3" ht="18.75">
      <c r="A64" s="5" t="s">
        <v>287</v>
      </c>
      <c r="B64" s="5" t="s">
        <v>288</v>
      </c>
      <c r="C64" s="13" t="s">
        <v>538</v>
      </c>
    </row>
    <row r="65" spans="1:3" ht="18.75">
      <c r="A65" s="5" t="s">
        <v>290</v>
      </c>
      <c r="B65" s="5" t="s">
        <v>291</v>
      </c>
      <c r="C65" s="13" t="s">
        <v>539</v>
      </c>
    </row>
    <row r="66" spans="1:3" ht="18.75">
      <c r="A66" s="5" t="s">
        <v>228</v>
      </c>
      <c r="B66" s="5" t="s">
        <v>294</v>
      </c>
      <c r="C66" s="13" t="s">
        <v>540</v>
      </c>
    </row>
    <row r="67" spans="1:3" ht="18.75">
      <c r="A67" s="5" t="s">
        <v>296</v>
      </c>
      <c r="B67" s="5" t="s">
        <v>297</v>
      </c>
      <c r="C67" s="13" t="s">
        <v>541</v>
      </c>
    </row>
    <row r="68" spans="1:3" ht="18.75">
      <c r="A68" s="5" t="s">
        <v>300</v>
      </c>
      <c r="B68" s="5" t="s">
        <v>301</v>
      </c>
      <c r="C68" s="13" t="s">
        <v>542</v>
      </c>
    </row>
    <row r="69" spans="1:3" ht="18.75">
      <c r="A69" s="5" t="s">
        <v>303</v>
      </c>
      <c r="B69" s="5" t="s">
        <v>304</v>
      </c>
      <c r="C69" s="13" t="s">
        <v>543</v>
      </c>
    </row>
    <row r="70" spans="1:3" ht="18.75">
      <c r="A70" s="5" t="s">
        <v>110</v>
      </c>
      <c r="B70" s="5" t="s">
        <v>307</v>
      </c>
      <c r="C70" s="13" t="s">
        <v>544</v>
      </c>
    </row>
    <row r="71" spans="1:3" ht="18.75">
      <c r="A71" s="5" t="s">
        <v>309</v>
      </c>
      <c r="B71" s="5" t="s">
        <v>310</v>
      </c>
      <c r="C71" s="13" t="s">
        <v>545</v>
      </c>
    </row>
    <row r="72" spans="1:3" ht="18.75">
      <c r="A72" s="5" t="s">
        <v>313</v>
      </c>
      <c r="B72" s="5" t="s">
        <v>51</v>
      </c>
      <c r="C72" s="13" t="s">
        <v>546</v>
      </c>
    </row>
    <row r="73" spans="1:3" ht="18.75">
      <c r="A73" s="5" t="s">
        <v>316</v>
      </c>
      <c r="B73" s="5" t="s">
        <v>317</v>
      </c>
      <c r="C73" s="13" t="s">
        <v>547</v>
      </c>
    </row>
    <row r="74" spans="1:3" ht="18.75">
      <c r="A74" s="5" t="s">
        <v>161</v>
      </c>
      <c r="B74" s="5" t="s">
        <v>142</v>
      </c>
      <c r="C74" s="13" t="s">
        <v>548</v>
      </c>
    </row>
    <row r="75" spans="1:3" ht="18.75">
      <c r="A75" s="5" t="s">
        <v>322</v>
      </c>
      <c r="B75" s="5" t="s">
        <v>323</v>
      </c>
      <c r="C75" s="13" t="s">
        <v>549</v>
      </c>
    </row>
    <row r="76" spans="1:3" ht="18.75">
      <c r="A76" s="5" t="s">
        <v>327</v>
      </c>
      <c r="B76" s="5" t="s">
        <v>328</v>
      </c>
      <c r="C76" s="13" t="s">
        <v>550</v>
      </c>
    </row>
    <row r="77" spans="1:3" ht="18.75">
      <c r="A77" s="5" t="s">
        <v>332</v>
      </c>
      <c r="B77" s="5" t="s">
        <v>333</v>
      </c>
      <c r="C77" s="13" t="s">
        <v>551</v>
      </c>
    </row>
    <row r="78" spans="1:3" ht="18.75">
      <c r="A78" s="5" t="s">
        <v>336</v>
      </c>
      <c r="B78" s="5" t="s">
        <v>57</v>
      </c>
      <c r="C78" s="13" t="s">
        <v>552</v>
      </c>
    </row>
    <row r="79" spans="1:3" ht="18.75">
      <c r="A79" s="5" t="s">
        <v>339</v>
      </c>
      <c r="B79" s="5" t="s">
        <v>340</v>
      </c>
      <c r="C79" s="13" t="s">
        <v>553</v>
      </c>
    </row>
    <row r="80" spans="1:3" ht="18.75">
      <c r="A80" s="5" t="s">
        <v>343</v>
      </c>
      <c r="B80" s="5" t="s">
        <v>344</v>
      </c>
      <c r="C80" s="13" t="s">
        <v>554</v>
      </c>
    </row>
    <row r="81" spans="1:3" ht="18.75">
      <c r="A81" s="5" t="s">
        <v>346</v>
      </c>
      <c r="B81" s="5" t="s">
        <v>347</v>
      </c>
      <c r="C81" s="13" t="s">
        <v>555</v>
      </c>
    </row>
    <row r="82" spans="1:3" ht="18.75">
      <c r="A82" s="5" t="s">
        <v>77</v>
      </c>
      <c r="B82" s="5" t="s">
        <v>350</v>
      </c>
      <c r="C82" s="13" t="s">
        <v>556</v>
      </c>
    </row>
    <row r="83" spans="1:3" ht="18.75">
      <c r="A83" s="5" t="s">
        <v>353</v>
      </c>
      <c r="B83" s="5" t="s">
        <v>354</v>
      </c>
      <c r="C83" s="13" t="s">
        <v>557</v>
      </c>
    </row>
    <row r="84" spans="1:3" ht="18.75">
      <c r="A84" s="5" t="s">
        <v>356</v>
      </c>
      <c r="B84" s="5" t="s">
        <v>357</v>
      </c>
      <c r="C84" s="13" t="s">
        <v>558</v>
      </c>
    </row>
    <row r="85" spans="1:3" ht="18.75">
      <c r="A85" s="5" t="s">
        <v>360</v>
      </c>
      <c r="B85" s="5" t="s">
        <v>361</v>
      </c>
      <c r="C85" s="13" t="s">
        <v>559</v>
      </c>
    </row>
    <row r="86" spans="1:3" ht="18.75">
      <c r="A86" s="5" t="s">
        <v>364</v>
      </c>
      <c r="B86" s="5" t="s">
        <v>365</v>
      </c>
      <c r="C86" s="13" t="s">
        <v>560</v>
      </c>
    </row>
    <row r="87" spans="1:3" ht="18.75">
      <c r="A87" s="5" t="s">
        <v>368</v>
      </c>
      <c r="B87" s="5" t="s">
        <v>369</v>
      </c>
      <c r="C87" s="13" t="s">
        <v>561</v>
      </c>
    </row>
    <row r="88" spans="1:3" ht="18.75">
      <c r="A88" s="5" t="s">
        <v>373</v>
      </c>
      <c r="B88" s="5" t="s">
        <v>374</v>
      </c>
      <c r="C88" s="13" t="s">
        <v>562</v>
      </c>
    </row>
    <row r="89" spans="1:3" ht="18.75">
      <c r="A89" s="5" t="s">
        <v>378</v>
      </c>
      <c r="B89" s="5" t="s">
        <v>379</v>
      </c>
      <c r="C89" s="13" t="s">
        <v>563</v>
      </c>
    </row>
    <row r="90" spans="1:3" ht="18.75">
      <c r="A90" s="5" t="s">
        <v>383</v>
      </c>
      <c r="B90" s="5" t="s">
        <v>142</v>
      </c>
      <c r="C90" s="13" t="s">
        <v>548</v>
      </c>
    </row>
    <row r="91" spans="1:3" ht="18.75">
      <c r="A91" s="5" t="s">
        <v>385</v>
      </c>
      <c r="B91" s="5" t="s">
        <v>386</v>
      </c>
      <c r="C91" s="13" t="s">
        <v>564</v>
      </c>
    </row>
    <row r="92" spans="1:3" ht="18.75">
      <c r="A92" s="5" t="s">
        <v>130</v>
      </c>
      <c r="B92" s="5" t="s">
        <v>390</v>
      </c>
      <c r="C92" s="13" t="s">
        <v>565</v>
      </c>
    </row>
    <row r="93" spans="1:3" ht="18.75">
      <c r="A93" s="5" t="s">
        <v>392</v>
      </c>
      <c r="B93" s="5" t="s">
        <v>393</v>
      </c>
      <c r="C93" s="13" t="s">
        <v>566</v>
      </c>
    </row>
    <row r="94" spans="1:3" ht="18.75">
      <c r="A94" s="5" t="s">
        <v>396</v>
      </c>
      <c r="B94" s="5" t="s">
        <v>397</v>
      </c>
      <c r="C94" s="13" t="s">
        <v>567</v>
      </c>
    </row>
    <row r="95" spans="1:3" ht="18.75">
      <c r="A95" s="5" t="s">
        <v>215</v>
      </c>
      <c r="B95" s="5" t="s">
        <v>401</v>
      </c>
      <c r="C95" s="13" t="s">
        <v>568</v>
      </c>
    </row>
    <row r="96" spans="1:3" ht="18.75">
      <c r="A96" s="5" t="s">
        <v>404</v>
      </c>
      <c r="B96" s="5" t="s">
        <v>405</v>
      </c>
      <c r="C96" s="13" t="s">
        <v>569</v>
      </c>
    </row>
    <row r="97" spans="1:3" ht="18.75">
      <c r="A97" s="5" t="s">
        <v>407</v>
      </c>
      <c r="B97" s="5" t="s">
        <v>57</v>
      </c>
      <c r="C97" s="13" t="s">
        <v>570</v>
      </c>
    </row>
    <row r="98" spans="1:3" ht="18.75">
      <c r="A98" s="5" t="s">
        <v>410</v>
      </c>
      <c r="B98" s="5" t="s">
        <v>411</v>
      </c>
      <c r="C98" s="13" t="s">
        <v>571</v>
      </c>
    </row>
    <row r="99" spans="1:3" ht="18.75">
      <c r="A99" s="5" t="s">
        <v>231</v>
      </c>
      <c r="B99" s="5" t="s">
        <v>232</v>
      </c>
      <c r="C99" s="13" t="s">
        <v>514</v>
      </c>
    </row>
    <row r="100" spans="1:3" ht="18.75">
      <c r="A100" s="5" t="s">
        <v>236</v>
      </c>
      <c r="B100" s="5" t="s">
        <v>237</v>
      </c>
      <c r="C100" s="13" t="s">
        <v>572</v>
      </c>
    </row>
    <row r="101" spans="1:3" ht="18.75">
      <c r="A101" s="5" t="s">
        <v>240</v>
      </c>
      <c r="B101" s="5" t="s">
        <v>241</v>
      </c>
      <c r="C101" s="13" t="s">
        <v>573</v>
      </c>
    </row>
    <row r="102" spans="1:3" ht="18.75">
      <c r="A102" s="5" t="s">
        <v>244</v>
      </c>
      <c r="B102" s="5" t="s">
        <v>245</v>
      </c>
      <c r="C102" s="13" t="s">
        <v>574</v>
      </c>
    </row>
    <row r="103" spans="1:3" ht="18.75">
      <c r="A103" s="5" t="s">
        <v>248</v>
      </c>
      <c r="B103" s="5" t="s">
        <v>249</v>
      </c>
      <c r="C103" s="13" t="s">
        <v>575</v>
      </c>
    </row>
    <row r="104" spans="1:3" ht="18.75">
      <c r="A104" s="5" t="s">
        <v>332</v>
      </c>
      <c r="B104" s="5" t="s">
        <v>333</v>
      </c>
      <c r="C104" s="13" t="s">
        <v>576</v>
      </c>
    </row>
    <row r="105" spans="1:3" ht="18.75">
      <c r="A105" s="5" t="s">
        <v>336</v>
      </c>
      <c r="B105" s="5" t="s">
        <v>57</v>
      </c>
      <c r="C105" s="13" t="s">
        <v>577</v>
      </c>
    </row>
    <row r="106" spans="1:3" ht="18.75">
      <c r="A106" s="5" t="s">
        <v>339</v>
      </c>
      <c r="B106" s="5" t="s">
        <v>340</v>
      </c>
      <c r="C106" s="13" t="s">
        <v>578</v>
      </c>
    </row>
    <row r="107" spans="1:3" ht="18.75">
      <c r="A107" s="5" t="s">
        <v>300</v>
      </c>
      <c r="B107" s="5" t="s">
        <v>301</v>
      </c>
      <c r="C107" s="13" t="s">
        <v>579</v>
      </c>
    </row>
    <row r="108" spans="1:3" ht="18.75">
      <c r="A108" s="5" t="s">
        <v>303</v>
      </c>
      <c r="B108" s="5" t="s">
        <v>304</v>
      </c>
      <c r="C108" s="13" t="s">
        <v>580</v>
      </c>
    </row>
    <row r="109" spans="1:3" ht="18.75">
      <c r="A109" s="5" t="s">
        <v>110</v>
      </c>
      <c r="B109" s="5" t="s">
        <v>307</v>
      </c>
      <c r="C109" s="13" t="s">
        <v>581</v>
      </c>
    </row>
    <row r="110" spans="1:3" ht="18.75">
      <c r="A110" s="5" t="s">
        <v>309</v>
      </c>
      <c r="B110" s="5" t="s">
        <v>310</v>
      </c>
      <c r="C110" s="13" t="s">
        <v>582</v>
      </c>
    </row>
    <row r="111" spans="1:3" ht="18.75">
      <c r="A111" s="5" t="s">
        <v>192</v>
      </c>
      <c r="B111" s="5" t="s">
        <v>142</v>
      </c>
      <c r="C111" s="13" t="s">
        <v>583</v>
      </c>
    </row>
    <row r="112" spans="1:3" ht="18.75">
      <c r="A112" s="5" t="s">
        <v>195</v>
      </c>
      <c r="B112" s="5" t="s">
        <v>196</v>
      </c>
      <c r="C112" s="13" t="s">
        <v>584</v>
      </c>
    </row>
    <row r="113" spans="1:3" ht="18.75">
      <c r="A113" s="5" t="s">
        <v>198</v>
      </c>
      <c r="B113" s="5" t="s">
        <v>199</v>
      </c>
      <c r="C113" s="13" t="s">
        <v>585</v>
      </c>
    </row>
    <row r="114" spans="1:3" ht="18.75">
      <c r="A114" s="5" t="s">
        <v>195</v>
      </c>
      <c r="B114" s="5" t="s">
        <v>202</v>
      </c>
      <c r="C114" s="13" t="s">
        <v>586</v>
      </c>
    </row>
    <row r="115" spans="1:3" ht="18.75">
      <c r="A115" s="5" t="s">
        <v>207</v>
      </c>
      <c r="B115" s="5" t="s">
        <v>208</v>
      </c>
      <c r="C115" s="13" t="s">
        <v>587</v>
      </c>
    </row>
  </sheetData>
  <mergeCells count="4">
    <mergeCell ref="F3:J3"/>
    <mergeCell ref="F4:J4"/>
    <mergeCell ref="F5:J5"/>
    <mergeCell ref="F6:J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00AE-02EA-4344-AF1F-9069A68B83C2}">
  <sheetPr>
    <tabColor rgb="FFFFFF00"/>
  </sheetPr>
  <dimension ref="A2:F113"/>
  <sheetViews>
    <sheetView workbookViewId="0">
      <selection activeCell="F3" sqref="F3"/>
    </sheetView>
  </sheetViews>
  <sheetFormatPr defaultRowHeight="18"/>
  <cols>
    <col min="3" max="3" width="15.90625" bestFit="1" customWidth="1"/>
    <col min="5" max="5" width="16.54296875" bestFit="1" customWidth="1"/>
  </cols>
  <sheetData>
    <row r="2" spans="1:6" ht="19.5" thickBot="1">
      <c r="A2" s="4" t="s">
        <v>592</v>
      </c>
      <c r="B2" s="4" t="s">
        <v>593</v>
      </c>
      <c r="C2" s="15" t="s">
        <v>598</v>
      </c>
      <c r="D2" s="13" t="s">
        <v>588</v>
      </c>
      <c r="E2" s="12" t="s">
        <v>599</v>
      </c>
      <c r="F2" s="12" t="s">
        <v>600</v>
      </c>
    </row>
    <row r="3" spans="1:6" ht="19.5" thickTop="1">
      <c r="A3" s="5" t="s">
        <v>36</v>
      </c>
      <c r="B3" s="5" t="s">
        <v>37</v>
      </c>
      <c r="C3" s="12" t="str">
        <f>CONCATENATE(A3," ",B3)</f>
        <v>Sara Kling</v>
      </c>
      <c r="D3" s="13" t="s">
        <v>480</v>
      </c>
      <c r="E3" s="12" t="str">
        <f>RIGHT(D3,4)</f>
        <v>2010</v>
      </c>
      <c r="F3" s="12" t="str">
        <f>LEFT(D3,2)</f>
        <v>SK</v>
      </c>
    </row>
    <row r="4" spans="1:6" ht="18.75">
      <c r="A4" s="5" t="s">
        <v>43</v>
      </c>
      <c r="B4" s="5" t="s">
        <v>44</v>
      </c>
      <c r="C4" s="12" t="str">
        <f t="shared" ref="C4:C67" si="0">CONCATENATE(A4," ",B4)</f>
        <v>Sean Willis</v>
      </c>
      <c r="D4" s="13" t="s">
        <v>481</v>
      </c>
      <c r="E4" s="12" t="str">
        <f t="shared" ref="E4:E67" si="1">RIGHT(D4,4)</f>
        <v>2019</v>
      </c>
      <c r="F4" s="12" t="str">
        <f t="shared" ref="F4:F67" si="2">LEFT(D4,2)</f>
        <v>SW</v>
      </c>
    </row>
    <row r="5" spans="1:6" ht="18.75">
      <c r="A5" s="5" t="s">
        <v>50</v>
      </c>
      <c r="B5" s="5" t="s">
        <v>51</v>
      </c>
      <c r="C5" s="12" t="str">
        <f t="shared" si="0"/>
        <v>Colleen Abel</v>
      </c>
      <c r="D5" s="13" t="s">
        <v>482</v>
      </c>
      <c r="E5" s="12" t="str">
        <f t="shared" si="1"/>
        <v>2012</v>
      </c>
      <c r="F5" s="12" t="str">
        <f t="shared" si="2"/>
        <v>CA</v>
      </c>
    </row>
    <row r="6" spans="1:6" ht="18.75">
      <c r="A6" s="5" t="s">
        <v>56</v>
      </c>
      <c r="B6" s="5" t="s">
        <v>57</v>
      </c>
      <c r="C6" s="12" t="str">
        <f t="shared" si="0"/>
        <v>Teri Binga</v>
      </c>
      <c r="D6" s="13" t="s">
        <v>483</v>
      </c>
      <c r="E6" s="12" t="str">
        <f t="shared" si="1"/>
        <v>2017</v>
      </c>
      <c r="F6" s="12" t="str">
        <f t="shared" si="2"/>
        <v>TB</v>
      </c>
    </row>
    <row r="7" spans="1:6" ht="18.75">
      <c r="A7" s="5" t="s">
        <v>63</v>
      </c>
      <c r="B7" s="5" t="s">
        <v>64</v>
      </c>
      <c r="C7" s="12" t="str">
        <f t="shared" si="0"/>
        <v>Frank Culbert</v>
      </c>
      <c r="D7" s="13" t="s">
        <v>484</v>
      </c>
      <c r="E7" s="12" t="str">
        <f t="shared" si="1"/>
        <v>2015</v>
      </c>
      <c r="F7" s="12" t="str">
        <f t="shared" si="2"/>
        <v>FC</v>
      </c>
    </row>
    <row r="8" spans="1:6" ht="18.75">
      <c r="A8" s="5" t="s">
        <v>70</v>
      </c>
      <c r="B8" s="5" t="s">
        <v>71</v>
      </c>
      <c r="C8" s="12" t="str">
        <f t="shared" si="0"/>
        <v>Kristen DeVinney</v>
      </c>
      <c r="D8" s="13" t="s">
        <v>485</v>
      </c>
      <c r="E8" s="12" t="str">
        <f t="shared" si="1"/>
        <v>2014</v>
      </c>
      <c r="F8" s="12" t="str">
        <f t="shared" si="2"/>
        <v>KD</v>
      </c>
    </row>
    <row r="9" spans="1:6" ht="18.75">
      <c r="A9" s="5" t="s">
        <v>77</v>
      </c>
      <c r="B9" s="5" t="s">
        <v>78</v>
      </c>
      <c r="C9" s="12" t="str">
        <f t="shared" si="0"/>
        <v>Theresa Califano</v>
      </c>
      <c r="D9" s="13" t="s">
        <v>486</v>
      </c>
      <c r="E9" s="12" t="str">
        <f t="shared" si="1"/>
        <v>2018</v>
      </c>
      <c r="F9" s="12" t="str">
        <f t="shared" si="2"/>
        <v>TC</v>
      </c>
    </row>
    <row r="10" spans="1:6" ht="18.75">
      <c r="A10" s="5" t="s">
        <v>82</v>
      </c>
      <c r="B10" s="5" t="s">
        <v>83</v>
      </c>
      <c r="C10" s="12" t="str">
        <f t="shared" si="0"/>
        <v>Barry Bally</v>
      </c>
      <c r="D10" s="13" t="s">
        <v>487</v>
      </c>
      <c r="E10" s="12" t="str">
        <f t="shared" si="1"/>
        <v>2019</v>
      </c>
      <c r="F10" s="12" t="str">
        <f t="shared" si="2"/>
        <v>BB</v>
      </c>
    </row>
    <row r="11" spans="1:6" ht="18.75">
      <c r="A11" s="5" t="s">
        <v>88</v>
      </c>
      <c r="B11" s="5" t="s">
        <v>89</v>
      </c>
      <c r="C11" s="12" t="str">
        <f t="shared" si="0"/>
        <v>Cheryl Halal</v>
      </c>
      <c r="D11" s="13" t="s">
        <v>488</v>
      </c>
      <c r="E11" s="12" t="str">
        <f t="shared" si="1"/>
        <v>2012</v>
      </c>
      <c r="F11" s="12" t="str">
        <f t="shared" si="2"/>
        <v>CH</v>
      </c>
    </row>
    <row r="12" spans="1:6" ht="18.75">
      <c r="A12" s="5" t="s">
        <v>93</v>
      </c>
      <c r="B12" s="5" t="s">
        <v>94</v>
      </c>
      <c r="C12" s="12" t="str">
        <f t="shared" si="0"/>
        <v>Harry Swayne</v>
      </c>
      <c r="D12" s="13" t="s">
        <v>489</v>
      </c>
      <c r="E12" s="12" t="str">
        <f t="shared" si="1"/>
        <v>2016</v>
      </c>
      <c r="F12" s="12" t="str">
        <f t="shared" si="2"/>
        <v>HS</v>
      </c>
    </row>
    <row r="13" spans="1:6" ht="18.75">
      <c r="A13" s="5" t="s">
        <v>97</v>
      </c>
      <c r="B13" s="5" t="s">
        <v>98</v>
      </c>
      <c r="C13" s="12" t="str">
        <f t="shared" si="0"/>
        <v>Shing Chen</v>
      </c>
      <c r="D13" s="13" t="s">
        <v>490</v>
      </c>
      <c r="E13" s="12" t="str">
        <f t="shared" si="1"/>
        <v>2017</v>
      </c>
      <c r="F13" s="12" t="str">
        <f t="shared" si="2"/>
        <v>SC</v>
      </c>
    </row>
    <row r="14" spans="1:6" ht="18.75">
      <c r="A14" s="5" t="s">
        <v>101</v>
      </c>
      <c r="B14" s="5" t="s">
        <v>102</v>
      </c>
      <c r="C14" s="12" t="str">
        <f t="shared" si="0"/>
        <v>Seth Rose</v>
      </c>
      <c r="D14" s="13" t="s">
        <v>491</v>
      </c>
      <c r="E14" s="12" t="str">
        <f t="shared" si="1"/>
        <v>2011</v>
      </c>
      <c r="F14" s="12" t="str">
        <f t="shared" si="2"/>
        <v>SR</v>
      </c>
    </row>
    <row r="15" spans="1:6" ht="18.75">
      <c r="A15" s="5" t="s">
        <v>107</v>
      </c>
      <c r="B15" s="5" t="s">
        <v>108</v>
      </c>
      <c r="C15" s="12" t="str">
        <f t="shared" si="0"/>
        <v>Bob Ambrose</v>
      </c>
      <c r="D15" s="13" t="s">
        <v>492</v>
      </c>
      <c r="E15" s="12" t="str">
        <f t="shared" si="1"/>
        <v>2019</v>
      </c>
      <c r="F15" s="12" t="str">
        <f t="shared" si="2"/>
        <v>BA</v>
      </c>
    </row>
    <row r="16" spans="1:6" ht="18.75">
      <c r="A16" s="5" t="s">
        <v>110</v>
      </c>
      <c r="B16" s="5" t="s">
        <v>111</v>
      </c>
      <c r="C16" s="12" t="str">
        <f t="shared" si="0"/>
        <v>Chris Hume</v>
      </c>
      <c r="D16" s="13" t="s">
        <v>493</v>
      </c>
      <c r="E16" s="12" t="str">
        <f t="shared" si="1"/>
        <v>2017</v>
      </c>
      <c r="F16" s="12" t="str">
        <f t="shared" si="2"/>
        <v>CH</v>
      </c>
    </row>
    <row r="17" spans="1:6" ht="18.75">
      <c r="A17" s="5" t="s">
        <v>116</v>
      </c>
      <c r="B17" s="5" t="s">
        <v>117</v>
      </c>
      <c r="C17" s="12" t="str">
        <f t="shared" si="0"/>
        <v>Robert Murray</v>
      </c>
      <c r="D17" s="13" t="s">
        <v>494</v>
      </c>
      <c r="E17" s="12" t="str">
        <f t="shared" si="1"/>
        <v>2016</v>
      </c>
      <c r="F17" s="12" t="str">
        <f t="shared" si="2"/>
        <v>RM</v>
      </c>
    </row>
    <row r="18" spans="1:6" ht="18.75">
      <c r="A18" s="5" t="s">
        <v>120</v>
      </c>
      <c r="B18" s="5" t="s">
        <v>121</v>
      </c>
      <c r="C18" s="12" t="str">
        <f t="shared" si="0"/>
        <v>James Rich</v>
      </c>
      <c r="D18" s="13" t="s">
        <v>495</v>
      </c>
      <c r="E18" s="12" t="str">
        <f t="shared" si="1"/>
        <v>2011</v>
      </c>
      <c r="F18" s="12" t="str">
        <f t="shared" si="2"/>
        <v>JR</v>
      </c>
    </row>
    <row r="19" spans="1:6" ht="18.75">
      <c r="A19" s="5" t="s">
        <v>124</v>
      </c>
      <c r="B19" s="5" t="s">
        <v>125</v>
      </c>
      <c r="C19" s="12" t="str">
        <f t="shared" si="0"/>
        <v>George Gorski</v>
      </c>
      <c r="D19" s="13" t="s">
        <v>496</v>
      </c>
      <c r="E19" s="12" t="str">
        <f t="shared" si="1"/>
        <v>2012</v>
      </c>
      <c r="F19" s="12" t="str">
        <f t="shared" si="2"/>
        <v>GG</v>
      </c>
    </row>
    <row r="20" spans="1:6" ht="18.75">
      <c r="A20" s="5" t="s">
        <v>130</v>
      </c>
      <c r="B20" s="5" t="s">
        <v>131</v>
      </c>
      <c r="C20" s="12" t="str">
        <f t="shared" si="0"/>
        <v>Paul Hoffman</v>
      </c>
      <c r="D20" s="13" t="s">
        <v>497</v>
      </c>
      <c r="E20" s="12" t="str">
        <f t="shared" si="1"/>
        <v>2013</v>
      </c>
      <c r="F20" s="12" t="str">
        <f t="shared" si="2"/>
        <v>PH</v>
      </c>
    </row>
    <row r="21" spans="1:6" ht="18.75">
      <c r="A21" s="5" t="s">
        <v>133</v>
      </c>
      <c r="B21" s="5" t="s">
        <v>134</v>
      </c>
      <c r="C21" s="12" t="str">
        <f t="shared" si="0"/>
        <v>Dean Kramer</v>
      </c>
      <c r="D21" s="13" t="s">
        <v>498</v>
      </c>
      <c r="E21" s="12" t="str">
        <f t="shared" si="1"/>
        <v>2014</v>
      </c>
      <c r="F21" s="12" t="str">
        <f t="shared" si="2"/>
        <v>DK</v>
      </c>
    </row>
    <row r="22" spans="1:6" ht="18.75">
      <c r="A22" s="5" t="s">
        <v>138</v>
      </c>
      <c r="B22" s="5" t="s">
        <v>139</v>
      </c>
      <c r="C22" s="12" t="str">
        <f t="shared" si="0"/>
        <v>Carol Hill</v>
      </c>
      <c r="D22" s="13" t="s">
        <v>499</v>
      </c>
      <c r="E22" s="12" t="str">
        <f t="shared" si="1"/>
        <v>2019</v>
      </c>
      <c r="F22" s="12" t="str">
        <f t="shared" si="2"/>
        <v>CH</v>
      </c>
    </row>
    <row r="23" spans="1:6" ht="18.75">
      <c r="A23" s="5" t="s">
        <v>141</v>
      </c>
      <c r="B23" s="5" t="s">
        <v>142</v>
      </c>
      <c r="C23" s="12" t="str">
        <f t="shared" si="0"/>
        <v>Julia Smith</v>
      </c>
      <c r="D23" s="13" t="s">
        <v>500</v>
      </c>
      <c r="E23" s="12" t="str">
        <f t="shared" si="1"/>
        <v>2015</v>
      </c>
      <c r="F23" s="12" t="str">
        <f t="shared" si="2"/>
        <v>JS</v>
      </c>
    </row>
    <row r="24" spans="1:6" ht="18.75">
      <c r="A24" s="5" t="s">
        <v>146</v>
      </c>
      <c r="B24" s="5" t="s">
        <v>147</v>
      </c>
      <c r="C24" s="12" t="str">
        <f t="shared" si="0"/>
        <v>Jacqueline Banks</v>
      </c>
      <c r="D24" s="13" t="s">
        <v>501</v>
      </c>
      <c r="E24" s="12" t="str">
        <f t="shared" si="1"/>
        <v>-215</v>
      </c>
      <c r="F24" s="12" t="str">
        <f t="shared" si="2"/>
        <v>JB</v>
      </c>
    </row>
    <row r="25" spans="1:6" ht="18.75">
      <c r="A25" s="5" t="s">
        <v>150</v>
      </c>
      <c r="B25" s="5" t="s">
        <v>151</v>
      </c>
      <c r="C25" s="12" t="str">
        <f t="shared" si="0"/>
        <v>Jeffrey Strong</v>
      </c>
      <c r="D25" s="13" t="s">
        <v>502</v>
      </c>
      <c r="E25" s="12" t="str">
        <f t="shared" si="1"/>
        <v>2019</v>
      </c>
      <c r="F25" s="12" t="str">
        <f t="shared" si="2"/>
        <v>JS</v>
      </c>
    </row>
    <row r="26" spans="1:6" ht="18.75">
      <c r="A26" s="5" t="s">
        <v>156</v>
      </c>
      <c r="B26" s="5" t="s">
        <v>157</v>
      </c>
      <c r="C26" s="12" t="str">
        <f t="shared" si="0"/>
        <v>Jeri Lynn MacFall</v>
      </c>
      <c r="D26" s="13" t="s">
        <v>503</v>
      </c>
      <c r="E26" s="12" t="str">
        <f t="shared" si="1"/>
        <v>2017</v>
      </c>
      <c r="F26" s="12" t="str">
        <f t="shared" si="2"/>
        <v>JM</v>
      </c>
    </row>
    <row r="27" spans="1:6" ht="18.75">
      <c r="A27" s="5" t="s">
        <v>160</v>
      </c>
      <c r="B27" s="5" t="s">
        <v>161</v>
      </c>
      <c r="C27" s="12" t="str">
        <f t="shared" si="0"/>
        <v>Sung Kim</v>
      </c>
      <c r="D27" s="13" t="s">
        <v>504</v>
      </c>
      <c r="E27" s="12" t="str">
        <f t="shared" si="1"/>
        <v>2016</v>
      </c>
      <c r="F27" s="12" t="str">
        <f t="shared" si="2"/>
        <v>SK</v>
      </c>
    </row>
    <row r="28" spans="1:6" ht="18.75">
      <c r="A28" s="5" t="s">
        <v>166</v>
      </c>
      <c r="B28" s="5" t="s">
        <v>167</v>
      </c>
      <c r="C28" s="12" t="str">
        <f t="shared" si="0"/>
        <v>Theodore Ness</v>
      </c>
      <c r="D28" s="13" t="s">
        <v>505</v>
      </c>
      <c r="E28" s="12" t="str">
        <f t="shared" si="1"/>
        <v>2019</v>
      </c>
      <c r="F28" s="12" t="str">
        <f t="shared" si="2"/>
        <v>TN</v>
      </c>
    </row>
    <row r="29" spans="1:6" ht="18.75">
      <c r="A29" s="5" t="s">
        <v>170</v>
      </c>
      <c r="B29" s="5" t="s">
        <v>171</v>
      </c>
      <c r="C29" s="12" t="str">
        <f t="shared" si="0"/>
        <v>Brad Hinkelman</v>
      </c>
      <c r="D29" s="13" t="s">
        <v>506</v>
      </c>
      <c r="E29" s="12" t="str">
        <f t="shared" si="1"/>
        <v>2012</v>
      </c>
      <c r="F29" s="12" t="str">
        <f t="shared" si="2"/>
        <v>BH</v>
      </c>
    </row>
    <row r="30" spans="1:6" ht="18.75">
      <c r="A30" s="5" t="s">
        <v>116</v>
      </c>
      <c r="B30" s="5" t="s">
        <v>174</v>
      </c>
      <c r="C30" s="12" t="str">
        <f t="shared" si="0"/>
        <v>Robert Cuffaro</v>
      </c>
      <c r="D30" s="13" t="s">
        <v>507</v>
      </c>
      <c r="E30" s="12" t="str">
        <f t="shared" si="1"/>
        <v>2011</v>
      </c>
      <c r="F30" s="12" t="str">
        <f t="shared" si="2"/>
        <v>RC</v>
      </c>
    </row>
    <row r="31" spans="1:6" ht="18.75">
      <c r="A31" s="5" t="s">
        <v>176</v>
      </c>
      <c r="B31" s="5" t="s">
        <v>177</v>
      </c>
      <c r="C31" s="12" t="str">
        <f t="shared" si="0"/>
        <v>Donald Reese</v>
      </c>
      <c r="D31" s="13" t="s">
        <v>508</v>
      </c>
      <c r="E31" s="12" t="str">
        <f t="shared" si="1"/>
        <v>2017</v>
      </c>
      <c r="F31" s="12" t="str">
        <f t="shared" si="2"/>
        <v>DR</v>
      </c>
    </row>
    <row r="32" spans="1:6" ht="18.75">
      <c r="A32" s="5" t="s">
        <v>179</v>
      </c>
      <c r="B32" s="5" t="s">
        <v>180</v>
      </c>
      <c r="C32" s="12" t="str">
        <f t="shared" si="0"/>
        <v>Joanne Parker</v>
      </c>
      <c r="D32" s="13" t="s">
        <v>509</v>
      </c>
      <c r="E32" s="12" t="str">
        <f t="shared" si="1"/>
        <v>2014</v>
      </c>
      <c r="F32" s="12" t="str">
        <f t="shared" si="2"/>
        <v>JP</v>
      </c>
    </row>
    <row r="33" spans="1:6" ht="18.75">
      <c r="A33" s="5" t="s">
        <v>182</v>
      </c>
      <c r="B33" s="5" t="s">
        <v>183</v>
      </c>
      <c r="C33" s="12" t="str">
        <f t="shared" si="0"/>
        <v>Susan Drake</v>
      </c>
      <c r="D33" s="13" t="s">
        <v>510</v>
      </c>
      <c r="E33" s="12" t="str">
        <f t="shared" si="1"/>
        <v>2018</v>
      </c>
      <c r="F33" s="12" t="str">
        <f t="shared" si="2"/>
        <v>SD</v>
      </c>
    </row>
    <row r="34" spans="1:6" ht="18.75">
      <c r="A34" s="5" t="s">
        <v>120</v>
      </c>
      <c r="B34" s="5" t="s">
        <v>51</v>
      </c>
      <c r="C34" s="12" t="str">
        <f t="shared" si="0"/>
        <v>James Abel</v>
      </c>
      <c r="D34" s="13" t="s">
        <v>511</v>
      </c>
      <c r="E34" s="12" t="str">
        <f t="shared" si="1"/>
        <v>2017</v>
      </c>
      <c r="F34" s="12" t="str">
        <f t="shared" si="2"/>
        <v>JA</v>
      </c>
    </row>
    <row r="35" spans="1:6" ht="18.75">
      <c r="A35" s="5" t="s">
        <v>188</v>
      </c>
      <c r="B35" s="5" t="s">
        <v>189</v>
      </c>
      <c r="C35" s="12" t="str">
        <f t="shared" si="0"/>
        <v>Laura Reagan</v>
      </c>
      <c r="D35" s="13" t="s">
        <v>512</v>
      </c>
      <c r="E35" s="12" t="str">
        <f t="shared" si="1"/>
        <v>2014</v>
      </c>
      <c r="F35" s="12" t="str">
        <f t="shared" si="2"/>
        <v>LR</v>
      </c>
    </row>
    <row r="36" spans="1:6" ht="18.75">
      <c r="A36" s="5" t="s">
        <v>192</v>
      </c>
      <c r="B36" s="5" t="s">
        <v>142</v>
      </c>
      <c r="C36" s="12" t="str">
        <f t="shared" si="0"/>
        <v>Brian Smith</v>
      </c>
      <c r="D36" s="13" t="s">
        <v>513</v>
      </c>
      <c r="E36" s="12" t="str">
        <f t="shared" si="1"/>
        <v>2015</v>
      </c>
      <c r="F36" s="12" t="str">
        <f t="shared" si="2"/>
        <v>BS</v>
      </c>
    </row>
    <row r="37" spans="1:6" ht="18.75">
      <c r="A37" s="5" t="s">
        <v>195</v>
      </c>
      <c r="B37" s="5" t="s">
        <v>196</v>
      </c>
      <c r="C37" s="12" t="str">
        <f t="shared" si="0"/>
        <v>Mary Barber</v>
      </c>
      <c r="D37" s="13" t="s">
        <v>514</v>
      </c>
      <c r="E37" s="12" t="str">
        <f t="shared" si="1"/>
        <v>2018</v>
      </c>
      <c r="F37" s="12" t="str">
        <f t="shared" si="2"/>
        <v>MB</v>
      </c>
    </row>
    <row r="38" spans="1:6" ht="18.75">
      <c r="A38" s="5" t="s">
        <v>198</v>
      </c>
      <c r="B38" s="5" t="s">
        <v>199</v>
      </c>
      <c r="C38" s="12" t="str">
        <f t="shared" si="0"/>
        <v>Peter Allen</v>
      </c>
      <c r="D38" s="13" t="s">
        <v>515</v>
      </c>
      <c r="E38" s="12" t="str">
        <f t="shared" si="1"/>
        <v>2019</v>
      </c>
      <c r="F38" s="12" t="str">
        <f t="shared" si="2"/>
        <v>PA</v>
      </c>
    </row>
    <row r="39" spans="1:6" ht="18.75">
      <c r="A39" s="5" t="s">
        <v>195</v>
      </c>
      <c r="B39" s="5" t="s">
        <v>202</v>
      </c>
      <c r="C39" s="12" t="str">
        <f t="shared" si="0"/>
        <v>Mary Altman</v>
      </c>
      <c r="D39" s="13" t="s">
        <v>516</v>
      </c>
      <c r="E39" s="12" t="str">
        <f t="shared" si="1"/>
        <v>2019</v>
      </c>
      <c r="F39" s="12" t="str">
        <f t="shared" si="2"/>
        <v>MA</v>
      </c>
    </row>
    <row r="40" spans="1:6" ht="18.75">
      <c r="A40" s="5" t="s">
        <v>207</v>
      </c>
      <c r="B40" s="5" t="s">
        <v>208</v>
      </c>
      <c r="C40" s="12" t="str">
        <f t="shared" si="0"/>
        <v>Fred Mallory</v>
      </c>
      <c r="D40" s="13" t="s">
        <v>517</v>
      </c>
      <c r="E40" s="12" t="str">
        <f t="shared" si="1"/>
        <v>2011</v>
      </c>
      <c r="F40" s="12" t="str">
        <f t="shared" si="2"/>
        <v>FM</v>
      </c>
    </row>
    <row r="41" spans="1:6" ht="18.75">
      <c r="A41" s="5" t="s">
        <v>211</v>
      </c>
      <c r="B41" s="5" t="s">
        <v>212</v>
      </c>
      <c r="C41" s="12" t="str">
        <f t="shared" si="0"/>
        <v>Molly Steadman</v>
      </c>
      <c r="D41" s="13" t="s">
        <v>518</v>
      </c>
      <c r="E41" s="12" t="str">
        <f t="shared" si="1"/>
        <v>2013</v>
      </c>
      <c r="F41" s="12" t="str">
        <f t="shared" si="2"/>
        <v>MS</v>
      </c>
    </row>
    <row r="42" spans="1:6" ht="18.75">
      <c r="A42" s="5" t="s">
        <v>215</v>
      </c>
      <c r="B42" s="5" t="s">
        <v>216</v>
      </c>
      <c r="C42" s="12" t="str">
        <f t="shared" si="0"/>
        <v>Greg Connors</v>
      </c>
      <c r="D42" s="13" t="s">
        <v>519</v>
      </c>
      <c r="E42" s="12" t="str">
        <f t="shared" si="1"/>
        <v>2015</v>
      </c>
      <c r="F42" s="12" t="str">
        <f t="shared" si="2"/>
        <v>GC</v>
      </c>
    </row>
    <row r="43" spans="1:6" ht="18.75">
      <c r="A43" s="5" t="s">
        <v>219</v>
      </c>
      <c r="B43" s="5" t="s">
        <v>220</v>
      </c>
      <c r="C43" s="12" t="str">
        <f t="shared" si="0"/>
        <v>Kathy Mayron</v>
      </c>
      <c r="D43" s="13" t="s">
        <v>520</v>
      </c>
      <c r="E43" s="12" t="str">
        <f t="shared" si="1"/>
        <v>2015</v>
      </c>
      <c r="F43" s="12" t="str">
        <f t="shared" si="2"/>
        <v>KM</v>
      </c>
    </row>
    <row r="44" spans="1:6" ht="18.75">
      <c r="A44" s="5" t="s">
        <v>224</v>
      </c>
      <c r="B44" s="5" t="s">
        <v>225</v>
      </c>
      <c r="C44" s="12" t="str">
        <f t="shared" si="0"/>
        <v>Bill Simpson</v>
      </c>
      <c r="D44" s="13" t="s">
        <v>521</v>
      </c>
      <c r="E44" s="12" t="str">
        <f t="shared" si="1"/>
        <v>2016</v>
      </c>
      <c r="F44" s="12" t="str">
        <f t="shared" si="2"/>
        <v>BS</v>
      </c>
    </row>
    <row r="45" spans="1:6" ht="18.75">
      <c r="A45" s="5" t="s">
        <v>228</v>
      </c>
      <c r="B45" s="5" t="s">
        <v>229</v>
      </c>
      <c r="C45" s="12" t="str">
        <f t="shared" si="0"/>
        <v>Michael Richardson</v>
      </c>
      <c r="D45" s="13" t="s">
        <v>522</v>
      </c>
      <c r="E45" s="12" t="str">
        <f t="shared" si="1"/>
        <v>2018</v>
      </c>
      <c r="F45" s="12" t="str">
        <f t="shared" si="2"/>
        <v>MR</v>
      </c>
    </row>
    <row r="46" spans="1:6" ht="18.75">
      <c r="A46" s="5" t="s">
        <v>231</v>
      </c>
      <c r="B46" s="5" t="s">
        <v>232</v>
      </c>
      <c r="C46" s="12" t="str">
        <f t="shared" si="0"/>
        <v>Melanie Bowers</v>
      </c>
      <c r="D46" s="13" t="s">
        <v>523</v>
      </c>
      <c r="E46" s="12" t="str">
        <f t="shared" si="1"/>
        <v>2015</v>
      </c>
      <c r="F46" s="12" t="str">
        <f t="shared" si="2"/>
        <v>MB</v>
      </c>
    </row>
    <row r="47" spans="1:6" ht="18.75">
      <c r="A47" s="5" t="s">
        <v>236</v>
      </c>
      <c r="B47" s="5" t="s">
        <v>237</v>
      </c>
      <c r="C47" s="12" t="str">
        <f t="shared" si="0"/>
        <v>Kyle EarnhSales</v>
      </c>
      <c r="D47" s="13" t="s">
        <v>524</v>
      </c>
      <c r="E47" s="12" t="str">
        <f t="shared" si="1"/>
        <v>2014</v>
      </c>
      <c r="F47" s="12" t="str">
        <f t="shared" si="2"/>
        <v>KE</v>
      </c>
    </row>
    <row r="48" spans="1:6" ht="18.75">
      <c r="A48" s="5" t="s">
        <v>240</v>
      </c>
      <c r="B48" s="5" t="s">
        <v>241</v>
      </c>
      <c r="C48" s="12" t="str">
        <f t="shared" si="0"/>
        <v>Lance Davies</v>
      </c>
      <c r="D48" s="13" t="s">
        <v>525</v>
      </c>
      <c r="E48" s="12" t="str">
        <f t="shared" si="1"/>
        <v>2017</v>
      </c>
      <c r="F48" s="12" t="str">
        <f t="shared" si="2"/>
        <v>LD</v>
      </c>
    </row>
    <row r="49" spans="1:6" ht="18.75">
      <c r="A49" s="5" t="s">
        <v>244</v>
      </c>
      <c r="B49" s="5" t="s">
        <v>245</v>
      </c>
      <c r="C49" s="12" t="str">
        <f t="shared" si="0"/>
        <v>Anne Davidson</v>
      </c>
      <c r="D49" s="13" t="s">
        <v>526</v>
      </c>
      <c r="E49" s="12" t="str">
        <f t="shared" si="1"/>
        <v>2018</v>
      </c>
      <c r="F49" s="12" t="str">
        <f t="shared" si="2"/>
        <v>AD</v>
      </c>
    </row>
    <row r="50" spans="1:6" ht="18.75">
      <c r="A50" s="5" t="s">
        <v>248</v>
      </c>
      <c r="B50" s="5" t="s">
        <v>249</v>
      </c>
      <c r="C50" s="12" t="str">
        <f t="shared" si="0"/>
        <v>Doug Briscoll</v>
      </c>
      <c r="D50" s="13" t="s">
        <v>527</v>
      </c>
      <c r="E50" s="12" t="str">
        <f t="shared" si="1"/>
        <v>2019</v>
      </c>
      <c r="F50" s="12" t="str">
        <f t="shared" si="2"/>
        <v>DB</v>
      </c>
    </row>
    <row r="51" spans="1:6" ht="18.75">
      <c r="A51" s="5" t="s">
        <v>124</v>
      </c>
      <c r="B51" s="5" t="s">
        <v>251</v>
      </c>
      <c r="C51" s="12" t="str">
        <f t="shared" si="0"/>
        <v>George Feldsott</v>
      </c>
      <c r="D51" s="13" t="s">
        <v>528</v>
      </c>
      <c r="E51" s="12" t="str">
        <f t="shared" si="1"/>
        <v>2020</v>
      </c>
      <c r="F51" s="12" t="str">
        <f t="shared" si="2"/>
        <v>GF</v>
      </c>
    </row>
    <row r="52" spans="1:6" ht="18.75">
      <c r="A52" s="5" t="s">
        <v>254</v>
      </c>
      <c r="B52" s="5" t="s">
        <v>255</v>
      </c>
      <c r="C52" s="12" t="str">
        <f t="shared" si="0"/>
        <v>Steve Singer</v>
      </c>
      <c r="D52" s="13" t="s">
        <v>529</v>
      </c>
      <c r="E52" s="12" t="str">
        <f t="shared" si="1"/>
        <v>2012</v>
      </c>
      <c r="F52" s="12" t="str">
        <f t="shared" si="2"/>
        <v>SS</v>
      </c>
    </row>
    <row r="53" spans="1:6" ht="18.75">
      <c r="A53" s="5" t="s">
        <v>138</v>
      </c>
      <c r="B53" s="5" t="s">
        <v>258</v>
      </c>
      <c r="C53" s="12" t="str">
        <f t="shared" si="0"/>
        <v>Carol Tucker</v>
      </c>
      <c r="D53" s="13" t="s">
        <v>530</v>
      </c>
      <c r="E53" s="12" t="str">
        <f t="shared" si="1"/>
        <v>2022</v>
      </c>
      <c r="F53" s="12" t="str">
        <f t="shared" si="2"/>
        <v>CT</v>
      </c>
    </row>
    <row r="54" spans="1:6" ht="18.75">
      <c r="A54" s="5" t="s">
        <v>261</v>
      </c>
      <c r="B54" s="5" t="s">
        <v>262</v>
      </c>
      <c r="C54" s="12" t="str">
        <f t="shared" si="0"/>
        <v>Henry Paterson</v>
      </c>
      <c r="D54" s="13" t="s">
        <v>531</v>
      </c>
      <c r="E54" s="12" t="str">
        <f t="shared" si="1"/>
        <v>2011</v>
      </c>
      <c r="F54" s="12" t="str">
        <f t="shared" si="2"/>
        <v>HP</v>
      </c>
    </row>
    <row r="55" spans="1:6" ht="18.75">
      <c r="A55" s="5" t="s">
        <v>264</v>
      </c>
      <c r="B55" s="5" t="s">
        <v>265</v>
      </c>
      <c r="C55" s="12" t="str">
        <f t="shared" si="0"/>
        <v>Brooks Hillen</v>
      </c>
      <c r="D55" s="13" t="s">
        <v>506</v>
      </c>
      <c r="E55" s="12" t="str">
        <f t="shared" si="1"/>
        <v>2012</v>
      </c>
      <c r="F55" s="12" t="str">
        <f t="shared" si="2"/>
        <v>BH</v>
      </c>
    </row>
    <row r="56" spans="1:6" ht="18.75">
      <c r="A56" s="5" t="s">
        <v>268</v>
      </c>
      <c r="B56" s="5" t="s">
        <v>269</v>
      </c>
      <c r="C56" s="12" t="str">
        <f t="shared" si="0"/>
        <v>Dominick Mazza</v>
      </c>
      <c r="D56" s="13" t="s">
        <v>532</v>
      </c>
      <c r="E56" s="12" t="str">
        <f t="shared" si="1"/>
        <v>2020</v>
      </c>
      <c r="F56" s="12" t="str">
        <f t="shared" si="2"/>
        <v>DM</v>
      </c>
    </row>
    <row r="57" spans="1:6" ht="18.75">
      <c r="A57" s="5" t="s">
        <v>272</v>
      </c>
      <c r="B57" s="5" t="s">
        <v>273</v>
      </c>
      <c r="C57" s="12" t="str">
        <f t="shared" si="0"/>
        <v>Jennifer Snyder</v>
      </c>
      <c r="D57" s="13" t="s">
        <v>533</v>
      </c>
      <c r="E57" s="12" t="str">
        <f t="shared" si="1"/>
        <v>2021</v>
      </c>
      <c r="F57" s="12" t="str">
        <f t="shared" si="2"/>
        <v>JS</v>
      </c>
    </row>
    <row r="58" spans="1:6" ht="18.75">
      <c r="A58" s="5" t="s">
        <v>275</v>
      </c>
      <c r="B58" s="5" t="s">
        <v>276</v>
      </c>
      <c r="C58" s="12" t="str">
        <f t="shared" si="0"/>
        <v>Joshua Maccaluso</v>
      </c>
      <c r="D58" s="13" t="s">
        <v>534</v>
      </c>
      <c r="E58" s="12" t="str">
        <f t="shared" si="1"/>
        <v>2019</v>
      </c>
      <c r="F58" s="12" t="str">
        <f t="shared" si="2"/>
        <v>JM</v>
      </c>
    </row>
    <row r="59" spans="1:6" ht="18.75">
      <c r="A59" s="5" t="s">
        <v>224</v>
      </c>
      <c r="B59" s="5" t="s">
        <v>278</v>
      </c>
      <c r="C59" s="12" t="str">
        <f t="shared" si="0"/>
        <v>Bill Wheeler</v>
      </c>
      <c r="D59" s="13" t="s">
        <v>535</v>
      </c>
      <c r="E59" s="12" t="str">
        <f t="shared" si="1"/>
        <v>2020</v>
      </c>
      <c r="F59" s="12" t="str">
        <f t="shared" si="2"/>
        <v>BW</v>
      </c>
    </row>
    <row r="60" spans="1:6" ht="18.75">
      <c r="A60" s="5" t="s">
        <v>281</v>
      </c>
      <c r="B60" s="5" t="s">
        <v>282</v>
      </c>
      <c r="C60" s="12" t="str">
        <f t="shared" si="0"/>
        <v>Todd Masters</v>
      </c>
      <c r="D60" s="13" t="s">
        <v>536</v>
      </c>
      <c r="E60" s="12" t="str">
        <f t="shared" si="1"/>
        <v>2021</v>
      </c>
      <c r="F60" s="12" t="str">
        <f t="shared" si="2"/>
        <v>TM</v>
      </c>
    </row>
    <row r="61" spans="1:6" ht="18.75">
      <c r="A61" s="5" t="s">
        <v>284</v>
      </c>
      <c r="B61" s="5" t="s">
        <v>51</v>
      </c>
      <c r="C61" s="12" t="str">
        <f t="shared" si="0"/>
        <v>Karina Abel</v>
      </c>
      <c r="D61" s="13" t="s">
        <v>537</v>
      </c>
      <c r="E61" s="12" t="str">
        <f t="shared" si="1"/>
        <v>2022</v>
      </c>
      <c r="F61" s="12" t="str">
        <f t="shared" si="2"/>
        <v>KA</v>
      </c>
    </row>
    <row r="62" spans="1:6" ht="18.75">
      <c r="A62" s="5" t="s">
        <v>287</v>
      </c>
      <c r="B62" s="5" t="s">
        <v>288</v>
      </c>
      <c r="C62" s="12" t="str">
        <f t="shared" si="0"/>
        <v>Edward Trelly</v>
      </c>
      <c r="D62" s="13" t="s">
        <v>538</v>
      </c>
      <c r="E62" s="12" t="str">
        <f t="shared" si="1"/>
        <v>2019</v>
      </c>
      <c r="F62" s="12" t="str">
        <f t="shared" si="2"/>
        <v>ET</v>
      </c>
    </row>
    <row r="63" spans="1:6" ht="18.75">
      <c r="A63" s="5" t="s">
        <v>290</v>
      </c>
      <c r="B63" s="5" t="s">
        <v>291</v>
      </c>
      <c r="C63" s="12" t="str">
        <f t="shared" si="0"/>
        <v>Christina Lillie</v>
      </c>
      <c r="D63" s="13" t="s">
        <v>539</v>
      </c>
      <c r="E63" s="12" t="str">
        <f t="shared" si="1"/>
        <v>2016</v>
      </c>
      <c r="F63" s="12" t="str">
        <f t="shared" si="2"/>
        <v>CL</v>
      </c>
    </row>
    <row r="64" spans="1:6" ht="18.75">
      <c r="A64" s="5" t="s">
        <v>228</v>
      </c>
      <c r="B64" s="5" t="s">
        <v>294</v>
      </c>
      <c r="C64" s="12" t="str">
        <f t="shared" si="0"/>
        <v>Michael Lewis</v>
      </c>
      <c r="D64" s="13" t="s">
        <v>540</v>
      </c>
      <c r="E64" s="12" t="str">
        <f t="shared" si="1"/>
        <v>2019</v>
      </c>
      <c r="F64" s="12" t="str">
        <f t="shared" si="2"/>
        <v>ML</v>
      </c>
    </row>
    <row r="65" spans="1:6" ht="18.75">
      <c r="A65" s="5" t="s">
        <v>296</v>
      </c>
      <c r="B65" s="5" t="s">
        <v>297</v>
      </c>
      <c r="C65" s="12" t="str">
        <f t="shared" si="0"/>
        <v>Jerry McDonald</v>
      </c>
      <c r="D65" s="13" t="s">
        <v>541</v>
      </c>
      <c r="E65" s="12" t="str">
        <f t="shared" si="1"/>
        <v>2016</v>
      </c>
      <c r="F65" s="12" t="str">
        <f t="shared" si="2"/>
        <v>JM</v>
      </c>
    </row>
    <row r="66" spans="1:6" ht="18.75">
      <c r="A66" s="5" t="s">
        <v>300</v>
      </c>
      <c r="B66" s="5" t="s">
        <v>301</v>
      </c>
      <c r="C66" s="12" t="str">
        <f t="shared" si="0"/>
        <v>Lynne Simmons</v>
      </c>
      <c r="D66" s="13" t="s">
        <v>542</v>
      </c>
      <c r="E66" s="12" t="str">
        <f t="shared" si="1"/>
        <v>2017</v>
      </c>
      <c r="F66" s="12" t="str">
        <f t="shared" si="2"/>
        <v>LS</v>
      </c>
    </row>
    <row r="67" spans="1:6" ht="18.75">
      <c r="A67" s="5" t="s">
        <v>303</v>
      </c>
      <c r="B67" s="5" t="s">
        <v>304</v>
      </c>
      <c r="C67" s="12" t="str">
        <f t="shared" si="0"/>
        <v>Lindsey Winger</v>
      </c>
      <c r="D67" s="13" t="s">
        <v>543</v>
      </c>
      <c r="E67" s="12" t="str">
        <f t="shared" si="1"/>
        <v>2015</v>
      </c>
      <c r="F67" s="12" t="str">
        <f t="shared" si="2"/>
        <v>LW</v>
      </c>
    </row>
    <row r="68" spans="1:6" ht="18.75">
      <c r="A68" s="5" t="s">
        <v>110</v>
      </c>
      <c r="B68" s="5" t="s">
        <v>307</v>
      </c>
      <c r="C68" s="12" t="str">
        <f t="shared" ref="C68:C113" si="3">CONCATENATE(A68," ",B68)</f>
        <v>Chris Reed</v>
      </c>
      <c r="D68" s="13" t="s">
        <v>544</v>
      </c>
      <c r="E68" s="12" t="str">
        <f t="shared" ref="E68:E113" si="4">RIGHT(D68,4)</f>
        <v>2012</v>
      </c>
      <c r="F68" s="12" t="str">
        <f t="shared" ref="F68:F113" si="5">LEFT(D68,2)</f>
        <v>CR</v>
      </c>
    </row>
    <row r="69" spans="1:6" ht="18.75">
      <c r="A69" s="5" t="s">
        <v>309</v>
      </c>
      <c r="B69" s="5" t="s">
        <v>310</v>
      </c>
      <c r="C69" s="12" t="str">
        <f t="shared" si="3"/>
        <v>Paula Robinson</v>
      </c>
      <c r="D69" s="13" t="s">
        <v>545</v>
      </c>
      <c r="E69" s="12" t="str">
        <f t="shared" si="4"/>
        <v>2011</v>
      </c>
      <c r="F69" s="12" t="str">
        <f t="shared" si="5"/>
        <v>PR</v>
      </c>
    </row>
    <row r="70" spans="1:6" ht="18.75">
      <c r="A70" s="5" t="s">
        <v>313</v>
      </c>
      <c r="B70" s="5" t="s">
        <v>51</v>
      </c>
      <c r="C70" s="12" t="str">
        <f t="shared" si="3"/>
        <v>William Abel</v>
      </c>
      <c r="D70" s="13" t="s">
        <v>546</v>
      </c>
      <c r="E70" s="12" t="str">
        <f t="shared" si="4"/>
        <v>2021</v>
      </c>
      <c r="F70" s="12" t="str">
        <f t="shared" si="5"/>
        <v>WA</v>
      </c>
    </row>
    <row r="71" spans="1:6" ht="18.75">
      <c r="A71" s="5" t="s">
        <v>316</v>
      </c>
      <c r="B71" s="5" t="s">
        <v>317</v>
      </c>
      <c r="C71" s="12" t="str">
        <f t="shared" si="3"/>
        <v>Shirley Dandrow</v>
      </c>
      <c r="D71" s="13" t="s">
        <v>547</v>
      </c>
      <c r="E71" s="12" t="str">
        <f t="shared" si="4"/>
        <v>2012</v>
      </c>
      <c r="F71" s="12" t="str">
        <f t="shared" si="5"/>
        <v>SD</v>
      </c>
    </row>
    <row r="72" spans="1:6" ht="18.75">
      <c r="A72" s="5" t="s">
        <v>161</v>
      </c>
      <c r="B72" s="5" t="s">
        <v>142</v>
      </c>
      <c r="C72" s="12" t="str">
        <f t="shared" si="3"/>
        <v>Kim Smith</v>
      </c>
      <c r="D72" s="13" t="s">
        <v>548</v>
      </c>
      <c r="E72" s="12" t="str">
        <f t="shared" si="4"/>
        <v>2018</v>
      </c>
      <c r="F72" s="12" t="str">
        <f t="shared" si="5"/>
        <v>KS</v>
      </c>
    </row>
    <row r="73" spans="1:6" ht="18.75">
      <c r="A73" s="5" t="s">
        <v>322</v>
      </c>
      <c r="B73" s="5" t="s">
        <v>323</v>
      </c>
      <c r="C73" s="12" t="str">
        <f t="shared" si="3"/>
        <v>Maria Switzer</v>
      </c>
      <c r="D73" s="13" t="s">
        <v>549</v>
      </c>
      <c r="E73" s="12" t="str">
        <f t="shared" si="4"/>
        <v>2018</v>
      </c>
      <c r="F73" s="12" t="str">
        <f t="shared" si="5"/>
        <v>MS</v>
      </c>
    </row>
    <row r="74" spans="1:6" ht="18.75">
      <c r="A74" s="5" t="s">
        <v>327</v>
      </c>
      <c r="B74" s="5" t="s">
        <v>328</v>
      </c>
      <c r="C74" s="12" t="str">
        <f t="shared" si="3"/>
        <v>John Jacobs</v>
      </c>
      <c r="D74" s="13" t="s">
        <v>550</v>
      </c>
      <c r="E74" s="12" t="str">
        <f t="shared" si="4"/>
        <v>2019</v>
      </c>
      <c r="F74" s="12" t="str">
        <f t="shared" si="5"/>
        <v>JJ</v>
      </c>
    </row>
    <row r="75" spans="1:6" ht="18.75">
      <c r="A75" s="5" t="s">
        <v>332</v>
      </c>
      <c r="B75" s="5" t="s">
        <v>333</v>
      </c>
      <c r="C75" s="12" t="str">
        <f t="shared" si="3"/>
        <v>Bradley Howard</v>
      </c>
      <c r="D75" s="13" t="s">
        <v>551</v>
      </c>
      <c r="E75" s="12" t="str">
        <f t="shared" si="4"/>
        <v>2018</v>
      </c>
      <c r="F75" s="12" t="str">
        <f t="shared" si="5"/>
        <v>BH</v>
      </c>
    </row>
    <row r="76" spans="1:6" ht="18.75">
      <c r="A76" s="5" t="s">
        <v>336</v>
      </c>
      <c r="B76" s="5" t="s">
        <v>57</v>
      </c>
      <c r="C76" s="12" t="str">
        <f t="shared" si="3"/>
        <v>Frieda Binga</v>
      </c>
      <c r="D76" s="13" t="s">
        <v>552</v>
      </c>
      <c r="E76" s="12" t="str">
        <f t="shared" si="4"/>
        <v>2016</v>
      </c>
      <c r="F76" s="12" t="str">
        <f t="shared" si="5"/>
        <v>FB</v>
      </c>
    </row>
    <row r="77" spans="1:6" ht="18.75">
      <c r="A77" s="5" t="s">
        <v>339</v>
      </c>
      <c r="B77" s="5" t="s">
        <v>340</v>
      </c>
      <c r="C77" s="12" t="str">
        <f t="shared" si="3"/>
        <v>Holly Taylor</v>
      </c>
      <c r="D77" s="13" t="s">
        <v>553</v>
      </c>
      <c r="E77" s="12" t="str">
        <f t="shared" si="4"/>
        <v>2018</v>
      </c>
      <c r="F77" s="12" t="str">
        <f t="shared" si="5"/>
        <v>HT</v>
      </c>
    </row>
    <row r="78" spans="1:6" ht="18.75">
      <c r="A78" s="5" t="s">
        <v>343</v>
      </c>
      <c r="B78" s="5" t="s">
        <v>344</v>
      </c>
      <c r="C78" s="12" t="str">
        <f t="shared" si="3"/>
        <v>Tim BSaleshoff</v>
      </c>
      <c r="D78" s="13" t="s">
        <v>554</v>
      </c>
      <c r="E78" s="12" t="str">
        <f t="shared" si="4"/>
        <v>2018</v>
      </c>
      <c r="F78" s="12" t="str">
        <f t="shared" si="5"/>
        <v>TB</v>
      </c>
    </row>
    <row r="79" spans="1:6" ht="18.75">
      <c r="A79" s="5" t="s">
        <v>346</v>
      </c>
      <c r="B79" s="5" t="s">
        <v>347</v>
      </c>
      <c r="C79" s="12" t="str">
        <f t="shared" si="3"/>
        <v>Esther Williams</v>
      </c>
      <c r="D79" s="13" t="s">
        <v>555</v>
      </c>
      <c r="E79" s="12" t="str">
        <f t="shared" si="4"/>
        <v>2018</v>
      </c>
      <c r="F79" s="12" t="str">
        <f t="shared" si="5"/>
        <v>EW</v>
      </c>
    </row>
    <row r="80" spans="1:6" ht="18.75">
      <c r="A80" s="5" t="s">
        <v>77</v>
      </c>
      <c r="B80" s="5" t="s">
        <v>350</v>
      </c>
      <c r="C80" s="12" t="str">
        <f t="shared" si="3"/>
        <v>Theresa Miller</v>
      </c>
      <c r="D80" s="13" t="s">
        <v>556</v>
      </c>
      <c r="E80" s="12" t="str">
        <f t="shared" si="4"/>
        <v>2011</v>
      </c>
      <c r="F80" s="12" t="str">
        <f t="shared" si="5"/>
        <v>TW</v>
      </c>
    </row>
    <row r="81" spans="1:6" ht="18.75">
      <c r="A81" s="5" t="s">
        <v>353</v>
      </c>
      <c r="B81" s="5" t="s">
        <v>354</v>
      </c>
      <c r="C81" s="12" t="str">
        <f t="shared" si="3"/>
        <v>Marianne Calvin</v>
      </c>
      <c r="D81" s="13" t="s">
        <v>557</v>
      </c>
      <c r="E81" s="12" t="str">
        <f t="shared" si="4"/>
        <v>2013</v>
      </c>
      <c r="F81" s="12" t="str">
        <f t="shared" si="5"/>
        <v>MC</v>
      </c>
    </row>
    <row r="82" spans="1:6" ht="18.75">
      <c r="A82" s="5" t="s">
        <v>356</v>
      </c>
      <c r="B82" s="5" t="s">
        <v>357</v>
      </c>
      <c r="C82" s="12" t="str">
        <f t="shared" si="3"/>
        <v>Sue Petty</v>
      </c>
      <c r="D82" s="13" t="s">
        <v>558</v>
      </c>
      <c r="E82" s="12" t="str">
        <f t="shared" si="4"/>
        <v>2018</v>
      </c>
      <c r="F82" s="12" t="str">
        <f t="shared" si="5"/>
        <v>SP</v>
      </c>
    </row>
    <row r="83" spans="1:6" ht="18.75">
      <c r="A83" s="5" t="s">
        <v>360</v>
      </c>
      <c r="B83" s="5" t="s">
        <v>361</v>
      </c>
      <c r="C83" s="12" t="str">
        <f t="shared" si="3"/>
        <v>Grace Sloan</v>
      </c>
      <c r="D83" s="13" t="s">
        <v>559</v>
      </c>
      <c r="E83" s="12" t="str">
        <f t="shared" si="4"/>
        <v>2015</v>
      </c>
      <c r="F83" s="12" t="str">
        <f t="shared" si="5"/>
        <v>GS</v>
      </c>
    </row>
    <row r="84" spans="1:6" ht="18.75">
      <c r="A84" s="5" t="s">
        <v>364</v>
      </c>
      <c r="B84" s="5" t="s">
        <v>365</v>
      </c>
      <c r="C84" s="12" t="str">
        <f t="shared" si="3"/>
        <v>Richard Gibbs</v>
      </c>
      <c r="D84" s="13" t="s">
        <v>560</v>
      </c>
      <c r="E84" s="12" t="str">
        <f t="shared" si="4"/>
        <v>2013</v>
      </c>
      <c r="F84" s="12" t="str">
        <f t="shared" si="5"/>
        <v>RG</v>
      </c>
    </row>
    <row r="85" spans="1:6" ht="18.75">
      <c r="A85" s="5" t="s">
        <v>368</v>
      </c>
      <c r="B85" s="5" t="s">
        <v>369</v>
      </c>
      <c r="C85" s="12" t="str">
        <f t="shared" si="3"/>
        <v>Lorrie Sullivan</v>
      </c>
      <c r="D85" s="13" t="s">
        <v>561</v>
      </c>
      <c r="E85" s="12" t="str">
        <f t="shared" si="4"/>
        <v>2015</v>
      </c>
      <c r="F85" s="12" t="str">
        <f t="shared" si="5"/>
        <v>LS</v>
      </c>
    </row>
    <row r="86" spans="1:6" ht="18.75">
      <c r="A86" s="5" t="s">
        <v>373</v>
      </c>
      <c r="B86" s="5" t="s">
        <v>374</v>
      </c>
      <c r="C86" s="12" t="str">
        <f t="shared" si="3"/>
        <v>Ted Hayes</v>
      </c>
      <c r="D86" s="13" t="s">
        <v>562</v>
      </c>
      <c r="E86" s="12" t="str">
        <f t="shared" si="4"/>
        <v>2018</v>
      </c>
      <c r="F86" s="12" t="str">
        <f t="shared" si="5"/>
        <v>TH</v>
      </c>
    </row>
    <row r="87" spans="1:6" ht="18.75">
      <c r="A87" s="5" t="s">
        <v>378</v>
      </c>
      <c r="B87" s="5" t="s">
        <v>379</v>
      </c>
      <c r="C87" s="12" t="str">
        <f t="shared" si="3"/>
        <v>Helen StewSales</v>
      </c>
      <c r="D87" s="13" t="s">
        <v>563</v>
      </c>
      <c r="E87" s="12" t="str">
        <f t="shared" si="4"/>
        <v>2013</v>
      </c>
      <c r="F87" s="12" t="str">
        <f t="shared" si="5"/>
        <v>HS</v>
      </c>
    </row>
    <row r="88" spans="1:6" ht="18.75">
      <c r="A88" s="5" t="s">
        <v>383</v>
      </c>
      <c r="B88" s="5" t="s">
        <v>142</v>
      </c>
      <c r="C88" s="12" t="str">
        <f t="shared" si="3"/>
        <v>Katie Smith</v>
      </c>
      <c r="D88" s="13" t="s">
        <v>548</v>
      </c>
      <c r="E88" s="12" t="str">
        <f t="shared" si="4"/>
        <v>2018</v>
      </c>
      <c r="F88" s="12" t="str">
        <f t="shared" si="5"/>
        <v>KS</v>
      </c>
    </row>
    <row r="89" spans="1:6" ht="18.75">
      <c r="A89" s="5" t="s">
        <v>385</v>
      </c>
      <c r="B89" s="5" t="s">
        <v>386</v>
      </c>
      <c r="C89" s="12" t="str">
        <f t="shared" si="3"/>
        <v>Jane Winters</v>
      </c>
      <c r="D89" s="13" t="s">
        <v>564</v>
      </c>
      <c r="E89" s="12" t="str">
        <f t="shared" si="4"/>
        <v>2011</v>
      </c>
      <c r="F89" s="12" t="str">
        <f t="shared" si="5"/>
        <v>JW</v>
      </c>
    </row>
    <row r="90" spans="1:6" ht="18.75">
      <c r="A90" s="5" t="s">
        <v>130</v>
      </c>
      <c r="B90" s="5" t="s">
        <v>390</v>
      </c>
      <c r="C90" s="12" t="str">
        <f t="shared" si="3"/>
        <v>Paul MSalesin</v>
      </c>
      <c r="D90" s="13" t="s">
        <v>565</v>
      </c>
      <c r="E90" s="12" t="str">
        <f t="shared" si="4"/>
        <v>2022</v>
      </c>
      <c r="F90" s="12" t="str">
        <f t="shared" si="5"/>
        <v>PM</v>
      </c>
    </row>
    <row r="91" spans="1:6" ht="18.75">
      <c r="A91" s="5" t="s">
        <v>392</v>
      </c>
      <c r="B91" s="5" t="s">
        <v>393</v>
      </c>
      <c r="C91" s="12" t="str">
        <f t="shared" si="3"/>
        <v>Geoff Brown</v>
      </c>
      <c r="D91" s="13" t="s">
        <v>566</v>
      </c>
      <c r="E91" s="12" t="str">
        <f t="shared" si="4"/>
        <v>2017</v>
      </c>
      <c r="F91" s="12" t="str">
        <f t="shared" si="5"/>
        <v>GB</v>
      </c>
    </row>
    <row r="92" spans="1:6" ht="18.75">
      <c r="A92" s="5" t="s">
        <v>396</v>
      </c>
      <c r="B92" s="5" t="s">
        <v>397</v>
      </c>
      <c r="C92" s="12" t="str">
        <f t="shared" si="3"/>
        <v>Alice Owens</v>
      </c>
      <c r="D92" s="13" t="s">
        <v>567</v>
      </c>
      <c r="E92" s="12" t="str">
        <f t="shared" si="4"/>
        <v>2016</v>
      </c>
      <c r="F92" s="12" t="str">
        <f t="shared" si="5"/>
        <v>AW</v>
      </c>
    </row>
    <row r="93" spans="1:6" ht="18.75">
      <c r="A93" s="5" t="s">
        <v>215</v>
      </c>
      <c r="B93" s="5" t="s">
        <v>401</v>
      </c>
      <c r="C93" s="12" t="str">
        <f t="shared" si="3"/>
        <v>Greg Thomas</v>
      </c>
      <c r="D93" s="13" t="s">
        <v>568</v>
      </c>
      <c r="E93" s="12" t="str">
        <f t="shared" si="4"/>
        <v>2017</v>
      </c>
      <c r="F93" s="12" t="str">
        <f t="shared" si="5"/>
        <v>GT</v>
      </c>
    </row>
    <row r="94" spans="1:6" ht="18.75">
      <c r="A94" s="5" t="s">
        <v>404</v>
      </c>
      <c r="B94" s="5" t="s">
        <v>405</v>
      </c>
      <c r="C94" s="12" t="str">
        <f t="shared" si="3"/>
        <v>Sam Whitney</v>
      </c>
      <c r="D94" s="13" t="s">
        <v>569</v>
      </c>
      <c r="E94" s="12" t="str">
        <f t="shared" si="4"/>
        <v>2018</v>
      </c>
      <c r="F94" s="12" t="str">
        <f t="shared" si="5"/>
        <v>SW</v>
      </c>
    </row>
    <row r="95" spans="1:6" ht="18.75">
      <c r="A95" s="5" t="s">
        <v>407</v>
      </c>
      <c r="B95" s="5" t="s">
        <v>57</v>
      </c>
      <c r="C95" s="12" t="str">
        <f t="shared" si="3"/>
        <v>Erin Binga</v>
      </c>
      <c r="D95" s="13" t="s">
        <v>570</v>
      </c>
      <c r="E95" s="12" t="str">
        <f t="shared" si="4"/>
        <v>2019</v>
      </c>
      <c r="F95" s="12" t="str">
        <f t="shared" si="5"/>
        <v>EB</v>
      </c>
    </row>
    <row r="96" spans="1:6" ht="18.75">
      <c r="A96" s="5" t="s">
        <v>410</v>
      </c>
      <c r="B96" s="5" t="s">
        <v>411</v>
      </c>
      <c r="C96" s="12" t="str">
        <f t="shared" si="3"/>
        <v>Amy Tooley</v>
      </c>
      <c r="D96" s="13" t="s">
        <v>571</v>
      </c>
      <c r="E96" s="12" t="str">
        <f t="shared" si="4"/>
        <v>2017</v>
      </c>
      <c r="F96" s="12" t="str">
        <f t="shared" si="5"/>
        <v>AT</v>
      </c>
    </row>
    <row r="97" spans="1:6" ht="18.75">
      <c r="A97" s="5" t="s">
        <v>231</v>
      </c>
      <c r="B97" s="5" t="s">
        <v>232</v>
      </c>
      <c r="C97" s="12" t="str">
        <f t="shared" si="3"/>
        <v>Melanie Bowers</v>
      </c>
      <c r="D97" s="13" t="s">
        <v>514</v>
      </c>
      <c r="E97" s="12" t="str">
        <f t="shared" si="4"/>
        <v>2018</v>
      </c>
      <c r="F97" s="12" t="str">
        <f t="shared" si="5"/>
        <v>MB</v>
      </c>
    </row>
    <row r="98" spans="1:6" ht="18.75">
      <c r="A98" s="5" t="s">
        <v>236</v>
      </c>
      <c r="B98" s="5" t="s">
        <v>237</v>
      </c>
      <c r="C98" s="12" t="str">
        <f t="shared" si="3"/>
        <v>Kyle EarnhSales</v>
      </c>
      <c r="D98" s="13" t="s">
        <v>572</v>
      </c>
      <c r="E98" s="12" t="str">
        <f t="shared" si="4"/>
        <v>2019</v>
      </c>
      <c r="F98" s="12" t="str">
        <f t="shared" si="5"/>
        <v>KE</v>
      </c>
    </row>
    <row r="99" spans="1:6" ht="18.75">
      <c r="A99" s="5" t="s">
        <v>240</v>
      </c>
      <c r="B99" s="5" t="s">
        <v>241</v>
      </c>
      <c r="C99" s="12" t="str">
        <f t="shared" si="3"/>
        <v>Lance Davies</v>
      </c>
      <c r="D99" s="13" t="s">
        <v>573</v>
      </c>
      <c r="E99" s="12" t="str">
        <f t="shared" si="4"/>
        <v>2021</v>
      </c>
      <c r="F99" s="12" t="str">
        <f t="shared" si="5"/>
        <v>LD</v>
      </c>
    </row>
    <row r="100" spans="1:6" ht="18.75">
      <c r="A100" s="5" t="s">
        <v>244</v>
      </c>
      <c r="B100" s="5" t="s">
        <v>245</v>
      </c>
      <c r="C100" s="12" t="str">
        <f t="shared" si="3"/>
        <v>Anne Davidson</v>
      </c>
      <c r="D100" s="13" t="s">
        <v>574</v>
      </c>
      <c r="E100" s="12" t="str">
        <f t="shared" si="4"/>
        <v>2016</v>
      </c>
      <c r="F100" s="12" t="str">
        <f t="shared" si="5"/>
        <v>AD</v>
      </c>
    </row>
    <row r="101" spans="1:6" ht="18.75">
      <c r="A101" s="5" t="s">
        <v>248</v>
      </c>
      <c r="B101" s="5" t="s">
        <v>249</v>
      </c>
      <c r="C101" s="12" t="str">
        <f t="shared" si="3"/>
        <v>Doug Briscoll</v>
      </c>
      <c r="D101" s="13" t="s">
        <v>575</v>
      </c>
      <c r="E101" s="12" t="str">
        <f t="shared" si="4"/>
        <v>2016</v>
      </c>
      <c r="F101" s="12" t="str">
        <f t="shared" si="5"/>
        <v>DB</v>
      </c>
    </row>
    <row r="102" spans="1:6" ht="18.75">
      <c r="A102" s="5" t="s">
        <v>332</v>
      </c>
      <c r="B102" s="5" t="s">
        <v>333</v>
      </c>
      <c r="C102" s="12" t="str">
        <f t="shared" si="3"/>
        <v>Bradley Howard</v>
      </c>
      <c r="D102" s="13" t="s">
        <v>576</v>
      </c>
      <c r="E102" s="12" t="str">
        <f t="shared" si="4"/>
        <v>2011</v>
      </c>
      <c r="F102" s="12" t="str">
        <f t="shared" si="5"/>
        <v>BH</v>
      </c>
    </row>
    <row r="103" spans="1:6" ht="18.75">
      <c r="A103" s="5" t="s">
        <v>336</v>
      </c>
      <c r="B103" s="5" t="s">
        <v>57</v>
      </c>
      <c r="C103" s="12" t="str">
        <f t="shared" si="3"/>
        <v>Frieda Binga</v>
      </c>
      <c r="D103" s="13" t="s">
        <v>577</v>
      </c>
      <c r="E103" s="12" t="str">
        <f t="shared" si="4"/>
        <v>2018</v>
      </c>
      <c r="F103" s="12" t="str">
        <f t="shared" si="5"/>
        <v>FB</v>
      </c>
    </row>
    <row r="104" spans="1:6" ht="18.75">
      <c r="A104" s="5" t="s">
        <v>339</v>
      </c>
      <c r="B104" s="5" t="s">
        <v>340</v>
      </c>
      <c r="C104" s="12" t="str">
        <f t="shared" si="3"/>
        <v>Holly Taylor</v>
      </c>
      <c r="D104" s="13" t="s">
        <v>578</v>
      </c>
      <c r="E104" s="12" t="str">
        <f t="shared" si="4"/>
        <v>2019</v>
      </c>
      <c r="F104" s="12" t="str">
        <f t="shared" si="5"/>
        <v>HT</v>
      </c>
    </row>
    <row r="105" spans="1:6" ht="18.75">
      <c r="A105" s="5" t="s">
        <v>300</v>
      </c>
      <c r="B105" s="5" t="s">
        <v>301</v>
      </c>
      <c r="C105" s="12" t="str">
        <f t="shared" si="3"/>
        <v>Lynne Simmons</v>
      </c>
      <c r="D105" s="13" t="s">
        <v>579</v>
      </c>
      <c r="E105" s="12" t="str">
        <f t="shared" si="4"/>
        <v>2013</v>
      </c>
      <c r="F105" s="12" t="str">
        <f t="shared" si="5"/>
        <v>LS</v>
      </c>
    </row>
    <row r="106" spans="1:6" ht="18.75">
      <c r="A106" s="5" t="s">
        <v>303</v>
      </c>
      <c r="B106" s="5" t="s">
        <v>304</v>
      </c>
      <c r="C106" s="12" t="str">
        <f t="shared" si="3"/>
        <v>Lindsey Winger</v>
      </c>
      <c r="D106" s="13" t="s">
        <v>580</v>
      </c>
      <c r="E106" s="12" t="str">
        <f t="shared" si="4"/>
        <v>2019</v>
      </c>
      <c r="F106" s="12" t="str">
        <f t="shared" si="5"/>
        <v>LW</v>
      </c>
    </row>
    <row r="107" spans="1:6" ht="18.75">
      <c r="A107" s="5" t="s">
        <v>110</v>
      </c>
      <c r="B107" s="5" t="s">
        <v>307</v>
      </c>
      <c r="C107" s="12" t="str">
        <f t="shared" si="3"/>
        <v>Chris Reed</v>
      </c>
      <c r="D107" s="13" t="s">
        <v>581</v>
      </c>
      <c r="E107" s="12" t="str">
        <f t="shared" si="4"/>
        <v>2022</v>
      </c>
      <c r="F107" s="12" t="str">
        <f t="shared" si="5"/>
        <v>CR</v>
      </c>
    </row>
    <row r="108" spans="1:6" ht="18.75">
      <c r="A108" s="5" t="s">
        <v>309</v>
      </c>
      <c r="B108" s="5" t="s">
        <v>310</v>
      </c>
      <c r="C108" s="12" t="str">
        <f t="shared" si="3"/>
        <v>Paula Robinson</v>
      </c>
      <c r="D108" s="13" t="s">
        <v>582</v>
      </c>
      <c r="E108" s="12" t="str">
        <f t="shared" si="4"/>
        <v>2022</v>
      </c>
      <c r="F108" s="12" t="str">
        <f t="shared" si="5"/>
        <v>PR</v>
      </c>
    </row>
    <row r="109" spans="1:6" ht="18.75">
      <c r="A109" s="5" t="s">
        <v>192</v>
      </c>
      <c r="B109" s="5" t="s">
        <v>142</v>
      </c>
      <c r="C109" s="12" t="str">
        <f t="shared" si="3"/>
        <v>Brian Smith</v>
      </c>
      <c r="D109" s="13" t="s">
        <v>583</v>
      </c>
      <c r="E109" s="12" t="str">
        <f t="shared" si="4"/>
        <v>2011</v>
      </c>
      <c r="F109" s="12" t="str">
        <f t="shared" si="5"/>
        <v>BS</v>
      </c>
    </row>
    <row r="110" spans="1:6" ht="18.75">
      <c r="A110" s="5" t="s">
        <v>195</v>
      </c>
      <c r="B110" s="5" t="s">
        <v>196</v>
      </c>
      <c r="C110" s="12" t="str">
        <f t="shared" si="3"/>
        <v>Mary Barber</v>
      </c>
      <c r="D110" s="13" t="s">
        <v>584</v>
      </c>
      <c r="E110" s="12" t="str">
        <f t="shared" si="4"/>
        <v>2016</v>
      </c>
      <c r="F110" s="12" t="str">
        <f t="shared" si="5"/>
        <v>MB</v>
      </c>
    </row>
    <row r="111" spans="1:6" ht="18.75">
      <c r="A111" s="5" t="s">
        <v>198</v>
      </c>
      <c r="B111" s="5" t="s">
        <v>199</v>
      </c>
      <c r="C111" s="12" t="str">
        <f t="shared" si="3"/>
        <v>Peter Allen</v>
      </c>
      <c r="D111" s="13" t="s">
        <v>585</v>
      </c>
      <c r="E111" s="12" t="str">
        <f t="shared" si="4"/>
        <v>2018</v>
      </c>
      <c r="F111" s="12" t="str">
        <f t="shared" si="5"/>
        <v>PA</v>
      </c>
    </row>
    <row r="112" spans="1:6" ht="18.75">
      <c r="A112" s="5" t="s">
        <v>195</v>
      </c>
      <c r="B112" s="5" t="s">
        <v>202</v>
      </c>
      <c r="C112" s="12" t="str">
        <f t="shared" si="3"/>
        <v>Mary Altman</v>
      </c>
      <c r="D112" s="13" t="s">
        <v>586</v>
      </c>
      <c r="E112" s="12" t="str">
        <f t="shared" si="4"/>
        <v>2015</v>
      </c>
      <c r="F112" s="12" t="str">
        <f t="shared" si="5"/>
        <v>MA</v>
      </c>
    </row>
    <row r="113" spans="1:6" ht="18.75">
      <c r="A113" s="5" t="s">
        <v>207</v>
      </c>
      <c r="B113" s="5" t="s">
        <v>208</v>
      </c>
      <c r="C113" s="12" t="str">
        <f t="shared" si="3"/>
        <v>Fred Mallory</v>
      </c>
      <c r="D113" s="13" t="s">
        <v>587</v>
      </c>
      <c r="E113" s="12" t="str">
        <f t="shared" si="4"/>
        <v>2017</v>
      </c>
      <c r="F113" s="12" t="str">
        <f t="shared" si="5"/>
        <v>FM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E16F-3B76-4DD8-B405-298653278165}">
  <sheetPr>
    <tabColor rgb="FF002060"/>
  </sheetPr>
  <dimension ref="A2:K117"/>
  <sheetViews>
    <sheetView workbookViewId="0">
      <selection activeCell="F12" sqref="F12"/>
    </sheetView>
  </sheetViews>
  <sheetFormatPr defaultRowHeight="18"/>
  <cols>
    <col min="3" max="3" width="8.81640625" customWidth="1"/>
  </cols>
  <sheetData>
    <row r="2" spans="1:11">
      <c r="G2" s="54" t="s">
        <v>590</v>
      </c>
      <c r="H2" s="56"/>
      <c r="I2" s="56"/>
    </row>
    <row r="3" spans="1:11">
      <c r="F3" s="12"/>
      <c r="G3" s="12"/>
      <c r="H3" s="12"/>
      <c r="I3" s="12"/>
      <c r="J3" s="12"/>
      <c r="K3" s="12"/>
    </row>
    <row r="4" spans="1:11">
      <c r="F4" s="55" t="s">
        <v>602</v>
      </c>
      <c r="G4" s="55"/>
      <c r="H4" s="55"/>
      <c r="I4" s="55"/>
      <c r="J4" s="55"/>
      <c r="K4" s="55"/>
    </row>
    <row r="5" spans="1:11">
      <c r="F5" s="55" t="s">
        <v>603</v>
      </c>
      <c r="G5" s="55"/>
      <c r="H5" s="55"/>
      <c r="I5" s="55"/>
      <c r="J5" s="55"/>
      <c r="K5" s="12"/>
    </row>
    <row r="6" spans="1:11" ht="19.5" thickBot="1">
      <c r="A6" s="4" t="s">
        <v>27</v>
      </c>
      <c r="B6" s="4" t="s">
        <v>33</v>
      </c>
      <c r="C6" s="4" t="s">
        <v>30</v>
      </c>
      <c r="F6" s="55" t="s">
        <v>604</v>
      </c>
      <c r="G6" s="55"/>
      <c r="H6" s="55"/>
      <c r="I6" s="55"/>
      <c r="J6" s="55"/>
      <c r="K6" s="12"/>
    </row>
    <row r="7" spans="1:11" ht="18.75" thickTop="1">
      <c r="A7" s="5" t="s">
        <v>36</v>
      </c>
      <c r="B7" s="5">
        <v>35.5</v>
      </c>
      <c r="C7" s="5" t="s">
        <v>39</v>
      </c>
      <c r="F7" s="12" t="s">
        <v>605</v>
      </c>
      <c r="G7" s="12"/>
      <c r="H7" s="12"/>
      <c r="I7" s="12"/>
      <c r="J7" s="12"/>
      <c r="K7" s="12"/>
    </row>
    <row r="8" spans="1:11">
      <c r="A8" s="5" t="s">
        <v>43</v>
      </c>
      <c r="B8" s="5">
        <v>35.5</v>
      </c>
      <c r="C8" s="5" t="s">
        <v>46</v>
      </c>
      <c r="F8" s="12"/>
      <c r="G8" s="12"/>
      <c r="H8" s="12"/>
      <c r="I8" s="12"/>
      <c r="J8" s="12"/>
      <c r="K8" s="12"/>
    </row>
    <row r="9" spans="1:11">
      <c r="A9" s="5" t="s">
        <v>50</v>
      </c>
      <c r="B9" s="5">
        <v>42</v>
      </c>
      <c r="C9" s="5" t="s">
        <v>53</v>
      </c>
    </row>
    <row r="10" spans="1:11">
      <c r="A10" s="5" t="s">
        <v>56</v>
      </c>
      <c r="B10" s="5">
        <v>40</v>
      </c>
      <c r="C10" s="5" t="s">
        <v>59</v>
      </c>
    </row>
    <row r="11" spans="1:11">
      <c r="A11" s="5" t="s">
        <v>63</v>
      </c>
      <c r="B11" s="5">
        <v>40</v>
      </c>
      <c r="C11" s="5" t="s">
        <v>46</v>
      </c>
    </row>
    <row r="12" spans="1:11">
      <c r="A12" s="5" t="s">
        <v>70</v>
      </c>
      <c r="B12" s="5">
        <v>35</v>
      </c>
      <c r="C12" s="5" t="s">
        <v>46</v>
      </c>
    </row>
    <row r="13" spans="1:11">
      <c r="A13" s="5" t="s">
        <v>77</v>
      </c>
      <c r="B13" s="5">
        <v>35</v>
      </c>
      <c r="C13" s="5" t="s">
        <v>53</v>
      </c>
    </row>
    <row r="14" spans="1:11">
      <c r="A14" s="5" t="s">
        <v>82</v>
      </c>
      <c r="B14" s="5">
        <v>40</v>
      </c>
      <c r="C14" s="5" t="s">
        <v>39</v>
      </c>
    </row>
    <row r="15" spans="1:11">
      <c r="A15" s="5" t="s">
        <v>88</v>
      </c>
      <c r="B15" s="5">
        <v>35.5</v>
      </c>
      <c r="C15" s="5" t="s">
        <v>53</v>
      </c>
    </row>
    <row r="16" spans="1:11">
      <c r="A16" s="5" t="s">
        <v>93</v>
      </c>
      <c r="B16" s="5">
        <v>40</v>
      </c>
      <c r="C16" s="5" t="s">
        <v>39</v>
      </c>
    </row>
    <row r="17" spans="1:3">
      <c r="A17" s="5" t="s">
        <v>97</v>
      </c>
      <c r="B17" s="5">
        <v>35.5</v>
      </c>
      <c r="C17" s="5" t="s">
        <v>46</v>
      </c>
    </row>
    <row r="18" spans="1:3">
      <c r="A18" s="5" t="s">
        <v>101</v>
      </c>
      <c r="B18" s="5">
        <v>32</v>
      </c>
      <c r="C18" s="5" t="s">
        <v>53</v>
      </c>
    </row>
    <row r="19" spans="1:3">
      <c r="A19" s="5" t="s">
        <v>107</v>
      </c>
      <c r="B19" s="5">
        <v>35.5</v>
      </c>
      <c r="C19" s="5" t="s">
        <v>39</v>
      </c>
    </row>
    <row r="20" spans="1:3">
      <c r="A20" s="5" t="s">
        <v>110</v>
      </c>
      <c r="B20" s="5">
        <v>40</v>
      </c>
      <c r="C20" s="5" t="s">
        <v>46</v>
      </c>
    </row>
    <row r="21" spans="1:3">
      <c r="A21" s="5" t="s">
        <v>116</v>
      </c>
      <c r="B21" s="5">
        <v>40</v>
      </c>
      <c r="C21" s="5" t="s">
        <v>46</v>
      </c>
    </row>
    <row r="22" spans="1:3">
      <c r="A22" s="5" t="s">
        <v>120</v>
      </c>
      <c r="B22" s="5">
        <v>35.5</v>
      </c>
      <c r="C22" s="5"/>
    </row>
    <row r="23" spans="1:3">
      <c r="A23" s="5" t="s">
        <v>124</v>
      </c>
      <c r="B23" s="5">
        <v>40</v>
      </c>
      <c r="C23" s="5" t="s">
        <v>53</v>
      </c>
    </row>
    <row r="24" spans="1:3">
      <c r="A24" s="5" t="s">
        <v>130</v>
      </c>
      <c r="B24" s="5">
        <v>40</v>
      </c>
      <c r="C24" s="5" t="s">
        <v>46</v>
      </c>
    </row>
    <row r="25" spans="1:3">
      <c r="A25" s="5" t="s">
        <v>133</v>
      </c>
      <c r="B25" s="5">
        <v>40</v>
      </c>
      <c r="C25" s="5" t="s">
        <v>59</v>
      </c>
    </row>
    <row r="26" spans="1:3">
      <c r="A26" s="5" t="s">
        <v>138</v>
      </c>
      <c r="B26" s="5">
        <v>35.5</v>
      </c>
      <c r="C26" s="5" t="s">
        <v>39</v>
      </c>
    </row>
    <row r="27" spans="1:3">
      <c r="A27" s="5" t="s">
        <v>141</v>
      </c>
      <c r="B27" s="5">
        <v>25</v>
      </c>
      <c r="C27" s="5" t="s">
        <v>46</v>
      </c>
    </row>
    <row r="28" spans="1:3">
      <c r="A28" s="5" t="s">
        <v>146</v>
      </c>
      <c r="B28" s="5">
        <v>40</v>
      </c>
      <c r="C28" s="5" t="s">
        <v>59</v>
      </c>
    </row>
    <row r="29" spans="1:3">
      <c r="A29" s="5" t="s">
        <v>150</v>
      </c>
      <c r="B29" s="5">
        <v>40</v>
      </c>
      <c r="C29" s="5" t="s">
        <v>39</v>
      </c>
    </row>
    <row r="30" spans="1:3">
      <c r="A30" s="5" t="s">
        <v>156</v>
      </c>
      <c r="B30" s="5">
        <v>40</v>
      </c>
      <c r="C30" s="5"/>
    </row>
    <row r="31" spans="1:3">
      <c r="A31" s="5" t="s">
        <v>160</v>
      </c>
      <c r="B31" s="5">
        <v>40</v>
      </c>
      <c r="C31" s="5" t="s">
        <v>39</v>
      </c>
    </row>
    <row r="32" spans="1:3">
      <c r="A32" s="5" t="s">
        <v>166</v>
      </c>
      <c r="B32" s="5">
        <v>32</v>
      </c>
      <c r="C32" s="5" t="s">
        <v>53</v>
      </c>
    </row>
    <row r="33" spans="1:3">
      <c r="A33" s="5" t="s">
        <v>170</v>
      </c>
      <c r="B33" s="5">
        <v>40</v>
      </c>
      <c r="C33" s="5" t="s">
        <v>39</v>
      </c>
    </row>
    <row r="34" spans="1:3">
      <c r="A34" s="5" t="s">
        <v>116</v>
      </c>
      <c r="B34" s="5">
        <v>40</v>
      </c>
      <c r="C34" s="5" t="s">
        <v>46</v>
      </c>
    </row>
    <row r="35" spans="1:3">
      <c r="A35" s="5" t="s">
        <v>176</v>
      </c>
      <c r="B35" s="5">
        <v>32</v>
      </c>
      <c r="C35" s="5" t="s">
        <v>53</v>
      </c>
    </row>
    <row r="36" spans="1:3">
      <c r="A36" s="5" t="s">
        <v>179</v>
      </c>
      <c r="B36" s="5">
        <v>40</v>
      </c>
      <c r="C36" s="5" t="s">
        <v>59</v>
      </c>
    </row>
    <row r="37" spans="1:3">
      <c r="A37" s="5" t="s">
        <v>182</v>
      </c>
      <c r="B37" s="5">
        <v>25</v>
      </c>
      <c r="C37" s="5" t="s">
        <v>46</v>
      </c>
    </row>
    <row r="38" spans="1:3">
      <c r="A38" s="5" t="s">
        <v>120</v>
      </c>
      <c r="B38" s="5">
        <v>35</v>
      </c>
      <c r="C38" s="5" t="s">
        <v>46</v>
      </c>
    </row>
    <row r="39" spans="1:3">
      <c r="A39" s="5" t="s">
        <v>188</v>
      </c>
      <c r="B39" s="5">
        <v>35</v>
      </c>
      <c r="C39" s="5" t="s">
        <v>46</v>
      </c>
    </row>
    <row r="40" spans="1:3">
      <c r="A40" s="5" t="s">
        <v>192</v>
      </c>
      <c r="B40" s="5">
        <v>40</v>
      </c>
      <c r="C40" s="5" t="s">
        <v>39</v>
      </c>
    </row>
    <row r="41" spans="1:3">
      <c r="A41" s="5" t="s">
        <v>195</v>
      </c>
      <c r="B41" s="5">
        <v>35.5</v>
      </c>
      <c r="C41" s="5" t="s">
        <v>39</v>
      </c>
    </row>
    <row r="42" spans="1:3">
      <c r="A42" s="5" t="s">
        <v>198</v>
      </c>
      <c r="B42" s="5">
        <v>40</v>
      </c>
      <c r="C42" s="5" t="s">
        <v>59</v>
      </c>
    </row>
    <row r="43" spans="1:3">
      <c r="A43" s="5" t="s">
        <v>195</v>
      </c>
      <c r="B43" s="5">
        <v>29.5</v>
      </c>
      <c r="C43" s="5" t="s">
        <v>39</v>
      </c>
    </row>
    <row r="44" spans="1:3">
      <c r="A44" s="5" t="s">
        <v>207</v>
      </c>
      <c r="B44" s="5">
        <v>38</v>
      </c>
      <c r="C44" s="5" t="s">
        <v>53</v>
      </c>
    </row>
    <row r="45" spans="1:3">
      <c r="A45" s="5" t="s">
        <v>211</v>
      </c>
      <c r="B45" s="5">
        <v>40</v>
      </c>
      <c r="C45" s="5"/>
    </row>
    <row r="46" spans="1:3">
      <c r="A46" s="5" t="s">
        <v>215</v>
      </c>
      <c r="B46" s="5">
        <v>38</v>
      </c>
      <c r="C46" s="5" t="s">
        <v>46</v>
      </c>
    </row>
    <row r="47" spans="1:3">
      <c r="A47" s="5" t="s">
        <v>219</v>
      </c>
      <c r="B47" s="5">
        <v>40</v>
      </c>
      <c r="C47" s="5" t="s">
        <v>46</v>
      </c>
    </row>
    <row r="48" spans="1:3">
      <c r="A48" s="5" t="s">
        <v>224</v>
      </c>
      <c r="B48" s="5">
        <v>40</v>
      </c>
      <c r="C48" s="5" t="s">
        <v>39</v>
      </c>
    </row>
    <row r="49" spans="1:3">
      <c r="A49" s="5" t="s">
        <v>228</v>
      </c>
      <c r="B49" s="5">
        <v>35</v>
      </c>
      <c r="C49" s="5" t="s">
        <v>46</v>
      </c>
    </row>
    <row r="50" spans="1:3">
      <c r="A50" s="5" t="s">
        <v>231</v>
      </c>
      <c r="B50" s="5">
        <v>15.5</v>
      </c>
      <c r="C50" s="5" t="s">
        <v>59</v>
      </c>
    </row>
    <row r="51" spans="1:3">
      <c r="A51" s="5" t="s">
        <v>236</v>
      </c>
      <c r="B51" s="5">
        <v>40</v>
      </c>
      <c r="C51" s="5" t="s">
        <v>46</v>
      </c>
    </row>
    <row r="52" spans="1:3">
      <c r="A52" s="5" t="s">
        <v>240</v>
      </c>
      <c r="B52" s="5">
        <v>32</v>
      </c>
      <c r="C52" s="5" t="s">
        <v>46</v>
      </c>
    </row>
    <row r="53" spans="1:3">
      <c r="A53" s="5" t="s">
        <v>244</v>
      </c>
      <c r="B53" s="5">
        <v>25</v>
      </c>
      <c r="C53" s="5" t="s">
        <v>53</v>
      </c>
    </row>
    <row r="54" spans="1:3">
      <c r="A54" s="5" t="s">
        <v>248</v>
      </c>
      <c r="B54" s="5">
        <v>38</v>
      </c>
      <c r="C54" s="5" t="s">
        <v>53</v>
      </c>
    </row>
    <row r="55" spans="1:3">
      <c r="A55" s="5" t="s">
        <v>124</v>
      </c>
      <c r="B55" s="5">
        <v>35.5</v>
      </c>
      <c r="C55" s="5" t="s">
        <v>39</v>
      </c>
    </row>
    <row r="56" spans="1:3">
      <c r="A56" s="5" t="s">
        <v>254</v>
      </c>
      <c r="B56" s="5">
        <v>40</v>
      </c>
      <c r="C56" s="5" t="s">
        <v>59</v>
      </c>
    </row>
    <row r="57" spans="1:3">
      <c r="A57" s="5" t="s">
        <v>138</v>
      </c>
      <c r="B57" s="5">
        <v>38</v>
      </c>
      <c r="C57" s="5" t="s">
        <v>46</v>
      </c>
    </row>
    <row r="58" spans="1:3">
      <c r="A58" s="5" t="s">
        <v>261</v>
      </c>
      <c r="B58" s="5">
        <v>40</v>
      </c>
      <c r="C58" s="5" t="s">
        <v>39</v>
      </c>
    </row>
    <row r="59" spans="1:3">
      <c r="A59" s="5" t="s">
        <v>264</v>
      </c>
      <c r="B59" s="5">
        <v>35</v>
      </c>
      <c r="C59" s="5" t="s">
        <v>46</v>
      </c>
    </row>
    <row r="60" spans="1:3">
      <c r="A60" s="5" t="s">
        <v>268</v>
      </c>
      <c r="B60" s="5">
        <v>40</v>
      </c>
      <c r="C60" s="5" t="s">
        <v>46</v>
      </c>
    </row>
    <row r="61" spans="1:3">
      <c r="A61" s="5" t="s">
        <v>272</v>
      </c>
      <c r="B61" s="5">
        <v>25</v>
      </c>
      <c r="C61" s="5" t="s">
        <v>53</v>
      </c>
    </row>
    <row r="62" spans="1:3">
      <c r="A62" s="5" t="s">
        <v>275</v>
      </c>
      <c r="B62" s="5">
        <v>40</v>
      </c>
      <c r="C62" s="5" t="s">
        <v>59</v>
      </c>
    </row>
    <row r="63" spans="1:3">
      <c r="A63" s="5" t="s">
        <v>224</v>
      </c>
      <c r="B63" s="5">
        <v>38</v>
      </c>
      <c r="C63" s="5" t="s">
        <v>46</v>
      </c>
    </row>
    <row r="64" spans="1:3">
      <c r="A64" s="5" t="s">
        <v>281</v>
      </c>
      <c r="B64" s="5">
        <v>40</v>
      </c>
      <c r="C64" s="5" t="s">
        <v>46</v>
      </c>
    </row>
    <row r="65" spans="1:3">
      <c r="A65" s="5" t="s">
        <v>284</v>
      </c>
      <c r="B65" s="5">
        <v>42</v>
      </c>
      <c r="C65" s="5"/>
    </row>
    <row r="66" spans="1:3">
      <c r="A66" s="5" t="s">
        <v>287</v>
      </c>
      <c r="B66" s="5">
        <v>40</v>
      </c>
      <c r="C66" s="5" t="s">
        <v>59</v>
      </c>
    </row>
    <row r="67" spans="1:3">
      <c r="A67" s="5" t="s">
        <v>290</v>
      </c>
      <c r="B67" s="5">
        <v>25</v>
      </c>
      <c r="C67" s="5" t="s">
        <v>46</v>
      </c>
    </row>
    <row r="68" spans="1:3">
      <c r="A68" s="5" t="s">
        <v>228</v>
      </c>
      <c r="B68" s="5">
        <v>15.5</v>
      </c>
      <c r="C68" s="5" t="s">
        <v>59</v>
      </c>
    </row>
    <row r="69" spans="1:3">
      <c r="A69" s="5" t="s">
        <v>296</v>
      </c>
      <c r="B69" s="5">
        <v>40</v>
      </c>
      <c r="C69" s="5" t="s">
        <v>39</v>
      </c>
    </row>
    <row r="70" spans="1:3">
      <c r="A70" s="5" t="s">
        <v>300</v>
      </c>
      <c r="B70" s="5">
        <v>35</v>
      </c>
      <c r="C70" s="5" t="s">
        <v>59</v>
      </c>
    </row>
    <row r="71" spans="1:3">
      <c r="A71" s="5" t="s">
        <v>303</v>
      </c>
      <c r="B71" s="5">
        <v>35</v>
      </c>
      <c r="C71" s="5" t="s">
        <v>59</v>
      </c>
    </row>
    <row r="72" spans="1:3">
      <c r="A72" s="5" t="s">
        <v>110</v>
      </c>
      <c r="B72" s="5">
        <v>35.5</v>
      </c>
      <c r="C72" s="5" t="s">
        <v>53</v>
      </c>
    </row>
    <row r="73" spans="1:3">
      <c r="A73" s="5" t="s">
        <v>309</v>
      </c>
      <c r="B73" s="5">
        <v>29.5</v>
      </c>
      <c r="C73" s="5" t="s">
        <v>39</v>
      </c>
    </row>
    <row r="74" spans="1:3">
      <c r="A74" s="5" t="s">
        <v>313</v>
      </c>
      <c r="B74" s="5">
        <v>40</v>
      </c>
      <c r="C74" s="5" t="s">
        <v>46</v>
      </c>
    </row>
    <row r="75" spans="1:3">
      <c r="A75" s="5" t="s">
        <v>316</v>
      </c>
      <c r="B75" s="5">
        <v>35</v>
      </c>
      <c r="C75" s="5" t="s">
        <v>53</v>
      </c>
    </row>
    <row r="76" spans="1:3">
      <c r="A76" s="5" t="s">
        <v>161</v>
      </c>
      <c r="B76" s="5">
        <v>42</v>
      </c>
      <c r="C76" s="5" t="s">
        <v>39</v>
      </c>
    </row>
    <row r="77" spans="1:3">
      <c r="A77" s="5" t="s">
        <v>322</v>
      </c>
      <c r="B77" s="5">
        <v>29.5</v>
      </c>
      <c r="C77" s="5" t="s">
        <v>39</v>
      </c>
    </row>
    <row r="78" spans="1:3">
      <c r="A78" s="5" t="s">
        <v>327</v>
      </c>
      <c r="B78" s="5">
        <v>40</v>
      </c>
      <c r="C78" s="5" t="s">
        <v>39</v>
      </c>
    </row>
    <row r="79" spans="1:3">
      <c r="A79" s="5" t="s">
        <v>332</v>
      </c>
      <c r="B79" s="5">
        <v>40</v>
      </c>
      <c r="C79" s="5" t="s">
        <v>46</v>
      </c>
    </row>
    <row r="80" spans="1:3">
      <c r="A80" s="5" t="s">
        <v>336</v>
      </c>
      <c r="B80" s="5">
        <v>40</v>
      </c>
      <c r="C80" s="5" t="s">
        <v>59</v>
      </c>
    </row>
    <row r="81" spans="1:3">
      <c r="A81" s="5" t="s">
        <v>339</v>
      </c>
      <c r="B81" s="5">
        <v>29.5</v>
      </c>
      <c r="C81" s="5" t="s">
        <v>39</v>
      </c>
    </row>
    <row r="82" spans="1:3">
      <c r="A82" s="5" t="s">
        <v>343</v>
      </c>
      <c r="B82" s="5">
        <v>40</v>
      </c>
      <c r="C82" s="5" t="s">
        <v>39</v>
      </c>
    </row>
    <row r="83" spans="1:3">
      <c r="A83" s="5" t="s">
        <v>346</v>
      </c>
      <c r="B83" s="5">
        <v>40</v>
      </c>
      <c r="C83" s="5" t="s">
        <v>59</v>
      </c>
    </row>
    <row r="84" spans="1:3">
      <c r="A84" s="5" t="s">
        <v>77</v>
      </c>
      <c r="B84" s="5">
        <v>40</v>
      </c>
      <c r="C84" s="5" t="s">
        <v>53</v>
      </c>
    </row>
    <row r="85" spans="1:3">
      <c r="A85" s="5" t="s">
        <v>353</v>
      </c>
      <c r="B85" s="5">
        <v>40</v>
      </c>
      <c r="C85" s="5"/>
    </row>
    <row r="86" spans="1:3">
      <c r="A86" s="5" t="s">
        <v>356</v>
      </c>
      <c r="B86" s="5">
        <v>40</v>
      </c>
      <c r="C86" s="5" t="s">
        <v>39</v>
      </c>
    </row>
    <row r="87" spans="1:3">
      <c r="A87" s="5" t="s">
        <v>360</v>
      </c>
      <c r="B87" s="5">
        <v>40</v>
      </c>
      <c r="C87" s="5" t="s">
        <v>59</v>
      </c>
    </row>
    <row r="88" spans="1:3">
      <c r="A88" s="5" t="s">
        <v>364</v>
      </c>
      <c r="B88" s="5">
        <v>29.5</v>
      </c>
      <c r="C88" s="5" t="s">
        <v>39</v>
      </c>
    </row>
    <row r="89" spans="1:3">
      <c r="A89" s="5" t="s">
        <v>368</v>
      </c>
      <c r="B89" s="5">
        <v>15.5</v>
      </c>
      <c r="C89" s="5" t="s">
        <v>59</v>
      </c>
    </row>
    <row r="90" spans="1:3">
      <c r="A90" s="5" t="s">
        <v>373</v>
      </c>
      <c r="B90" s="5">
        <v>32</v>
      </c>
      <c r="C90" s="5" t="s">
        <v>46</v>
      </c>
    </row>
    <row r="91" spans="1:3">
      <c r="A91" s="5" t="s">
        <v>378</v>
      </c>
      <c r="B91" s="5">
        <v>42</v>
      </c>
      <c r="C91" s="5" t="s">
        <v>39</v>
      </c>
    </row>
    <row r="92" spans="1:3">
      <c r="A92" s="5" t="s">
        <v>383</v>
      </c>
      <c r="B92" s="5">
        <v>40</v>
      </c>
      <c r="C92" s="5" t="s">
        <v>53</v>
      </c>
    </row>
    <row r="93" spans="1:3">
      <c r="A93" s="5" t="s">
        <v>385</v>
      </c>
      <c r="B93" s="5">
        <v>35</v>
      </c>
      <c r="C93" s="5" t="s">
        <v>46</v>
      </c>
    </row>
    <row r="94" spans="1:3">
      <c r="A94" s="5" t="s">
        <v>130</v>
      </c>
      <c r="B94" s="5">
        <v>40</v>
      </c>
      <c r="C94" s="5" t="s">
        <v>39</v>
      </c>
    </row>
    <row r="95" spans="1:3">
      <c r="A95" s="5" t="s">
        <v>392</v>
      </c>
      <c r="B95" s="5">
        <v>40</v>
      </c>
      <c r="C95" s="5" t="s">
        <v>46</v>
      </c>
    </row>
    <row r="96" spans="1:3">
      <c r="A96" s="5" t="s">
        <v>396</v>
      </c>
      <c r="B96" s="5">
        <v>15.5</v>
      </c>
      <c r="C96" s="5" t="s">
        <v>59</v>
      </c>
    </row>
    <row r="97" spans="1:3">
      <c r="A97" s="5" t="s">
        <v>215</v>
      </c>
      <c r="B97" s="5">
        <v>40</v>
      </c>
      <c r="C97" s="5" t="s">
        <v>59</v>
      </c>
    </row>
    <row r="98" spans="1:3">
      <c r="A98" s="5" t="s">
        <v>404</v>
      </c>
      <c r="B98" s="5">
        <v>40</v>
      </c>
      <c r="C98" s="5" t="s">
        <v>39</v>
      </c>
    </row>
    <row r="99" spans="1:3">
      <c r="A99" s="5" t="s">
        <v>407</v>
      </c>
      <c r="B99" s="5">
        <v>40</v>
      </c>
      <c r="C99" s="5" t="s">
        <v>59</v>
      </c>
    </row>
    <row r="100" spans="1:3">
      <c r="A100" s="5" t="s">
        <v>410</v>
      </c>
      <c r="B100" s="5">
        <v>15.5</v>
      </c>
      <c r="C100" s="5" t="s">
        <v>59</v>
      </c>
    </row>
    <row r="101" spans="1:3">
      <c r="A101" s="5" t="s">
        <v>231</v>
      </c>
      <c r="B101" s="5">
        <v>15.5</v>
      </c>
      <c r="C101" s="5" t="s">
        <v>59</v>
      </c>
    </row>
    <row r="102" spans="1:3">
      <c r="A102" s="5" t="s">
        <v>236</v>
      </c>
      <c r="B102" s="5">
        <v>40</v>
      </c>
      <c r="C102" s="5" t="s">
        <v>46</v>
      </c>
    </row>
    <row r="103" spans="1:3">
      <c r="A103" s="5" t="s">
        <v>240</v>
      </c>
      <c r="B103" s="5">
        <v>32</v>
      </c>
      <c r="C103" s="5" t="s">
        <v>46</v>
      </c>
    </row>
    <row r="104" spans="1:3">
      <c r="A104" s="5" t="s">
        <v>244</v>
      </c>
      <c r="B104" s="5">
        <v>25</v>
      </c>
      <c r="C104" s="5" t="s">
        <v>53</v>
      </c>
    </row>
    <row r="105" spans="1:3">
      <c r="A105" s="5" t="s">
        <v>248</v>
      </c>
      <c r="B105" s="5">
        <v>38</v>
      </c>
      <c r="C105" s="5" t="s">
        <v>53</v>
      </c>
    </row>
    <row r="106" spans="1:3">
      <c r="A106" s="5" t="s">
        <v>332</v>
      </c>
      <c r="B106" s="5">
        <v>40</v>
      </c>
      <c r="C106" s="5" t="s">
        <v>46</v>
      </c>
    </row>
    <row r="107" spans="1:3">
      <c r="A107" s="5" t="s">
        <v>336</v>
      </c>
      <c r="B107" s="5">
        <v>40</v>
      </c>
      <c r="C107" s="5" t="s">
        <v>59</v>
      </c>
    </row>
    <row r="108" spans="1:3">
      <c r="A108" s="5" t="s">
        <v>339</v>
      </c>
      <c r="B108" s="5">
        <v>29.5</v>
      </c>
      <c r="C108" s="5" t="s">
        <v>39</v>
      </c>
    </row>
    <row r="109" spans="1:3">
      <c r="A109" s="5" t="s">
        <v>300</v>
      </c>
      <c r="B109" s="5">
        <v>35</v>
      </c>
      <c r="C109" s="5" t="s">
        <v>59</v>
      </c>
    </row>
    <row r="110" spans="1:3">
      <c r="A110" s="5" t="s">
        <v>303</v>
      </c>
      <c r="B110" s="5">
        <v>35</v>
      </c>
      <c r="C110" s="5" t="s">
        <v>59</v>
      </c>
    </row>
    <row r="111" spans="1:3">
      <c r="A111" s="5" t="s">
        <v>110</v>
      </c>
      <c r="B111" s="5">
        <v>35.5</v>
      </c>
      <c r="C111" s="5" t="s">
        <v>53</v>
      </c>
    </row>
    <row r="112" spans="1:3">
      <c r="A112" s="5" t="s">
        <v>309</v>
      </c>
      <c r="B112" s="5">
        <v>29.5</v>
      </c>
      <c r="C112" s="5" t="s">
        <v>39</v>
      </c>
    </row>
    <row r="113" spans="1:3">
      <c r="A113" s="5" t="s">
        <v>192</v>
      </c>
      <c r="B113" s="5">
        <v>40</v>
      </c>
      <c r="C113" s="5" t="s">
        <v>39</v>
      </c>
    </row>
    <row r="114" spans="1:3">
      <c r="A114" s="5" t="s">
        <v>195</v>
      </c>
      <c r="B114" s="5">
        <v>35.5</v>
      </c>
      <c r="C114" s="5" t="s">
        <v>39</v>
      </c>
    </row>
    <row r="115" spans="1:3">
      <c r="A115" s="5" t="s">
        <v>198</v>
      </c>
      <c r="B115" s="5">
        <v>40</v>
      </c>
      <c r="C115" s="5" t="s">
        <v>59</v>
      </c>
    </row>
    <row r="116" spans="1:3">
      <c r="A116" s="5" t="s">
        <v>195</v>
      </c>
      <c r="B116" s="5">
        <v>29.5</v>
      </c>
      <c r="C116" s="5" t="s">
        <v>39</v>
      </c>
    </row>
    <row r="117" spans="1:3">
      <c r="A117" s="5" t="s">
        <v>207</v>
      </c>
      <c r="B117" s="5">
        <v>38</v>
      </c>
      <c r="C117" s="5" t="s">
        <v>53</v>
      </c>
    </row>
  </sheetData>
  <mergeCells count="4">
    <mergeCell ref="G2:I2"/>
    <mergeCell ref="F4:K4"/>
    <mergeCell ref="F5:J5"/>
    <mergeCell ref="F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96D7-9E94-4FD4-B56E-449A9C88BBDF}">
  <sheetPr>
    <tabColor rgb="FFFFFF00"/>
  </sheetPr>
  <dimension ref="A2:G113"/>
  <sheetViews>
    <sheetView workbookViewId="0">
      <selection activeCell="G8" sqref="G8"/>
    </sheetView>
  </sheetViews>
  <sheetFormatPr defaultRowHeight="18"/>
  <cols>
    <col min="3" max="3" width="9.6328125" bestFit="1" customWidth="1"/>
    <col min="6" max="6" width="29" bestFit="1" customWidth="1"/>
  </cols>
  <sheetData>
    <row r="2" spans="1:7" ht="19.5" thickBot="1">
      <c r="A2" s="4" t="s">
        <v>27</v>
      </c>
      <c r="B2" s="4" t="s">
        <v>33</v>
      </c>
      <c r="C2" s="4" t="s">
        <v>30</v>
      </c>
      <c r="E2" s="12"/>
      <c r="F2" s="12"/>
      <c r="G2" s="12"/>
    </row>
    <row r="3" spans="1:7" ht="18.75" thickTop="1">
      <c r="A3" s="5" t="s">
        <v>36</v>
      </c>
      <c r="B3" s="5">
        <v>35.5</v>
      </c>
      <c r="C3" s="5" t="s">
        <v>39</v>
      </c>
      <c r="E3" s="12"/>
      <c r="F3" s="12"/>
      <c r="G3" s="12"/>
    </row>
    <row r="4" spans="1:7">
      <c r="A4" s="5" t="s">
        <v>43</v>
      </c>
      <c r="B4" s="5">
        <v>35.5</v>
      </c>
      <c r="C4" s="5" t="s">
        <v>46</v>
      </c>
      <c r="E4" s="12"/>
      <c r="F4" s="12" t="s">
        <v>606</v>
      </c>
      <c r="G4" s="12">
        <f>COUNT(B3:B113)</f>
        <v>111</v>
      </c>
    </row>
    <row r="5" spans="1:7">
      <c r="A5" s="5" t="s">
        <v>50</v>
      </c>
      <c r="B5" s="5">
        <v>42</v>
      </c>
      <c r="C5" s="5" t="s">
        <v>53</v>
      </c>
      <c r="E5" s="12"/>
      <c r="F5" s="12" t="s">
        <v>607</v>
      </c>
      <c r="G5" s="12">
        <f>COUNTA(A3:A113)</f>
        <v>111</v>
      </c>
    </row>
    <row r="6" spans="1:7">
      <c r="A6" s="5" t="s">
        <v>56</v>
      </c>
      <c r="B6" s="5">
        <v>40</v>
      </c>
      <c r="C6" s="5" t="s">
        <v>59</v>
      </c>
      <c r="E6" s="12"/>
      <c r="F6" s="12" t="s">
        <v>608</v>
      </c>
      <c r="G6" s="12">
        <f>COUNTBLANK(C3:C113)</f>
        <v>5</v>
      </c>
    </row>
    <row r="7" spans="1:7">
      <c r="A7" s="5" t="s">
        <v>63</v>
      </c>
      <c r="B7" s="5">
        <v>40</v>
      </c>
      <c r="C7" s="5" t="s">
        <v>46</v>
      </c>
      <c r="E7" s="12"/>
      <c r="F7" s="12" t="s">
        <v>609</v>
      </c>
      <c r="G7" s="12">
        <f>COUNTIF(B3:B113, "&gt;25")</f>
        <v>99</v>
      </c>
    </row>
    <row r="8" spans="1:7">
      <c r="A8" s="5" t="s">
        <v>70</v>
      </c>
      <c r="B8" s="5">
        <v>35</v>
      </c>
      <c r="C8" s="5" t="s">
        <v>46</v>
      </c>
      <c r="E8" s="12"/>
      <c r="F8" s="12" t="s">
        <v>610</v>
      </c>
      <c r="G8" s="12">
        <f>COUNTIF(B3:B113, "&lt;30")</f>
        <v>20</v>
      </c>
    </row>
    <row r="9" spans="1:7">
      <c r="A9" s="5" t="s">
        <v>77</v>
      </c>
      <c r="B9" s="5">
        <v>35</v>
      </c>
      <c r="C9" s="5" t="s">
        <v>53</v>
      </c>
      <c r="E9" s="12"/>
      <c r="F9" s="12"/>
      <c r="G9" s="12"/>
    </row>
    <row r="10" spans="1:7">
      <c r="A10" s="5" t="s">
        <v>82</v>
      </c>
      <c r="B10" s="5">
        <v>40</v>
      </c>
      <c r="C10" s="5" t="s">
        <v>39</v>
      </c>
    </row>
    <row r="11" spans="1:7">
      <c r="A11" s="5" t="s">
        <v>88</v>
      </c>
      <c r="B11" s="5">
        <v>35.5</v>
      </c>
      <c r="C11" s="5" t="s">
        <v>53</v>
      </c>
    </row>
    <row r="12" spans="1:7">
      <c r="A12" s="5" t="s">
        <v>93</v>
      </c>
      <c r="B12" s="5">
        <v>40</v>
      </c>
      <c r="C12" s="5" t="s">
        <v>39</v>
      </c>
    </row>
    <row r="13" spans="1:7">
      <c r="A13" s="5" t="s">
        <v>97</v>
      </c>
      <c r="B13" s="5">
        <v>35.5</v>
      </c>
      <c r="C13" s="5" t="s">
        <v>46</v>
      </c>
    </row>
    <row r="14" spans="1:7">
      <c r="A14" s="5" t="s">
        <v>101</v>
      </c>
      <c r="B14" s="5">
        <v>32</v>
      </c>
      <c r="C14" s="5" t="s">
        <v>53</v>
      </c>
    </row>
    <row r="15" spans="1:7">
      <c r="A15" s="5" t="s">
        <v>107</v>
      </c>
      <c r="B15" s="5">
        <v>35.5</v>
      </c>
      <c r="C15" s="5" t="s">
        <v>39</v>
      </c>
    </row>
    <row r="16" spans="1:7">
      <c r="A16" s="5" t="s">
        <v>110</v>
      </c>
      <c r="B16" s="5">
        <v>40</v>
      </c>
      <c r="C16" s="5" t="s">
        <v>46</v>
      </c>
    </row>
    <row r="17" spans="1:3">
      <c r="A17" s="5" t="s">
        <v>116</v>
      </c>
      <c r="B17" s="5">
        <v>40</v>
      </c>
      <c r="C17" s="5" t="s">
        <v>46</v>
      </c>
    </row>
    <row r="18" spans="1:3">
      <c r="A18" s="5" t="s">
        <v>120</v>
      </c>
      <c r="B18" s="5">
        <v>35.5</v>
      </c>
      <c r="C18" s="5"/>
    </row>
    <row r="19" spans="1:3">
      <c r="A19" s="5" t="s">
        <v>124</v>
      </c>
      <c r="B19" s="5">
        <v>40</v>
      </c>
      <c r="C19" s="5" t="s">
        <v>53</v>
      </c>
    </row>
    <row r="20" spans="1:3">
      <c r="A20" s="5" t="s">
        <v>130</v>
      </c>
      <c r="B20" s="5">
        <v>40</v>
      </c>
      <c r="C20" s="5" t="s">
        <v>46</v>
      </c>
    </row>
    <row r="21" spans="1:3">
      <c r="A21" s="5" t="s">
        <v>133</v>
      </c>
      <c r="B21" s="5">
        <v>40</v>
      </c>
      <c r="C21" s="5" t="s">
        <v>59</v>
      </c>
    </row>
    <row r="22" spans="1:3">
      <c r="A22" s="5" t="s">
        <v>138</v>
      </c>
      <c r="B22" s="5">
        <v>35.5</v>
      </c>
      <c r="C22" s="5" t="s">
        <v>39</v>
      </c>
    </row>
    <row r="23" spans="1:3">
      <c r="A23" s="5" t="s">
        <v>141</v>
      </c>
      <c r="B23" s="5">
        <v>25</v>
      </c>
      <c r="C23" s="5" t="s">
        <v>46</v>
      </c>
    </row>
    <row r="24" spans="1:3">
      <c r="A24" s="5" t="s">
        <v>146</v>
      </c>
      <c r="B24" s="5">
        <v>40</v>
      </c>
      <c r="C24" s="5" t="s">
        <v>59</v>
      </c>
    </row>
    <row r="25" spans="1:3">
      <c r="A25" s="5" t="s">
        <v>150</v>
      </c>
      <c r="B25" s="5">
        <v>40</v>
      </c>
      <c r="C25" s="5" t="s">
        <v>39</v>
      </c>
    </row>
    <row r="26" spans="1:3">
      <c r="A26" s="5" t="s">
        <v>156</v>
      </c>
      <c r="B26" s="5">
        <v>40</v>
      </c>
      <c r="C26" s="5"/>
    </row>
    <row r="27" spans="1:3">
      <c r="A27" s="5" t="s">
        <v>160</v>
      </c>
      <c r="B27" s="5">
        <v>40</v>
      </c>
      <c r="C27" s="5" t="s">
        <v>39</v>
      </c>
    </row>
    <row r="28" spans="1:3">
      <c r="A28" s="5" t="s">
        <v>166</v>
      </c>
      <c r="B28" s="5">
        <v>32</v>
      </c>
      <c r="C28" s="5" t="s">
        <v>53</v>
      </c>
    </row>
    <row r="29" spans="1:3">
      <c r="A29" s="5" t="s">
        <v>170</v>
      </c>
      <c r="B29" s="5">
        <v>40</v>
      </c>
      <c r="C29" s="5" t="s">
        <v>39</v>
      </c>
    </row>
    <row r="30" spans="1:3">
      <c r="A30" s="5" t="s">
        <v>116</v>
      </c>
      <c r="B30" s="5">
        <v>40</v>
      </c>
      <c r="C30" s="5" t="s">
        <v>46</v>
      </c>
    </row>
    <row r="31" spans="1:3">
      <c r="A31" s="5" t="s">
        <v>176</v>
      </c>
      <c r="B31" s="5">
        <v>32</v>
      </c>
      <c r="C31" s="5" t="s">
        <v>53</v>
      </c>
    </row>
    <row r="32" spans="1:3">
      <c r="A32" s="5" t="s">
        <v>179</v>
      </c>
      <c r="B32" s="5">
        <v>40</v>
      </c>
      <c r="C32" s="5" t="s">
        <v>59</v>
      </c>
    </row>
    <row r="33" spans="1:3">
      <c r="A33" s="5" t="s">
        <v>182</v>
      </c>
      <c r="B33" s="5">
        <v>25</v>
      </c>
      <c r="C33" s="5" t="s">
        <v>46</v>
      </c>
    </row>
    <row r="34" spans="1:3">
      <c r="A34" s="5" t="s">
        <v>120</v>
      </c>
      <c r="B34" s="5">
        <v>35</v>
      </c>
      <c r="C34" s="5" t="s">
        <v>46</v>
      </c>
    </row>
    <row r="35" spans="1:3">
      <c r="A35" s="5" t="s">
        <v>188</v>
      </c>
      <c r="B35" s="5">
        <v>35</v>
      </c>
      <c r="C35" s="5" t="s">
        <v>46</v>
      </c>
    </row>
    <row r="36" spans="1:3">
      <c r="A36" s="5" t="s">
        <v>192</v>
      </c>
      <c r="B36" s="5">
        <v>40</v>
      </c>
      <c r="C36" s="5" t="s">
        <v>39</v>
      </c>
    </row>
    <row r="37" spans="1:3">
      <c r="A37" s="5" t="s">
        <v>195</v>
      </c>
      <c r="B37" s="5">
        <v>35.5</v>
      </c>
      <c r="C37" s="5" t="s">
        <v>39</v>
      </c>
    </row>
    <row r="38" spans="1:3">
      <c r="A38" s="5" t="s">
        <v>198</v>
      </c>
      <c r="B38" s="5">
        <v>40</v>
      </c>
      <c r="C38" s="5" t="s">
        <v>59</v>
      </c>
    </row>
    <row r="39" spans="1:3">
      <c r="A39" s="5" t="s">
        <v>195</v>
      </c>
      <c r="B39" s="5">
        <v>29.5</v>
      </c>
      <c r="C39" s="5" t="s">
        <v>39</v>
      </c>
    </row>
    <row r="40" spans="1:3">
      <c r="A40" s="5" t="s">
        <v>207</v>
      </c>
      <c r="B40" s="5">
        <v>38</v>
      </c>
      <c r="C40" s="5" t="s">
        <v>53</v>
      </c>
    </row>
    <row r="41" spans="1:3">
      <c r="A41" s="5" t="s">
        <v>211</v>
      </c>
      <c r="B41" s="5">
        <v>40</v>
      </c>
      <c r="C41" s="5"/>
    </row>
    <row r="42" spans="1:3">
      <c r="A42" s="5" t="s">
        <v>215</v>
      </c>
      <c r="B42" s="5">
        <v>38</v>
      </c>
      <c r="C42" s="5" t="s">
        <v>46</v>
      </c>
    </row>
    <row r="43" spans="1:3">
      <c r="A43" s="5" t="s">
        <v>219</v>
      </c>
      <c r="B43" s="5">
        <v>40</v>
      </c>
      <c r="C43" s="5" t="s">
        <v>46</v>
      </c>
    </row>
    <row r="44" spans="1:3">
      <c r="A44" s="5" t="s">
        <v>224</v>
      </c>
      <c r="B44" s="5">
        <v>40</v>
      </c>
      <c r="C44" s="5" t="s">
        <v>39</v>
      </c>
    </row>
    <row r="45" spans="1:3">
      <c r="A45" s="5" t="s">
        <v>228</v>
      </c>
      <c r="B45" s="5">
        <v>35</v>
      </c>
      <c r="C45" s="5" t="s">
        <v>46</v>
      </c>
    </row>
    <row r="46" spans="1:3">
      <c r="A46" s="5" t="s">
        <v>231</v>
      </c>
      <c r="B46" s="5">
        <v>15.5</v>
      </c>
      <c r="C46" s="5" t="s">
        <v>59</v>
      </c>
    </row>
    <row r="47" spans="1:3">
      <c r="A47" s="5" t="s">
        <v>236</v>
      </c>
      <c r="B47" s="5">
        <v>40</v>
      </c>
      <c r="C47" s="5" t="s">
        <v>46</v>
      </c>
    </row>
    <row r="48" spans="1:3">
      <c r="A48" s="5" t="s">
        <v>240</v>
      </c>
      <c r="B48" s="5">
        <v>32</v>
      </c>
      <c r="C48" s="5" t="s">
        <v>46</v>
      </c>
    </row>
    <row r="49" spans="1:3">
      <c r="A49" s="5" t="s">
        <v>244</v>
      </c>
      <c r="B49" s="5">
        <v>25</v>
      </c>
      <c r="C49" s="5" t="s">
        <v>53</v>
      </c>
    </row>
    <row r="50" spans="1:3">
      <c r="A50" s="5" t="s">
        <v>248</v>
      </c>
      <c r="B50" s="5">
        <v>38</v>
      </c>
      <c r="C50" s="5" t="s">
        <v>53</v>
      </c>
    </row>
    <row r="51" spans="1:3">
      <c r="A51" s="5" t="s">
        <v>124</v>
      </c>
      <c r="B51" s="5">
        <v>35.5</v>
      </c>
      <c r="C51" s="5" t="s">
        <v>39</v>
      </c>
    </row>
    <row r="52" spans="1:3">
      <c r="A52" s="5" t="s">
        <v>254</v>
      </c>
      <c r="B52" s="5">
        <v>40</v>
      </c>
      <c r="C52" s="5" t="s">
        <v>59</v>
      </c>
    </row>
    <row r="53" spans="1:3">
      <c r="A53" s="5" t="s">
        <v>138</v>
      </c>
      <c r="B53" s="5">
        <v>38</v>
      </c>
      <c r="C53" s="5" t="s">
        <v>46</v>
      </c>
    </row>
    <row r="54" spans="1:3">
      <c r="A54" s="5" t="s">
        <v>261</v>
      </c>
      <c r="B54" s="5">
        <v>40</v>
      </c>
      <c r="C54" s="5" t="s">
        <v>39</v>
      </c>
    </row>
    <row r="55" spans="1:3">
      <c r="A55" s="5" t="s">
        <v>264</v>
      </c>
      <c r="B55" s="5">
        <v>35</v>
      </c>
      <c r="C55" s="5" t="s">
        <v>46</v>
      </c>
    </row>
    <row r="56" spans="1:3">
      <c r="A56" s="5" t="s">
        <v>268</v>
      </c>
      <c r="B56" s="5">
        <v>40</v>
      </c>
      <c r="C56" s="5" t="s">
        <v>46</v>
      </c>
    </row>
    <row r="57" spans="1:3">
      <c r="A57" s="5" t="s">
        <v>272</v>
      </c>
      <c r="B57" s="5">
        <v>25</v>
      </c>
      <c r="C57" s="5" t="s">
        <v>53</v>
      </c>
    </row>
    <row r="58" spans="1:3">
      <c r="A58" s="5" t="s">
        <v>275</v>
      </c>
      <c r="B58" s="5">
        <v>40</v>
      </c>
      <c r="C58" s="5" t="s">
        <v>59</v>
      </c>
    </row>
    <row r="59" spans="1:3">
      <c r="A59" s="5" t="s">
        <v>224</v>
      </c>
      <c r="B59" s="5">
        <v>38</v>
      </c>
      <c r="C59" s="5" t="s">
        <v>46</v>
      </c>
    </row>
    <row r="60" spans="1:3">
      <c r="A60" s="5" t="s">
        <v>281</v>
      </c>
      <c r="B60" s="5">
        <v>40</v>
      </c>
      <c r="C60" s="5" t="s">
        <v>46</v>
      </c>
    </row>
    <row r="61" spans="1:3">
      <c r="A61" s="5" t="s">
        <v>284</v>
      </c>
      <c r="B61" s="5">
        <v>42</v>
      </c>
      <c r="C61" s="5"/>
    </row>
    <row r="62" spans="1:3">
      <c r="A62" s="5" t="s">
        <v>287</v>
      </c>
      <c r="B62" s="5">
        <v>40</v>
      </c>
      <c r="C62" s="5" t="s">
        <v>59</v>
      </c>
    </row>
    <row r="63" spans="1:3">
      <c r="A63" s="5" t="s">
        <v>290</v>
      </c>
      <c r="B63" s="5">
        <v>25</v>
      </c>
      <c r="C63" s="5" t="s">
        <v>46</v>
      </c>
    </row>
    <row r="64" spans="1:3">
      <c r="A64" s="5" t="s">
        <v>228</v>
      </c>
      <c r="B64" s="5">
        <v>15.5</v>
      </c>
      <c r="C64" s="5" t="s">
        <v>59</v>
      </c>
    </row>
    <row r="65" spans="1:3">
      <c r="A65" s="5" t="s">
        <v>296</v>
      </c>
      <c r="B65" s="5">
        <v>40</v>
      </c>
      <c r="C65" s="5" t="s">
        <v>39</v>
      </c>
    </row>
    <row r="66" spans="1:3">
      <c r="A66" s="5" t="s">
        <v>300</v>
      </c>
      <c r="B66" s="5">
        <v>35</v>
      </c>
      <c r="C66" s="5" t="s">
        <v>59</v>
      </c>
    </row>
    <row r="67" spans="1:3">
      <c r="A67" s="5" t="s">
        <v>303</v>
      </c>
      <c r="B67" s="5">
        <v>35</v>
      </c>
      <c r="C67" s="5" t="s">
        <v>59</v>
      </c>
    </row>
    <row r="68" spans="1:3">
      <c r="A68" s="5" t="s">
        <v>110</v>
      </c>
      <c r="B68" s="5">
        <v>35.5</v>
      </c>
      <c r="C68" s="5" t="s">
        <v>53</v>
      </c>
    </row>
    <row r="69" spans="1:3">
      <c r="A69" s="5" t="s">
        <v>309</v>
      </c>
      <c r="B69" s="5">
        <v>29.5</v>
      </c>
      <c r="C69" s="5" t="s">
        <v>39</v>
      </c>
    </row>
    <row r="70" spans="1:3">
      <c r="A70" s="5" t="s">
        <v>313</v>
      </c>
      <c r="B70" s="5">
        <v>40</v>
      </c>
      <c r="C70" s="5" t="s">
        <v>46</v>
      </c>
    </row>
    <row r="71" spans="1:3">
      <c r="A71" s="5" t="s">
        <v>316</v>
      </c>
      <c r="B71" s="5">
        <v>35</v>
      </c>
      <c r="C71" s="5" t="s">
        <v>53</v>
      </c>
    </row>
    <row r="72" spans="1:3">
      <c r="A72" s="5" t="s">
        <v>161</v>
      </c>
      <c r="B72" s="5">
        <v>42</v>
      </c>
      <c r="C72" s="5" t="s">
        <v>39</v>
      </c>
    </row>
    <row r="73" spans="1:3">
      <c r="A73" s="5" t="s">
        <v>322</v>
      </c>
      <c r="B73" s="5">
        <v>29.5</v>
      </c>
      <c r="C73" s="5" t="s">
        <v>39</v>
      </c>
    </row>
    <row r="74" spans="1:3">
      <c r="A74" s="5" t="s">
        <v>327</v>
      </c>
      <c r="B74" s="5">
        <v>40</v>
      </c>
      <c r="C74" s="5" t="s">
        <v>39</v>
      </c>
    </row>
    <row r="75" spans="1:3">
      <c r="A75" s="5" t="s">
        <v>332</v>
      </c>
      <c r="B75" s="5">
        <v>40</v>
      </c>
      <c r="C75" s="5" t="s">
        <v>46</v>
      </c>
    </row>
    <row r="76" spans="1:3">
      <c r="A76" s="5" t="s">
        <v>336</v>
      </c>
      <c r="B76" s="5">
        <v>40</v>
      </c>
      <c r="C76" s="5" t="s">
        <v>59</v>
      </c>
    </row>
    <row r="77" spans="1:3">
      <c r="A77" s="5" t="s">
        <v>339</v>
      </c>
      <c r="B77" s="5">
        <v>29.5</v>
      </c>
      <c r="C77" s="5" t="s">
        <v>39</v>
      </c>
    </row>
    <row r="78" spans="1:3">
      <c r="A78" s="5" t="s">
        <v>343</v>
      </c>
      <c r="B78" s="5">
        <v>40</v>
      </c>
      <c r="C78" s="5" t="s">
        <v>39</v>
      </c>
    </row>
    <row r="79" spans="1:3">
      <c r="A79" s="5" t="s">
        <v>346</v>
      </c>
      <c r="B79" s="5">
        <v>40</v>
      </c>
      <c r="C79" s="5" t="s">
        <v>59</v>
      </c>
    </row>
    <row r="80" spans="1:3">
      <c r="A80" s="5" t="s">
        <v>77</v>
      </c>
      <c r="B80" s="5">
        <v>40</v>
      </c>
      <c r="C80" s="5" t="s">
        <v>53</v>
      </c>
    </row>
    <row r="81" spans="1:3">
      <c r="A81" s="5" t="s">
        <v>353</v>
      </c>
      <c r="B81" s="5">
        <v>40</v>
      </c>
      <c r="C81" s="5"/>
    </row>
    <row r="82" spans="1:3">
      <c r="A82" s="5" t="s">
        <v>356</v>
      </c>
      <c r="B82" s="5">
        <v>40</v>
      </c>
      <c r="C82" s="5" t="s">
        <v>39</v>
      </c>
    </row>
    <row r="83" spans="1:3">
      <c r="A83" s="5" t="s">
        <v>360</v>
      </c>
      <c r="B83" s="5">
        <v>40</v>
      </c>
      <c r="C83" s="5" t="s">
        <v>59</v>
      </c>
    </row>
    <row r="84" spans="1:3">
      <c r="A84" s="5" t="s">
        <v>364</v>
      </c>
      <c r="B84" s="5">
        <v>29.5</v>
      </c>
      <c r="C84" s="5" t="s">
        <v>39</v>
      </c>
    </row>
    <row r="85" spans="1:3">
      <c r="A85" s="5" t="s">
        <v>368</v>
      </c>
      <c r="B85" s="5">
        <v>15.5</v>
      </c>
      <c r="C85" s="5" t="s">
        <v>59</v>
      </c>
    </row>
    <row r="86" spans="1:3">
      <c r="A86" s="5" t="s">
        <v>373</v>
      </c>
      <c r="B86" s="5">
        <v>32</v>
      </c>
      <c r="C86" s="5" t="s">
        <v>46</v>
      </c>
    </row>
    <row r="87" spans="1:3">
      <c r="A87" s="5" t="s">
        <v>378</v>
      </c>
      <c r="B87" s="5">
        <v>42</v>
      </c>
      <c r="C87" s="5" t="s">
        <v>39</v>
      </c>
    </row>
    <row r="88" spans="1:3">
      <c r="A88" s="5" t="s">
        <v>383</v>
      </c>
      <c r="B88" s="5">
        <v>40</v>
      </c>
      <c r="C88" s="5" t="s">
        <v>53</v>
      </c>
    </row>
    <row r="89" spans="1:3">
      <c r="A89" s="5" t="s">
        <v>385</v>
      </c>
      <c r="B89" s="5">
        <v>35</v>
      </c>
      <c r="C89" s="5" t="s">
        <v>46</v>
      </c>
    </row>
    <row r="90" spans="1:3">
      <c r="A90" s="5" t="s">
        <v>130</v>
      </c>
      <c r="B90" s="5">
        <v>40</v>
      </c>
      <c r="C90" s="5" t="s">
        <v>39</v>
      </c>
    </row>
    <row r="91" spans="1:3">
      <c r="A91" s="5" t="s">
        <v>392</v>
      </c>
      <c r="B91" s="5">
        <v>40</v>
      </c>
      <c r="C91" s="5" t="s">
        <v>46</v>
      </c>
    </row>
    <row r="92" spans="1:3">
      <c r="A92" s="5" t="s">
        <v>396</v>
      </c>
      <c r="B92" s="5">
        <v>15.5</v>
      </c>
      <c r="C92" s="5" t="s">
        <v>59</v>
      </c>
    </row>
    <row r="93" spans="1:3">
      <c r="A93" s="5" t="s">
        <v>215</v>
      </c>
      <c r="B93" s="5">
        <v>40</v>
      </c>
      <c r="C93" s="5" t="s">
        <v>59</v>
      </c>
    </row>
    <row r="94" spans="1:3">
      <c r="A94" s="5" t="s">
        <v>404</v>
      </c>
      <c r="B94" s="5">
        <v>40</v>
      </c>
      <c r="C94" s="5" t="s">
        <v>39</v>
      </c>
    </row>
    <row r="95" spans="1:3">
      <c r="A95" s="5" t="s">
        <v>407</v>
      </c>
      <c r="B95" s="5">
        <v>40</v>
      </c>
      <c r="C95" s="5" t="s">
        <v>59</v>
      </c>
    </row>
    <row r="96" spans="1:3">
      <c r="A96" s="5" t="s">
        <v>410</v>
      </c>
      <c r="B96" s="5">
        <v>15.5</v>
      </c>
      <c r="C96" s="5" t="s">
        <v>59</v>
      </c>
    </row>
    <row r="97" spans="1:3">
      <c r="A97" s="5" t="s">
        <v>231</v>
      </c>
      <c r="B97" s="5">
        <v>15.5</v>
      </c>
      <c r="C97" s="5" t="s">
        <v>59</v>
      </c>
    </row>
    <row r="98" spans="1:3">
      <c r="A98" s="5" t="s">
        <v>236</v>
      </c>
      <c r="B98" s="5">
        <v>40</v>
      </c>
      <c r="C98" s="5" t="s">
        <v>46</v>
      </c>
    </row>
    <row r="99" spans="1:3">
      <c r="A99" s="5" t="s">
        <v>240</v>
      </c>
      <c r="B99" s="5">
        <v>32</v>
      </c>
      <c r="C99" s="5" t="s">
        <v>46</v>
      </c>
    </row>
    <row r="100" spans="1:3">
      <c r="A100" s="5" t="s">
        <v>244</v>
      </c>
      <c r="B100" s="5">
        <v>25</v>
      </c>
      <c r="C100" s="5" t="s">
        <v>53</v>
      </c>
    </row>
    <row r="101" spans="1:3">
      <c r="A101" s="5" t="s">
        <v>248</v>
      </c>
      <c r="B101" s="5">
        <v>38</v>
      </c>
      <c r="C101" s="5" t="s">
        <v>53</v>
      </c>
    </row>
    <row r="102" spans="1:3">
      <c r="A102" s="5" t="s">
        <v>332</v>
      </c>
      <c r="B102" s="5">
        <v>40</v>
      </c>
      <c r="C102" s="5" t="s">
        <v>46</v>
      </c>
    </row>
    <row r="103" spans="1:3">
      <c r="A103" s="5" t="s">
        <v>336</v>
      </c>
      <c r="B103" s="5">
        <v>40</v>
      </c>
      <c r="C103" s="5" t="s">
        <v>59</v>
      </c>
    </row>
    <row r="104" spans="1:3">
      <c r="A104" s="5" t="s">
        <v>339</v>
      </c>
      <c r="B104" s="5">
        <v>29.5</v>
      </c>
      <c r="C104" s="5" t="s">
        <v>39</v>
      </c>
    </row>
    <row r="105" spans="1:3">
      <c r="A105" s="5" t="s">
        <v>300</v>
      </c>
      <c r="B105" s="5">
        <v>35</v>
      </c>
      <c r="C105" s="5" t="s">
        <v>59</v>
      </c>
    </row>
    <row r="106" spans="1:3">
      <c r="A106" s="5" t="s">
        <v>303</v>
      </c>
      <c r="B106" s="5">
        <v>35</v>
      </c>
      <c r="C106" s="5" t="s">
        <v>59</v>
      </c>
    </row>
    <row r="107" spans="1:3">
      <c r="A107" s="5" t="s">
        <v>110</v>
      </c>
      <c r="B107" s="5">
        <v>35.5</v>
      </c>
      <c r="C107" s="5" t="s">
        <v>53</v>
      </c>
    </row>
    <row r="108" spans="1:3">
      <c r="A108" s="5" t="s">
        <v>309</v>
      </c>
      <c r="B108" s="5">
        <v>29.5</v>
      </c>
      <c r="C108" s="5" t="s">
        <v>39</v>
      </c>
    </row>
    <row r="109" spans="1:3">
      <c r="A109" s="5" t="s">
        <v>192</v>
      </c>
      <c r="B109" s="5">
        <v>40</v>
      </c>
      <c r="C109" s="5" t="s">
        <v>39</v>
      </c>
    </row>
    <row r="110" spans="1:3">
      <c r="A110" s="5" t="s">
        <v>195</v>
      </c>
      <c r="B110" s="5">
        <v>35.5</v>
      </c>
      <c r="C110" s="5" t="s">
        <v>39</v>
      </c>
    </row>
    <row r="111" spans="1:3">
      <c r="A111" s="5" t="s">
        <v>198</v>
      </c>
      <c r="B111" s="5">
        <v>40</v>
      </c>
      <c r="C111" s="5" t="s">
        <v>59</v>
      </c>
    </row>
    <row r="112" spans="1:3">
      <c r="A112" s="5" t="s">
        <v>195</v>
      </c>
      <c r="B112" s="5">
        <v>29.5</v>
      </c>
      <c r="C112" s="5" t="s">
        <v>39</v>
      </c>
    </row>
    <row r="113" spans="1:3">
      <c r="A113" s="5" t="s">
        <v>207</v>
      </c>
      <c r="B113" s="5">
        <v>38</v>
      </c>
      <c r="C113" s="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9</vt:i4>
      </vt:variant>
    </vt:vector>
  </HeadingPairs>
  <TitlesOfParts>
    <vt:vector size="30" baseType="lpstr">
      <vt:lpstr>PROJECT OBJECTIVES</vt:lpstr>
      <vt:lpstr>DATA</vt:lpstr>
      <vt:lpstr>Average, sum</vt:lpstr>
      <vt:lpstr>DATA 2</vt:lpstr>
      <vt:lpstr>Duplicate,Filter,Sort</vt:lpstr>
      <vt:lpstr>DATA 3</vt:lpstr>
      <vt:lpstr>Concat,Left,Right</vt:lpstr>
      <vt:lpstr>DATA 4</vt:lpstr>
      <vt:lpstr>Count,countif,counta,countblank</vt:lpstr>
      <vt:lpstr>DATA 5</vt:lpstr>
      <vt:lpstr>IF, NESTED(IF), OR, AND</vt:lpstr>
      <vt:lpstr>DATA 6</vt:lpstr>
      <vt:lpstr> VLOOKUP,MATCH, INDEX MATCH.</vt:lpstr>
      <vt:lpstr>DATA 7</vt:lpstr>
      <vt:lpstr>YEARFRAC,TEXT</vt:lpstr>
      <vt:lpstr>DATA 8</vt:lpstr>
      <vt:lpstr>upper,lower, proper case</vt:lpstr>
      <vt:lpstr>DATA 9</vt:lpstr>
      <vt:lpstr>Pivot table,pivot chart</vt:lpstr>
      <vt:lpstr>DATA 10</vt:lpstr>
      <vt:lpstr>Table and Name Ranges</vt:lpstr>
      <vt:lpstr>Group</vt:lpstr>
      <vt:lpstr>Margin</vt:lpstr>
      <vt:lpstr>Month</vt:lpstr>
      <vt:lpstr>Part</vt:lpstr>
      <vt:lpstr>Quantity</vt:lpstr>
      <vt:lpstr>Rep</vt:lpstr>
      <vt:lpstr>Sales</vt:lpstr>
      <vt:lpstr>State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temiyato</dc:creator>
  <cp:lastModifiedBy>temiyato</cp:lastModifiedBy>
  <dcterms:created xsi:type="dcterms:W3CDTF">2022-10-10T07:51:41Z</dcterms:created>
  <dcterms:modified xsi:type="dcterms:W3CDTF">2022-10-13T17:11:01Z</dcterms:modified>
</cp:coreProperties>
</file>