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personal\Desktop\12 Months Expenses Project\"/>
    </mc:Choice>
  </mc:AlternateContent>
  <xr:revisionPtr revIDLastSave="0" documentId="13_ncr:1_{85885CE6-A66C-4B64-8F9B-22E0474CD058}" xr6:coauthVersionLast="47" xr6:coauthVersionMax="47" xr10:uidLastSave="{00000000-0000-0000-0000-000000000000}"/>
  <bookViews>
    <workbookView xWindow="-120" yWindow="-120" windowWidth="20730" windowHeight="11160" tabRatio="579" activeTab="3" xr2:uid="{1140E6D5-1885-42BC-9717-3305392291C0}"/>
  </bookViews>
  <sheets>
    <sheet name="Raw Data" sheetId="1" r:id="rId1"/>
    <sheet name="Workings" sheetId="3" r:id="rId2"/>
    <sheet name="pivot table" sheetId="2" state="hidden" r:id="rId3"/>
    <sheet name="Monthly Expenses" sheetId="5" r:id="rId4"/>
    <sheet name="Dashboard" sheetId="7" r:id="rId5"/>
  </sheets>
  <definedNames>
    <definedName name="_xlnm._FilterDatabase" localSheetId="1" hidden="1">Workings!$A$3:$D$238</definedName>
    <definedName name="Amount">Workings!$D$4:$D$238</definedName>
    <definedName name="Calculated_Month_and_year">Workings!$B$4:$B$238</definedName>
    <definedName name="Category">Workings!$C$4:$C$238</definedName>
    <definedName name="Date">Workings!$A$4:$A$238</definedName>
    <definedName name="MONTHLY.EXPENSE">OFFSET('pivot table'!$J$4,,,COUNTA('pivot table'!$J$4:$J$15),1)</definedName>
    <definedName name="Slicer_Months">#N/A</definedName>
  </definedNames>
  <calcPr calcId="181029"/>
  <pivotCaches>
    <pivotCache cacheId="0" r:id="rId6"/>
    <pivotCache cacheId="1" r:id="rId7"/>
    <pivotCache cacheId="2" r:id="rId8"/>
    <pivotCache cacheId="3"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7" i="5" l="1"/>
  <c r="H17" i="3"/>
  <c r="I17" i="3"/>
  <c r="J17" i="3"/>
  <c r="K17" i="3"/>
  <c r="L17" i="3"/>
  <c r="M17" i="3"/>
  <c r="N17" i="3"/>
  <c r="G17" i="3"/>
  <c r="F17" i="5"/>
  <c r="E17" i="5"/>
  <c r="G12" i="5"/>
  <c r="E7" i="5"/>
  <c r="B43"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4" i="3"/>
  <c r="B9" i="5" l="1"/>
  <c r="B13" i="5"/>
  <c r="B27" i="5"/>
  <c r="B18" i="5"/>
  <c r="B35" i="5"/>
  <c r="B30" i="5"/>
  <c r="B25" i="5"/>
  <c r="B21" i="5"/>
  <c r="B17" i="5"/>
  <c r="B12" i="5"/>
  <c r="B11" i="5" s="1"/>
  <c r="B22" i="5"/>
  <c r="B8" i="5"/>
  <c r="B34" i="5"/>
  <c r="B33" i="5" s="1"/>
  <c r="B29" i="5"/>
  <c r="B24" i="5"/>
  <c r="B20" i="5"/>
  <c r="B16" i="5"/>
  <c r="B10" i="5"/>
  <c r="B37" i="5"/>
  <c r="B31" i="5"/>
  <c r="B38" i="5"/>
  <c r="B32" i="5"/>
  <c r="B28" i="5"/>
  <c r="B23" i="5"/>
  <c r="B19" i="5"/>
  <c r="B15" i="5"/>
  <c r="B14" i="5" l="1"/>
  <c r="B7" i="5"/>
  <c r="B36" i="5"/>
  <c r="B26" i="5"/>
  <c r="B40" i="5"/>
  <c r="G7" i="5" s="1"/>
  <c r="B39" i="5"/>
  <c r="F7" i="5" s="1"/>
  <c r="B41" i="5" l="1"/>
  <c r="H7" i="5" s="1"/>
  <c r="I7" i="5" s="1"/>
  <c r="J7" i="5" s="1"/>
</calcChain>
</file>

<file path=xl/sharedStrings.xml><?xml version="1.0" encoding="utf-8"?>
<sst xmlns="http://schemas.openxmlformats.org/spreadsheetml/2006/main" count="592" uniqueCount="93">
  <si>
    <t>Date</t>
  </si>
  <si>
    <t>Category</t>
  </si>
  <si>
    <t>Amount</t>
  </si>
  <si>
    <t>Charity</t>
  </si>
  <si>
    <t>Groceries</t>
  </si>
  <si>
    <t xml:space="preserve">Clothing </t>
  </si>
  <si>
    <t>Tithe and Offering</t>
  </si>
  <si>
    <t>Monthly Feeding for the family</t>
  </si>
  <si>
    <t>Petrol</t>
  </si>
  <si>
    <t>Eat out with friends</t>
  </si>
  <si>
    <t>Eat out with my family</t>
  </si>
  <si>
    <t>Cable subscription</t>
  </si>
  <si>
    <t>Monthly data bill for my self and family</t>
  </si>
  <si>
    <t>Security fees</t>
  </si>
  <si>
    <t xml:space="preserve">Repairs and maintainance </t>
  </si>
  <si>
    <t>School fees</t>
  </si>
  <si>
    <t>Children's break time snacks for the month</t>
  </si>
  <si>
    <t>Shoes</t>
  </si>
  <si>
    <t>Car maintainance</t>
  </si>
  <si>
    <t>Chop mouth for the month</t>
  </si>
  <si>
    <t>Electricity Bill and generating Set bill</t>
  </si>
  <si>
    <t>Monentary gift to me</t>
  </si>
  <si>
    <t>Salary</t>
  </si>
  <si>
    <t>Passive Income</t>
  </si>
  <si>
    <t>House help and Gateman payment</t>
  </si>
  <si>
    <t>My birthday celebration</t>
  </si>
  <si>
    <t>Boluwatife's birthday</t>
  </si>
  <si>
    <t>Oluwanifemi's birthday</t>
  </si>
  <si>
    <t>My wife's birthday</t>
  </si>
  <si>
    <t>Monthly Expense</t>
  </si>
  <si>
    <t>Monthly Expense for 1 year</t>
  </si>
  <si>
    <t>Month</t>
  </si>
  <si>
    <t>Calculated Month and year</t>
  </si>
  <si>
    <t>January 2021</t>
  </si>
  <si>
    <t>December 2021</t>
  </si>
  <si>
    <t>Row Labels</t>
  </si>
  <si>
    <t>April 2021</t>
  </si>
  <si>
    <t>August 2021</t>
  </si>
  <si>
    <t>February 2021</t>
  </si>
  <si>
    <t>July 2021</t>
  </si>
  <si>
    <t>June 2021</t>
  </si>
  <si>
    <t>March 2021</t>
  </si>
  <si>
    <t>May 2021</t>
  </si>
  <si>
    <t>November 2021</t>
  </si>
  <si>
    <t>October 2021</t>
  </si>
  <si>
    <t>September 2021</t>
  </si>
  <si>
    <t>TOTAL INCOME</t>
  </si>
  <si>
    <t>ACTUAL</t>
  </si>
  <si>
    <t>Bills</t>
  </si>
  <si>
    <t>Food</t>
  </si>
  <si>
    <t>Vehicle</t>
  </si>
  <si>
    <t>Clothing and Shoes</t>
  </si>
  <si>
    <t>Total Monthly Expenses</t>
  </si>
  <si>
    <t>Total Monthly Savings</t>
  </si>
  <si>
    <t>TOTAL Monthly INCOME</t>
  </si>
  <si>
    <t>% of Income Saved</t>
  </si>
  <si>
    <t>Rate</t>
  </si>
  <si>
    <t>Column1</t>
  </si>
  <si>
    <t>Total Yearly income</t>
  </si>
  <si>
    <t>Total Yearly Expenses</t>
  </si>
  <si>
    <t>Total Yearly Savings</t>
  </si>
  <si>
    <t>Average Monthly Income</t>
  </si>
  <si>
    <t>Average Monthly Expenses</t>
  </si>
  <si>
    <t>Months</t>
  </si>
  <si>
    <t>January</t>
  </si>
  <si>
    <t>February</t>
  </si>
  <si>
    <t>March</t>
  </si>
  <si>
    <t>April</t>
  </si>
  <si>
    <t>May</t>
  </si>
  <si>
    <t>June</t>
  </si>
  <si>
    <t>July</t>
  </si>
  <si>
    <t>August</t>
  </si>
  <si>
    <t>September</t>
  </si>
  <si>
    <t>October</t>
  </si>
  <si>
    <t>November</t>
  </si>
  <si>
    <t>December</t>
  </si>
  <si>
    <t>Sum of Total Yearly income</t>
  </si>
  <si>
    <t>Sum of Total Yearly Expenses</t>
  </si>
  <si>
    <t>Sum of Total Yearly Savings</t>
  </si>
  <si>
    <t>Income</t>
  </si>
  <si>
    <t>Expenses</t>
  </si>
  <si>
    <t>Savings</t>
  </si>
  <si>
    <t>TOTAL</t>
  </si>
  <si>
    <t>Sum of Charity</t>
  </si>
  <si>
    <t>Sum of Bills</t>
  </si>
  <si>
    <t>Sum of Food</t>
  </si>
  <si>
    <t>Sum of Vehicle</t>
  </si>
  <si>
    <t>Sum of Clothing and Shoes</t>
  </si>
  <si>
    <t xml:space="preserve">Average MonthlySavings </t>
  </si>
  <si>
    <t>Sum of Income</t>
  </si>
  <si>
    <t>Sum of Expenses</t>
  </si>
  <si>
    <t>Sum of Savings</t>
  </si>
  <si>
    <t>Monthly Expenses for 1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</si>
</sst>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6A]#,##0.00"/>
    <numFmt numFmtId="165" formatCode="[$₦-46A]#,##0"/>
  </numFmts>
  <fonts count="17">
    <font>
      <sz val="14"/>
      <color theme="1"/>
      <name val="Arial"/>
      <family val="2"/>
    </font>
    <font>
      <sz val="14"/>
      <color theme="1"/>
      <name val="Arial"/>
      <family val="2"/>
    </font>
    <font>
      <b/>
      <sz val="15"/>
      <color theme="3"/>
      <name val="Arial"/>
      <family val="2"/>
    </font>
    <font>
      <b/>
      <sz val="14"/>
      <color theme="1"/>
      <name val="Arial"/>
      <family val="2"/>
    </font>
    <font>
      <sz val="10"/>
      <color rgb="FFFFFFFF"/>
      <name val="Overpass"/>
    </font>
    <font>
      <sz val="10"/>
      <color theme="1"/>
      <name val="Arial"/>
      <family val="2"/>
    </font>
    <font>
      <sz val="10"/>
      <name val="Overpass"/>
    </font>
    <font>
      <sz val="20"/>
      <color theme="1"/>
      <name val="Arial Black"/>
      <family val="2"/>
    </font>
    <font>
      <sz val="14"/>
      <color theme="1"/>
      <name val="Arial Black"/>
      <family val="2"/>
    </font>
    <font>
      <i/>
      <sz val="14"/>
      <color theme="1"/>
      <name val="Arial"/>
      <family val="2"/>
    </font>
    <font>
      <i/>
      <sz val="12"/>
      <color theme="1"/>
      <name val="Arial"/>
      <family val="2"/>
    </font>
    <font>
      <sz val="12"/>
      <color theme="1"/>
      <name val="Arial"/>
      <family val="2"/>
    </font>
    <font>
      <b/>
      <i/>
      <sz val="14"/>
      <color theme="1"/>
      <name val="Arial"/>
      <family val="2"/>
    </font>
    <font>
      <sz val="8"/>
      <name val="Arial"/>
      <family val="2"/>
    </font>
    <font>
      <sz val="10"/>
      <color theme="0"/>
      <name val="Overpass"/>
    </font>
    <font>
      <sz val="10"/>
      <color theme="1"/>
      <name val="Overpass"/>
    </font>
    <font>
      <b/>
      <sz val="28"/>
      <color theme="3"/>
      <name val="Arial"/>
      <family val="2"/>
    </font>
  </fonts>
  <fills count="4">
    <fill>
      <patternFill patternType="none"/>
    </fill>
    <fill>
      <patternFill patternType="gray125"/>
    </fill>
    <fill>
      <patternFill patternType="solid">
        <fgColor rgb="FF2E86DE"/>
        <bgColor indexed="64"/>
      </patternFill>
    </fill>
    <fill>
      <patternFill patternType="solid">
        <fgColor theme="8"/>
        <bgColor indexed="64"/>
      </patternFill>
    </fill>
  </fills>
  <borders count="12">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2" fillId="0" borderId="1" applyNumberFormat="0" applyFill="0" applyAlignment="0" applyProtection="0"/>
  </cellStyleXfs>
  <cellXfs count="47">
    <xf numFmtId="0" fontId="0" fillId="0" borderId="0" xfId="0"/>
    <xf numFmtId="164" fontId="0" fillId="0" borderId="0" xfId="0" applyNumberFormat="1"/>
    <xf numFmtId="0" fontId="4" fillId="2" borderId="2" xfId="0" applyFont="1" applyFill="1" applyBorder="1" applyAlignment="1">
      <alignment horizontal="center" wrapText="1"/>
    </xf>
    <xf numFmtId="0" fontId="4" fillId="2" borderId="2" xfId="0" applyFont="1" applyFill="1" applyBorder="1" applyAlignment="1">
      <alignment wrapText="1"/>
    </xf>
    <xf numFmtId="164" fontId="4" fillId="2" borderId="2" xfId="0" applyNumberFormat="1" applyFont="1" applyFill="1" applyBorder="1" applyAlignment="1">
      <alignment horizontal="center" wrapText="1"/>
    </xf>
    <xf numFmtId="14" fontId="5" fillId="0" borderId="2" xfId="0" applyNumberFormat="1" applyFont="1" applyBorder="1" applyAlignment="1">
      <alignment horizontal="right" wrapText="1"/>
    </xf>
    <xf numFmtId="0" fontId="5" fillId="0" borderId="2" xfId="0" applyFont="1" applyBorder="1" applyAlignment="1">
      <alignment wrapText="1"/>
    </xf>
    <xf numFmtId="164" fontId="6" fillId="0" borderId="2" xfId="0" applyNumberFormat="1" applyFont="1" applyBorder="1" applyAlignment="1">
      <alignment horizontal="center" wrapText="1"/>
    </xf>
    <xf numFmtId="164" fontId="5" fillId="0" borderId="2" xfId="0" applyNumberFormat="1" applyFont="1" applyBorder="1" applyAlignment="1">
      <alignment horizontal="right" wrapText="1"/>
    </xf>
    <xf numFmtId="0" fontId="0" fillId="0" borderId="0" xfId="0" applyAlignment="1">
      <alignment horizontal="left"/>
    </xf>
    <xf numFmtId="14" fontId="5" fillId="0" borderId="2" xfId="0" applyNumberFormat="1" applyFont="1" applyBorder="1" applyAlignment="1">
      <alignment wrapText="1"/>
    </xf>
    <xf numFmtId="17" fontId="0" fillId="0" borderId="0" xfId="0" applyNumberFormat="1"/>
    <xf numFmtId="0" fontId="0" fillId="0" borderId="0" xfId="0" pivotButton="1"/>
    <xf numFmtId="0" fontId="8" fillId="0" borderId="0" xfId="0" applyFont="1"/>
    <xf numFmtId="0" fontId="3" fillId="0" borderId="0" xfId="0" applyFont="1"/>
    <xf numFmtId="9" fontId="0" fillId="0" borderId="0" xfId="1" applyFont="1"/>
    <xf numFmtId="0" fontId="3" fillId="0" borderId="7" xfId="0" applyFont="1" applyBorder="1"/>
    <xf numFmtId="0" fontId="10" fillId="0" borderId="6" xfId="0" applyFont="1" applyBorder="1" applyAlignment="1">
      <alignment horizontal="left"/>
    </xf>
    <xf numFmtId="0" fontId="10" fillId="0" borderId="7" xfId="0" applyFont="1" applyBorder="1" applyAlignment="1">
      <alignment horizontal="left"/>
    </xf>
    <xf numFmtId="0" fontId="10" fillId="0" borderId="7" xfId="0" applyFont="1" applyBorder="1"/>
    <xf numFmtId="0" fontId="11" fillId="0" borderId="7" xfId="0" applyFont="1" applyBorder="1"/>
    <xf numFmtId="164" fontId="0" fillId="0" borderId="5" xfId="0" applyNumberFormat="1" applyBorder="1"/>
    <xf numFmtId="164" fontId="0" fillId="0" borderId="8" xfId="0" applyNumberFormat="1" applyBorder="1"/>
    <xf numFmtId="164" fontId="3" fillId="0" borderId="8" xfId="0" applyNumberFormat="1" applyFont="1" applyBorder="1"/>
    <xf numFmtId="0" fontId="0" fillId="0" borderId="6" xfId="0" applyBorder="1"/>
    <xf numFmtId="0" fontId="3" fillId="0" borderId="4" xfId="0" applyFont="1" applyBorder="1"/>
    <xf numFmtId="164" fontId="3" fillId="0" borderId="3" xfId="0" applyNumberFormat="1" applyFont="1" applyBorder="1"/>
    <xf numFmtId="17" fontId="9" fillId="0" borderId="4" xfId="0" applyNumberFormat="1" applyFont="1" applyBorder="1"/>
    <xf numFmtId="0" fontId="3" fillId="0" borderId="3" xfId="0" applyFont="1" applyBorder="1"/>
    <xf numFmtId="0" fontId="2" fillId="0" borderId="1" xfId="2"/>
    <xf numFmtId="2" fontId="12" fillId="0" borderId="9" xfId="1" applyNumberFormat="1" applyFont="1" applyBorder="1"/>
    <xf numFmtId="17" fontId="2" fillId="0" borderId="1" xfId="2" applyNumberFormat="1"/>
    <xf numFmtId="17" fontId="3" fillId="0" borderId="6" xfId="0" applyNumberFormat="1" applyFont="1" applyBorder="1"/>
    <xf numFmtId="17" fontId="3" fillId="0" borderId="5" xfId="0" applyNumberFormat="1" applyFont="1" applyBorder="1"/>
    <xf numFmtId="0" fontId="15" fillId="0" borderId="2" xfId="0" applyFont="1" applyBorder="1"/>
    <xf numFmtId="0" fontId="14" fillId="3" borderId="2" xfId="0" applyFont="1" applyFill="1" applyBorder="1"/>
    <xf numFmtId="164" fontId="0" fillId="0" borderId="4" xfId="0" applyNumberFormat="1" applyBorder="1"/>
    <xf numFmtId="164" fontId="0" fillId="0" borderId="3" xfId="0" applyNumberFormat="1" applyBorder="1"/>
    <xf numFmtId="164" fontId="0" fillId="0" borderId="9" xfId="0" applyNumberFormat="1" applyBorder="1"/>
    <xf numFmtId="0" fontId="15" fillId="0" borderId="10" xfId="0" applyFont="1" applyBorder="1"/>
    <xf numFmtId="165" fontId="15" fillId="0" borderId="2" xfId="0" applyNumberFormat="1" applyFont="1" applyBorder="1"/>
    <xf numFmtId="165" fontId="0" fillId="0" borderId="0" xfId="0" applyNumberFormat="1"/>
    <xf numFmtId="17" fontId="3" fillId="0" borderId="11" xfId="0" applyNumberFormat="1" applyFont="1" applyBorder="1"/>
    <xf numFmtId="9" fontId="0" fillId="0" borderId="0" xfId="0" applyNumberFormat="1"/>
    <xf numFmtId="0" fontId="0" fillId="0" borderId="0" xfId="0" applyAlignment="1">
      <alignment horizontal="center"/>
    </xf>
    <xf numFmtId="0" fontId="7" fillId="0" borderId="0" xfId="0" applyFont="1" applyAlignment="1">
      <alignment horizontal="center"/>
    </xf>
    <xf numFmtId="0" fontId="16" fillId="0" borderId="1" xfId="2" applyFont="1" applyAlignment="1">
      <alignment horizontal="center" vertical="center"/>
    </xf>
  </cellXfs>
  <cellStyles count="3">
    <cellStyle name="Heading 1" xfId="2" builtinId="16"/>
    <cellStyle name="Normal" xfId="0" builtinId="0"/>
    <cellStyle name="Percent" xfId="1" builtinId="5"/>
  </cellStyles>
  <dxfs count="30">
    <dxf>
      <font>
        <i val="0"/>
      </font>
    </dxf>
    <dxf>
      <font>
        <b val="0"/>
        <i val="0"/>
        <strike val="0"/>
        <condense val="0"/>
        <extend val="0"/>
        <outline val="0"/>
        <shadow val="0"/>
        <u val="none"/>
        <vertAlign val="baseline"/>
        <sz val="14"/>
        <color theme="1"/>
        <name val="Arial"/>
        <family val="2"/>
        <scheme val="none"/>
      </font>
      <numFmt numFmtId="164" formatCode="[$₦-46A]#,##0.00"/>
      <border diagonalUp="0" diagonalDown="0" outline="0">
        <left style="thin">
          <color indexed="64"/>
        </left>
        <right/>
        <top style="thin">
          <color indexed="64"/>
        </top>
        <bottom/>
      </border>
    </dxf>
    <dxf>
      <font>
        <b val="0"/>
        <i val="0"/>
        <strike val="0"/>
        <condense val="0"/>
        <extend val="0"/>
        <outline val="0"/>
        <shadow val="0"/>
        <u val="none"/>
        <vertAlign val="baseline"/>
        <sz val="14"/>
        <color theme="1"/>
        <name val="Arial"/>
        <family val="2"/>
        <scheme val="none"/>
      </font>
      <numFmt numFmtId="164" formatCode="[$₦-46A]#,##0.0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i val="0"/>
      </font>
    </dxf>
    <dxf>
      <border outline="0">
        <bottom style="thin">
          <color indexed="64"/>
        </bottom>
      </border>
    </dxf>
    <dxf>
      <font>
        <b/>
        <i val="0"/>
        <strike val="0"/>
        <condense val="0"/>
        <extend val="0"/>
        <outline val="0"/>
        <shadow val="0"/>
        <u val="none"/>
        <vertAlign val="baseline"/>
        <sz val="14"/>
        <color theme="1"/>
        <name val="Arial"/>
        <family val="2"/>
        <scheme val="none"/>
      </font>
      <numFmt numFmtId="22" formatCode="mmm\-yy"/>
      <border diagonalUp="0" diagonalDown="0" outline="0">
        <left style="thin">
          <color indexed="64"/>
        </left>
        <right style="thin">
          <color indexed="64"/>
        </right>
        <top/>
        <bottom/>
      </border>
    </dxf>
    <dxf>
      <font>
        <i val="0"/>
      </font>
      <numFmt numFmtId="165" formatCode="[$₦-46A]#,##0"/>
    </dxf>
    <dxf>
      <font>
        <i val="0"/>
      </font>
      <numFmt numFmtId="165" formatCode="[$₦-46A]#,##0"/>
    </dxf>
    <dxf>
      <font>
        <i val="0"/>
      </font>
      <numFmt numFmtId="165" formatCode="[$₦-46A]#,##0"/>
    </dxf>
    <dxf>
      <font>
        <i val="0"/>
      </font>
      <numFmt numFmtId="165" formatCode="[$₦-46A]#,##0"/>
    </dxf>
    <dxf>
      <font>
        <b/>
        <i val="0"/>
        <strike val="0"/>
        <condense val="0"/>
        <extend val="0"/>
        <outline val="0"/>
        <shadow val="0"/>
        <u val="none"/>
        <vertAlign val="baseline"/>
        <sz val="14"/>
        <color theme="1"/>
        <name val="Arial"/>
        <family val="2"/>
        <scheme val="none"/>
      </font>
      <border diagonalUp="0" diagonalDown="0" outline="0">
        <left/>
        <right/>
        <top style="thin">
          <color indexed="64"/>
        </top>
        <bottom/>
      </border>
    </dxf>
    <dxf>
      <font>
        <b/>
        <i/>
        <strike val="0"/>
        <condense val="0"/>
        <extend val="0"/>
        <outline val="0"/>
        <shadow val="0"/>
        <u val="none"/>
        <vertAlign val="baseline"/>
        <sz val="14"/>
        <color theme="1"/>
        <name val="Arial"/>
        <family val="2"/>
        <scheme val="none"/>
      </font>
      <numFmt numFmtId="2" formatCode="0.00"/>
      <border diagonalUp="0" diagonalDown="0" outline="0">
        <left/>
        <right style="thin">
          <color indexed="64"/>
        </right>
        <top style="thin">
          <color indexed="64"/>
        </top>
        <bottom/>
      </border>
    </dxf>
    <dxf>
      <font>
        <b val="0"/>
        <i val="0"/>
        <strike val="0"/>
        <condense val="0"/>
        <extend val="0"/>
        <outline val="0"/>
        <shadow val="0"/>
        <u val="none"/>
        <vertAlign val="baseline"/>
        <sz val="14"/>
        <color theme="1"/>
        <name val="Arial"/>
        <family val="2"/>
        <scheme val="none"/>
      </font>
      <numFmt numFmtId="164" formatCode="[$₦-46A]#,##0.00"/>
      <border diagonalUp="0" diagonalDown="0" outline="0">
        <left/>
        <right/>
        <top style="thin">
          <color indexed="64"/>
        </top>
        <bottom/>
      </border>
    </dxf>
    <dxf>
      <font>
        <b val="0"/>
        <i val="0"/>
        <strike val="0"/>
        <condense val="0"/>
        <extend val="0"/>
        <outline val="0"/>
        <shadow val="0"/>
        <u val="none"/>
        <vertAlign val="baseline"/>
        <sz val="14"/>
        <color theme="1"/>
        <name val="Arial"/>
        <family val="2"/>
        <scheme val="none"/>
      </font>
      <numFmt numFmtId="164" formatCode="[$₦-46A]#,##0.00"/>
      <border diagonalUp="0" diagonalDown="0" outline="0">
        <left/>
        <right/>
        <top style="thin">
          <color indexed="64"/>
        </top>
        <bottom/>
      </border>
    </dxf>
    <dxf>
      <font>
        <b val="0"/>
        <i val="0"/>
        <strike val="0"/>
        <condense val="0"/>
        <extend val="0"/>
        <outline val="0"/>
        <shadow val="0"/>
        <u val="none"/>
        <vertAlign val="baseline"/>
        <sz val="14"/>
        <color theme="1"/>
        <name val="Arial"/>
        <family val="2"/>
        <scheme val="none"/>
      </font>
      <numFmt numFmtId="164" formatCode="[$₦-46A]#,##0.00"/>
      <border diagonalUp="0" diagonalDown="0" outline="0">
        <left style="thin">
          <color indexed="64"/>
        </left>
        <right/>
        <top style="thin">
          <color indexed="64"/>
        </top>
        <bottom/>
      </border>
    </dxf>
    <dxf>
      <font>
        <b val="0"/>
        <i/>
        <strike val="0"/>
        <condense val="0"/>
        <extend val="0"/>
        <outline val="0"/>
        <shadow val="0"/>
        <u val="none"/>
        <vertAlign val="baseline"/>
        <sz val="14"/>
        <color theme="1"/>
        <name val="Arial"/>
        <family val="2"/>
        <scheme val="none"/>
      </font>
      <numFmt numFmtId="22" formatCode="mmm\-yy"/>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4"/>
        <color theme="1"/>
        <name val="Arial"/>
        <family val="2"/>
        <scheme val="none"/>
      </font>
    </dxf>
    <dxf>
      <font>
        <b/>
        <i val="0"/>
        <strike val="0"/>
        <condense val="0"/>
        <extend val="0"/>
        <outline val="0"/>
        <shadow val="0"/>
        <u val="none"/>
        <vertAlign val="baseline"/>
        <sz val="14"/>
        <color theme="1"/>
        <name val="Arial"/>
        <family val="2"/>
        <scheme val="none"/>
      </font>
      <numFmt numFmtId="164" formatCode="[$₦-46A]#,##0.0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4"/>
        <color theme="1"/>
        <name val="Arial"/>
        <family val="2"/>
        <scheme val="none"/>
      </font>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color rgb="FF9C0006"/>
      </font>
    </dxf>
    <dxf>
      <numFmt numFmtId="164" formatCode="[$₦-46A]#,##0.00"/>
    </dxf>
    <dxf>
      <numFmt numFmtId="165" formatCode="[$₦-46A]#,##0"/>
    </dxf>
    <dxf>
      <numFmt numFmtId="164" formatCode="[$₦-46A]#,##0.00"/>
    </dxf>
    <dxf>
      <numFmt numFmtId="164" formatCode="[$₦-46A]#,##0.00"/>
    </dxf>
  </dxfs>
  <tableStyles count="0" defaultTableStyle="TableStyleMedium2" defaultPivotStyle="PivotStyleLight16"/>
  <colors>
    <mruColors>
      <color rgb="FF3F70E5"/>
      <color rgb="FF193A95"/>
      <color rgb="FFF5F7FD"/>
      <color rgb="FF7F8EE6"/>
      <color rgb="FFD5D2E9"/>
      <color rgb="FFD3DB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510788237025801E-2"/>
          <c:y val="9.9902506559789342E-2"/>
          <c:w val="0.94935253175708645"/>
          <c:h val="0.7025284872095785"/>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Workings!#REF!</c15:sqref>
                        </c15:formulaRef>
                      </c:ext>
                    </c:extLst>
                  </c:multiLvlStrRef>
                </c15:cat>
              </c15:filteredCategoryTitle>
            </c:ext>
            <c:ext xmlns:c16="http://schemas.microsoft.com/office/drawing/2014/chart" uri="{C3380CC4-5D6E-409C-BE32-E72D297353CC}">
              <c16:uniqueId val="{00000000-F253-41EF-86DE-13FC9B25F124}"/>
            </c:ext>
          </c:extLst>
        </c:ser>
        <c:dLbls>
          <c:dLblPos val="outEnd"/>
          <c:showLegendKey val="0"/>
          <c:showVal val="1"/>
          <c:showCatName val="0"/>
          <c:showSerName val="0"/>
          <c:showPercent val="0"/>
          <c:showBubbleSize val="0"/>
        </c:dLbls>
        <c:gapWidth val="219"/>
        <c:overlap val="-27"/>
        <c:axId val="36598784"/>
        <c:axId val="36590880"/>
      </c:barChart>
      <c:catAx>
        <c:axId val="36598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001"/>
          </a:p>
        </c:txPr>
        <c:crossAx val="36590880"/>
        <c:crosses val="autoZero"/>
        <c:auto val="1"/>
        <c:lblAlgn val="ctr"/>
        <c:lblOffset val="100"/>
        <c:noMultiLvlLbl val="0"/>
      </c:catAx>
      <c:valAx>
        <c:axId val="36590880"/>
        <c:scaling>
          <c:orientation val="minMax"/>
        </c:scaling>
        <c:delete val="1"/>
        <c:axPos val="l"/>
        <c:numFmt formatCode="General" sourceLinked="1"/>
        <c:majorTickMark val="out"/>
        <c:minorTickMark val="none"/>
        <c:tickLblPos val="nextTo"/>
        <c:crossAx val="3659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15627801774593E-2"/>
          <c:y val="6.8392230053289441E-2"/>
          <c:w val="0.94772194737055804"/>
          <c:h val="0.72601565122009115"/>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Expenses'!$E$11:$G$11</c:f>
              <c:strCache>
                <c:ptCount val="3"/>
                <c:pt idx="0">
                  <c:v>Total Yearly income</c:v>
                </c:pt>
                <c:pt idx="1">
                  <c:v>Total Yearly Expenses</c:v>
                </c:pt>
                <c:pt idx="2">
                  <c:v>Total Yearly Savings</c:v>
                </c:pt>
              </c:strCache>
            </c:strRef>
          </c:cat>
          <c:val>
            <c:numRef>
              <c:f>'Monthly Expenses'!$E$12:$G$12</c:f>
              <c:numCache>
                <c:formatCode>[$₦-46A]#,##0</c:formatCode>
                <c:ptCount val="3"/>
                <c:pt idx="0">
                  <c:v>17396250</c:v>
                </c:pt>
                <c:pt idx="1">
                  <c:v>9592095</c:v>
                </c:pt>
                <c:pt idx="2">
                  <c:v>7804155</c:v>
                </c:pt>
              </c:numCache>
            </c:numRef>
          </c:val>
          <c:extLst>
            <c:ext xmlns:c16="http://schemas.microsoft.com/office/drawing/2014/chart" uri="{C3380CC4-5D6E-409C-BE32-E72D297353CC}">
              <c16:uniqueId val="{00000000-AF7E-49C8-AD1F-BA661916C87A}"/>
            </c:ext>
          </c:extLst>
        </c:ser>
        <c:dLbls>
          <c:dLblPos val="outEnd"/>
          <c:showLegendKey val="0"/>
          <c:showVal val="1"/>
          <c:showCatName val="0"/>
          <c:showSerName val="0"/>
          <c:showPercent val="0"/>
          <c:showBubbleSize val="0"/>
        </c:dLbls>
        <c:gapWidth val="219"/>
        <c:overlap val="-27"/>
        <c:axId val="352822352"/>
        <c:axId val="352811536"/>
      </c:barChart>
      <c:catAx>
        <c:axId val="35282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001"/>
          </a:p>
        </c:txPr>
        <c:crossAx val="352811536"/>
        <c:crosses val="autoZero"/>
        <c:auto val="1"/>
        <c:lblAlgn val="ctr"/>
        <c:lblOffset val="100"/>
        <c:noMultiLvlLbl val="0"/>
      </c:catAx>
      <c:valAx>
        <c:axId val="352811536"/>
        <c:scaling>
          <c:orientation val="minMax"/>
        </c:scaling>
        <c:delete val="1"/>
        <c:axPos val="l"/>
        <c:numFmt formatCode="[$₦-46A]#,##0" sourceLinked="1"/>
        <c:majorTickMark val="none"/>
        <c:minorTickMark val="none"/>
        <c:tickLblPos val="nextTo"/>
        <c:crossAx val="3528223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6months Expenses project(AutoRecovered).xlsx]pivot table!PivotTable8</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143160204040701E-3"/>
          <c:y val="0.14356524013481378"/>
          <c:w val="0.9950857392825897"/>
          <c:h val="0.74985520942960915"/>
        </c:manualLayout>
      </c:layout>
      <c:barChart>
        <c:barDir val="col"/>
        <c:grouping val="clustered"/>
        <c:varyColors val="0"/>
        <c:ser>
          <c:idx val="0"/>
          <c:order val="0"/>
          <c:tx>
            <c:strRef>
              <c:f>'pivot table'!$A$40</c:f>
              <c:strCache>
                <c:ptCount val="1"/>
                <c:pt idx="0">
                  <c:v>Sum of Charity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c:f>
              <c:strCache>
                <c:ptCount val="1"/>
                <c:pt idx="0">
                  <c:v>Total</c:v>
                </c:pt>
              </c:strCache>
            </c:strRef>
          </c:cat>
          <c:val>
            <c:numRef>
              <c:f>'pivot table'!$A$41</c:f>
              <c:numCache>
                <c:formatCode>[$₦-46A]#,##0.00</c:formatCode>
                <c:ptCount val="1"/>
                <c:pt idx="0">
                  <c:v>120000</c:v>
                </c:pt>
              </c:numCache>
            </c:numRef>
          </c:val>
          <c:extLst>
            <c:ext xmlns:c16="http://schemas.microsoft.com/office/drawing/2014/chart" uri="{C3380CC4-5D6E-409C-BE32-E72D297353CC}">
              <c16:uniqueId val="{00000000-0E14-4FD9-ABFE-2D48656AF22B}"/>
            </c:ext>
          </c:extLst>
        </c:ser>
        <c:ser>
          <c:idx val="1"/>
          <c:order val="1"/>
          <c:tx>
            <c:strRef>
              <c:f>'pivot table'!$B$40</c:f>
              <c:strCache>
                <c:ptCount val="1"/>
                <c:pt idx="0">
                  <c:v>Sum of Bills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c:f>
              <c:strCache>
                <c:ptCount val="1"/>
                <c:pt idx="0">
                  <c:v>Total</c:v>
                </c:pt>
              </c:strCache>
            </c:strRef>
          </c:cat>
          <c:val>
            <c:numRef>
              <c:f>'pivot table'!$B$41</c:f>
              <c:numCache>
                <c:formatCode>[$₦-46A]#,##0.00</c:formatCode>
                <c:ptCount val="1"/>
                <c:pt idx="0">
                  <c:v>162500</c:v>
                </c:pt>
              </c:numCache>
            </c:numRef>
          </c:val>
          <c:extLst>
            <c:ext xmlns:c16="http://schemas.microsoft.com/office/drawing/2014/chart" uri="{C3380CC4-5D6E-409C-BE32-E72D297353CC}">
              <c16:uniqueId val="{00000001-0E14-4FD9-ABFE-2D48656AF22B}"/>
            </c:ext>
          </c:extLst>
        </c:ser>
        <c:ser>
          <c:idx val="2"/>
          <c:order val="2"/>
          <c:tx>
            <c:strRef>
              <c:f>'pivot table'!$C$40</c:f>
              <c:strCache>
                <c:ptCount val="1"/>
                <c:pt idx="0">
                  <c:v>Sum of Food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c:f>
              <c:strCache>
                <c:ptCount val="1"/>
                <c:pt idx="0">
                  <c:v>Total</c:v>
                </c:pt>
              </c:strCache>
            </c:strRef>
          </c:cat>
          <c:val>
            <c:numRef>
              <c:f>'pivot table'!$C$41</c:f>
              <c:numCache>
                <c:formatCode>[$₦-46A]#,##0.00</c:formatCode>
                <c:ptCount val="1"/>
                <c:pt idx="0">
                  <c:v>214300</c:v>
                </c:pt>
              </c:numCache>
            </c:numRef>
          </c:val>
          <c:extLst>
            <c:ext xmlns:c16="http://schemas.microsoft.com/office/drawing/2014/chart" uri="{C3380CC4-5D6E-409C-BE32-E72D297353CC}">
              <c16:uniqueId val="{00000002-0E14-4FD9-ABFE-2D48656AF22B}"/>
            </c:ext>
          </c:extLst>
        </c:ser>
        <c:ser>
          <c:idx val="3"/>
          <c:order val="3"/>
          <c:tx>
            <c:strRef>
              <c:f>'pivot table'!$D$40</c:f>
              <c:strCache>
                <c:ptCount val="1"/>
                <c:pt idx="0">
                  <c:v>Sum of Vehicle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c:f>
              <c:strCache>
                <c:ptCount val="1"/>
                <c:pt idx="0">
                  <c:v>Total</c:v>
                </c:pt>
              </c:strCache>
            </c:strRef>
          </c:cat>
          <c:val>
            <c:numRef>
              <c:f>'pivot table'!$D$41</c:f>
              <c:numCache>
                <c:formatCode>[$₦-46A]#,##0.00</c:formatCode>
                <c:ptCount val="1"/>
                <c:pt idx="0">
                  <c:v>20000</c:v>
                </c:pt>
              </c:numCache>
            </c:numRef>
          </c:val>
          <c:extLst>
            <c:ext xmlns:c16="http://schemas.microsoft.com/office/drawing/2014/chart" uri="{C3380CC4-5D6E-409C-BE32-E72D297353CC}">
              <c16:uniqueId val="{00000003-0E14-4FD9-ABFE-2D48656AF22B}"/>
            </c:ext>
          </c:extLst>
        </c:ser>
        <c:ser>
          <c:idx val="4"/>
          <c:order val="4"/>
          <c:tx>
            <c:strRef>
              <c:f>'pivot table'!$E$40</c:f>
              <c:strCache>
                <c:ptCount val="1"/>
                <c:pt idx="0">
                  <c:v>Sum of Clothing and Shoes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c:f>
              <c:strCache>
                <c:ptCount val="1"/>
                <c:pt idx="0">
                  <c:v>Total</c:v>
                </c:pt>
              </c:strCache>
            </c:strRef>
          </c:cat>
          <c:val>
            <c:numRef>
              <c:f>'pivot table'!$E$41</c:f>
              <c:numCache>
                <c:formatCode>[$₦-46A]#,##0.00</c:formatCode>
                <c:ptCount val="1"/>
                <c:pt idx="0">
                  <c:v>35000</c:v>
                </c:pt>
              </c:numCache>
            </c:numRef>
          </c:val>
          <c:extLst>
            <c:ext xmlns:c16="http://schemas.microsoft.com/office/drawing/2014/chart" uri="{C3380CC4-5D6E-409C-BE32-E72D297353CC}">
              <c16:uniqueId val="{00000004-0E14-4FD9-ABFE-2D48656AF22B}"/>
            </c:ext>
          </c:extLst>
        </c:ser>
        <c:dLbls>
          <c:dLblPos val="outEnd"/>
          <c:showLegendKey val="0"/>
          <c:showVal val="1"/>
          <c:showCatName val="0"/>
          <c:showSerName val="0"/>
          <c:showPercent val="0"/>
          <c:showBubbleSize val="0"/>
        </c:dLbls>
        <c:gapWidth val="219"/>
        <c:overlap val="-27"/>
        <c:axId val="200557968"/>
        <c:axId val="200576272"/>
      </c:barChart>
      <c:catAx>
        <c:axId val="200557968"/>
        <c:scaling>
          <c:orientation val="minMax"/>
        </c:scaling>
        <c:delete val="1"/>
        <c:axPos val="b"/>
        <c:numFmt formatCode="General" sourceLinked="1"/>
        <c:majorTickMark val="none"/>
        <c:minorTickMark val="none"/>
        <c:tickLblPos val="nextTo"/>
        <c:crossAx val="200576272"/>
        <c:crosses val="autoZero"/>
        <c:auto val="1"/>
        <c:lblAlgn val="ctr"/>
        <c:lblOffset val="100"/>
        <c:noMultiLvlLbl val="0"/>
      </c:catAx>
      <c:valAx>
        <c:axId val="200576272"/>
        <c:scaling>
          <c:orientation val="minMax"/>
        </c:scaling>
        <c:delete val="1"/>
        <c:axPos val="l"/>
        <c:numFmt formatCode="[$₦-46A]#,##0.00" sourceLinked="1"/>
        <c:majorTickMark val="none"/>
        <c:minorTickMark val="none"/>
        <c:tickLblPos val="nextTo"/>
        <c:crossAx val="20055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001"/>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6months Expenses project(AutoRecovered).xlsx]pivot table!PivotTable1</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267024868372086E-2"/>
          <c:y val="2.3856410875944403E-4"/>
          <c:w val="0.95371428291109661"/>
          <c:h val="0.86208930511334492"/>
        </c:manualLayout>
      </c:layout>
      <c:barChart>
        <c:barDir val="col"/>
        <c:grouping val="clustered"/>
        <c:varyColors val="0"/>
        <c:ser>
          <c:idx val="0"/>
          <c:order val="0"/>
          <c:tx>
            <c:strRef>
              <c:f>'pivot table'!$B$19</c:f>
              <c:strCache>
                <c:ptCount val="1"/>
                <c:pt idx="0">
                  <c:v>Sum of 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c:f>
              <c:strCache>
                <c:ptCount val="1"/>
                <c:pt idx="0">
                  <c:v>April</c:v>
                </c:pt>
              </c:strCache>
            </c:strRef>
          </c:cat>
          <c:val>
            <c:numRef>
              <c:f>'pivot table'!$B$20</c:f>
              <c:numCache>
                <c:formatCode>[$₦-46A]#,##0.00</c:formatCode>
                <c:ptCount val="1"/>
                <c:pt idx="0">
                  <c:v>1051310</c:v>
                </c:pt>
              </c:numCache>
            </c:numRef>
          </c:val>
          <c:extLst>
            <c:ext xmlns:c16="http://schemas.microsoft.com/office/drawing/2014/chart" uri="{C3380CC4-5D6E-409C-BE32-E72D297353CC}">
              <c16:uniqueId val="{00000000-E027-4BD6-B1F8-DF74FFA0F602}"/>
            </c:ext>
          </c:extLst>
        </c:ser>
        <c:ser>
          <c:idx val="1"/>
          <c:order val="1"/>
          <c:tx>
            <c:strRef>
              <c:f>'pivot table'!$C$19</c:f>
              <c:strCache>
                <c:ptCount val="1"/>
                <c:pt idx="0">
                  <c:v>Sum of Expenses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c:f>
              <c:strCache>
                <c:ptCount val="1"/>
                <c:pt idx="0">
                  <c:v>April</c:v>
                </c:pt>
              </c:strCache>
            </c:strRef>
          </c:cat>
          <c:val>
            <c:numRef>
              <c:f>'pivot table'!$C$20</c:f>
              <c:numCache>
                <c:formatCode>[$₦-46A]#,##0.00</c:formatCode>
                <c:ptCount val="1"/>
                <c:pt idx="0">
                  <c:v>551800</c:v>
                </c:pt>
              </c:numCache>
            </c:numRef>
          </c:val>
          <c:extLst>
            <c:ext xmlns:c16="http://schemas.microsoft.com/office/drawing/2014/chart" uri="{C3380CC4-5D6E-409C-BE32-E72D297353CC}">
              <c16:uniqueId val="{00000001-E027-4BD6-B1F8-DF74FFA0F602}"/>
            </c:ext>
          </c:extLst>
        </c:ser>
        <c:ser>
          <c:idx val="2"/>
          <c:order val="2"/>
          <c:tx>
            <c:strRef>
              <c:f>'pivot table'!$D$19</c:f>
              <c:strCache>
                <c:ptCount val="1"/>
                <c:pt idx="0">
                  <c:v>Sum of Savings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c:f>
              <c:strCache>
                <c:ptCount val="1"/>
                <c:pt idx="0">
                  <c:v>April</c:v>
                </c:pt>
              </c:strCache>
            </c:strRef>
          </c:cat>
          <c:val>
            <c:numRef>
              <c:f>'pivot table'!$D$20</c:f>
              <c:numCache>
                <c:formatCode>[$₦-46A]#,##0.00</c:formatCode>
                <c:ptCount val="1"/>
                <c:pt idx="0">
                  <c:v>499510</c:v>
                </c:pt>
              </c:numCache>
            </c:numRef>
          </c:val>
          <c:extLst>
            <c:ext xmlns:c16="http://schemas.microsoft.com/office/drawing/2014/chart" uri="{C3380CC4-5D6E-409C-BE32-E72D297353CC}">
              <c16:uniqueId val="{00000002-E027-4BD6-B1F8-DF74FFA0F602}"/>
            </c:ext>
          </c:extLst>
        </c:ser>
        <c:dLbls>
          <c:dLblPos val="outEnd"/>
          <c:showLegendKey val="0"/>
          <c:showVal val="1"/>
          <c:showCatName val="0"/>
          <c:showSerName val="0"/>
          <c:showPercent val="0"/>
          <c:showBubbleSize val="0"/>
        </c:dLbls>
        <c:gapWidth val="219"/>
        <c:overlap val="-27"/>
        <c:axId val="200584176"/>
        <c:axId val="200588752"/>
      </c:barChart>
      <c:catAx>
        <c:axId val="20058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200588752"/>
        <c:crosses val="autoZero"/>
        <c:auto val="1"/>
        <c:lblAlgn val="ctr"/>
        <c:lblOffset val="100"/>
        <c:noMultiLvlLbl val="0"/>
      </c:catAx>
      <c:valAx>
        <c:axId val="200588752"/>
        <c:scaling>
          <c:orientation val="minMax"/>
        </c:scaling>
        <c:delete val="1"/>
        <c:axPos val="l"/>
        <c:numFmt formatCode="[$₦-46A]#,##0.00" sourceLinked="1"/>
        <c:majorTickMark val="none"/>
        <c:minorTickMark val="none"/>
        <c:tickLblPos val="nextTo"/>
        <c:crossAx val="200584176"/>
        <c:crosses val="autoZero"/>
        <c:crossBetween val="between"/>
      </c:valAx>
      <c:spPr>
        <a:noFill/>
        <a:ln>
          <a:noFill/>
        </a:ln>
        <a:effectLst/>
      </c:spPr>
    </c:plotArea>
    <c:legend>
      <c:legendPos val="r"/>
      <c:layout>
        <c:manualLayout>
          <c:xMode val="edge"/>
          <c:yMode val="edge"/>
          <c:x val="0.76139677944151307"/>
          <c:y val="4.5091037839176722E-2"/>
          <c:w val="0.21175301865796944"/>
          <c:h val="0.218183336008554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59</xdr:row>
      <xdr:rowOff>0</xdr:rowOff>
    </xdr:from>
    <xdr:to>
      <xdr:col>4</xdr:col>
      <xdr:colOff>363539</xdr:colOff>
      <xdr:row>67</xdr:row>
      <xdr:rowOff>205183</xdr:rowOff>
    </xdr:to>
    <xdr:graphicFrame macro="">
      <xdr:nvGraphicFramePr>
        <xdr:cNvPr id="10" name="Chart 9">
          <a:extLst>
            <a:ext uri="{FF2B5EF4-FFF2-40B4-BE49-F238E27FC236}">
              <a16:creationId xmlns:a16="http://schemas.microsoft.com/office/drawing/2014/main" id="{3EEF5345-701E-4D2F-9EDD-929924C81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48815</xdr:colOff>
      <xdr:row>0</xdr:row>
      <xdr:rowOff>19049</xdr:rowOff>
    </xdr:from>
    <xdr:to>
      <xdr:col>15</xdr:col>
      <xdr:colOff>172640</xdr:colOff>
      <xdr:row>47</xdr:row>
      <xdr:rowOff>219074</xdr:rowOff>
    </xdr:to>
    <xdr:sp macro="" textlink="">
      <xdr:nvSpPr>
        <xdr:cNvPr id="2" name="Rectangle 1">
          <a:extLst>
            <a:ext uri="{FF2B5EF4-FFF2-40B4-BE49-F238E27FC236}">
              <a16:creationId xmlns:a16="http://schemas.microsoft.com/office/drawing/2014/main" id="{BD818F90-C51C-929F-4C92-961B9A6135F4}"/>
            </a:ext>
          </a:extLst>
        </xdr:cNvPr>
        <xdr:cNvSpPr/>
      </xdr:nvSpPr>
      <xdr:spPr>
        <a:xfrm>
          <a:off x="48815" y="19049"/>
          <a:ext cx="13816013" cy="10925572"/>
        </a:xfrm>
        <a:prstGeom prst="rect">
          <a:avLst/>
        </a:prstGeom>
        <a:gradFill flip="none" rotWithShape="1">
          <a:gsLst>
            <a:gs pos="3000">
              <a:srgbClr val="D3DBEF"/>
            </a:gs>
            <a:gs pos="50000">
              <a:srgbClr val="D5D2E9"/>
            </a:gs>
            <a:gs pos="100000">
              <a:srgbClr val="7F8EE6"/>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clientData/>
  </xdr:twoCellAnchor>
  <xdr:twoCellAnchor editAs="absolute">
    <xdr:from>
      <xdr:col>0</xdr:col>
      <xdr:colOff>29765</xdr:colOff>
      <xdr:row>0</xdr:row>
      <xdr:rowOff>0</xdr:rowOff>
    </xdr:from>
    <xdr:to>
      <xdr:col>2</xdr:col>
      <xdr:colOff>515540</xdr:colOff>
      <xdr:row>29</xdr:row>
      <xdr:rowOff>198437</xdr:rowOff>
    </xdr:to>
    <xdr:sp macro="" textlink="">
      <xdr:nvSpPr>
        <xdr:cNvPr id="3" name="Rectangle: Top Corners Rounded 2">
          <a:extLst>
            <a:ext uri="{FF2B5EF4-FFF2-40B4-BE49-F238E27FC236}">
              <a16:creationId xmlns:a16="http://schemas.microsoft.com/office/drawing/2014/main" id="{F55399A0-347C-7A12-879B-9856EF5CC4D6}"/>
            </a:ext>
          </a:extLst>
        </xdr:cNvPr>
        <xdr:cNvSpPr/>
      </xdr:nvSpPr>
      <xdr:spPr>
        <a:xfrm rot="16200000">
          <a:off x="-2222699" y="2252464"/>
          <a:ext cx="6816328" cy="2311400"/>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clientData/>
  </xdr:twoCellAnchor>
  <xdr:twoCellAnchor editAs="absolute">
    <xdr:from>
      <xdr:col>2</xdr:col>
      <xdr:colOff>535781</xdr:colOff>
      <xdr:row>0</xdr:row>
      <xdr:rowOff>0</xdr:rowOff>
    </xdr:from>
    <xdr:to>
      <xdr:col>15</xdr:col>
      <xdr:colOff>178590</xdr:colOff>
      <xdr:row>29</xdr:row>
      <xdr:rowOff>79374</xdr:rowOff>
    </xdr:to>
    <xdr:sp macro="" textlink="">
      <xdr:nvSpPr>
        <xdr:cNvPr id="4" name="Rectangle: Top Corners Rounded 3">
          <a:extLst>
            <a:ext uri="{FF2B5EF4-FFF2-40B4-BE49-F238E27FC236}">
              <a16:creationId xmlns:a16="http://schemas.microsoft.com/office/drawing/2014/main" id="{60D24932-559E-4380-A117-0283F9DCFCCB}"/>
            </a:ext>
          </a:extLst>
        </xdr:cNvPr>
        <xdr:cNvSpPr/>
      </xdr:nvSpPr>
      <xdr:spPr>
        <a:xfrm rot="16200000">
          <a:off x="4767459" y="-2406053"/>
          <a:ext cx="6697265" cy="11509372"/>
        </a:xfrm>
        <a:prstGeom prst="round2SameRect">
          <a:avLst>
            <a:gd name="adj1" fmla="val 491"/>
            <a:gd name="adj2" fmla="val 13879"/>
          </a:avLst>
        </a:prstGeom>
        <a:solidFill>
          <a:srgbClr val="F5F7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clientData/>
  </xdr:twoCellAnchor>
  <xdr:twoCellAnchor editAs="absolute">
    <xdr:from>
      <xdr:col>0</xdr:col>
      <xdr:colOff>337741</xdr:colOff>
      <xdr:row>0</xdr:row>
      <xdr:rowOff>202009</xdr:rowOff>
    </xdr:from>
    <xdr:to>
      <xdr:col>2</xdr:col>
      <xdr:colOff>309165</xdr:colOff>
      <xdr:row>3</xdr:row>
      <xdr:rowOff>30955</xdr:rowOff>
    </xdr:to>
    <xdr:sp macro="" textlink="">
      <xdr:nvSpPr>
        <xdr:cNvPr id="14" name="TextBox 13">
          <a:extLst>
            <a:ext uri="{FF2B5EF4-FFF2-40B4-BE49-F238E27FC236}">
              <a16:creationId xmlns:a16="http://schemas.microsoft.com/office/drawing/2014/main" id="{5E890B36-0418-4CAB-0044-8D1038F22BD5}"/>
            </a:ext>
          </a:extLst>
        </xdr:cNvPr>
        <xdr:cNvSpPr txBox="1"/>
      </xdr:nvSpPr>
      <xdr:spPr>
        <a:xfrm>
          <a:off x="337741" y="202009"/>
          <a:ext cx="1797049" cy="513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rgbClr val="193A95"/>
              </a:solidFill>
              <a:latin typeface="Arial" panose="020B0604020202020204" pitchFamily="34" charset="0"/>
              <a:cs typeface="Arial" panose="020B0604020202020204" pitchFamily="34" charset="0"/>
            </a:rPr>
            <a:t>My Monthly Expenses</a:t>
          </a:r>
          <a:r>
            <a:rPr lang="en-GB" sz="1200" b="1" baseline="0">
              <a:solidFill>
                <a:srgbClr val="193A95"/>
              </a:solidFill>
              <a:latin typeface="Arial" panose="020B0604020202020204" pitchFamily="34" charset="0"/>
              <a:cs typeface="Arial" panose="020B0604020202020204" pitchFamily="34" charset="0"/>
            </a:rPr>
            <a:t> Dashboard 2021</a:t>
          </a:r>
          <a:endParaRPr lang="en-001" sz="1200" b="1">
            <a:solidFill>
              <a:srgbClr val="193A95"/>
            </a:solidFill>
            <a:latin typeface="Arial" panose="020B0604020202020204" pitchFamily="34" charset="0"/>
            <a:cs typeface="Arial" panose="020B0604020202020204" pitchFamily="34" charset="0"/>
          </a:endParaRPr>
        </a:p>
      </xdr:txBody>
    </xdr:sp>
    <xdr:clientData/>
  </xdr:twoCellAnchor>
  <xdr:twoCellAnchor editAs="absolute">
    <xdr:from>
      <xdr:col>2</xdr:col>
      <xdr:colOff>602456</xdr:colOff>
      <xdr:row>1</xdr:row>
      <xdr:rowOff>19845</xdr:rowOff>
    </xdr:from>
    <xdr:to>
      <xdr:col>6</xdr:col>
      <xdr:colOff>634999</xdr:colOff>
      <xdr:row>8</xdr:row>
      <xdr:rowOff>208361</xdr:rowOff>
    </xdr:to>
    <xdr:sp macro="" textlink="">
      <xdr:nvSpPr>
        <xdr:cNvPr id="18" name="Rectangle: Rounded Corners 17">
          <a:extLst>
            <a:ext uri="{FF2B5EF4-FFF2-40B4-BE49-F238E27FC236}">
              <a16:creationId xmlns:a16="http://schemas.microsoft.com/office/drawing/2014/main" id="{29BED3EB-AFB5-B780-083B-A8AB867B9A2E}"/>
            </a:ext>
          </a:extLst>
        </xdr:cNvPr>
        <xdr:cNvSpPr/>
      </xdr:nvSpPr>
      <xdr:spPr>
        <a:xfrm>
          <a:off x="2428081" y="248048"/>
          <a:ext cx="3683793" cy="1785938"/>
        </a:xfrm>
        <a:prstGeom prst="roundRect">
          <a:avLst>
            <a:gd name="adj" fmla="val 487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clientData/>
  </xdr:twoCellAnchor>
  <xdr:twoCellAnchor editAs="absolute">
    <xdr:from>
      <xdr:col>7</xdr:col>
      <xdr:colOff>231773</xdr:colOff>
      <xdr:row>0</xdr:row>
      <xdr:rowOff>106759</xdr:rowOff>
    </xdr:from>
    <xdr:to>
      <xdr:col>13</xdr:col>
      <xdr:colOff>128983</xdr:colOff>
      <xdr:row>10</xdr:row>
      <xdr:rowOff>19844</xdr:rowOff>
    </xdr:to>
    <xdr:sp macro="" textlink="">
      <xdr:nvSpPr>
        <xdr:cNvPr id="19" name="Rectangle: Rounded Corners 18">
          <a:extLst>
            <a:ext uri="{FF2B5EF4-FFF2-40B4-BE49-F238E27FC236}">
              <a16:creationId xmlns:a16="http://schemas.microsoft.com/office/drawing/2014/main" id="{4F5AA846-707F-A668-030D-824F47C6385F}"/>
            </a:ext>
          </a:extLst>
        </xdr:cNvPr>
        <xdr:cNvSpPr/>
      </xdr:nvSpPr>
      <xdr:spPr>
        <a:xfrm>
          <a:off x="6621461" y="106759"/>
          <a:ext cx="5374085" cy="2195116"/>
        </a:xfrm>
        <a:prstGeom prst="roundRect">
          <a:avLst>
            <a:gd name="adj" fmla="val 396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clientData/>
  </xdr:twoCellAnchor>
  <xdr:twoCellAnchor editAs="absolute">
    <xdr:from>
      <xdr:col>7</xdr:col>
      <xdr:colOff>575467</xdr:colOff>
      <xdr:row>10</xdr:row>
      <xdr:rowOff>208359</xdr:rowOff>
    </xdr:from>
    <xdr:to>
      <xdr:col>13</xdr:col>
      <xdr:colOff>267889</xdr:colOff>
      <xdr:row>25</xdr:row>
      <xdr:rowOff>88785</xdr:rowOff>
    </xdr:to>
    <xdr:sp macro="" textlink="">
      <xdr:nvSpPr>
        <xdr:cNvPr id="20" name="Rectangle: Rounded Corners 19">
          <a:extLst>
            <a:ext uri="{FF2B5EF4-FFF2-40B4-BE49-F238E27FC236}">
              <a16:creationId xmlns:a16="http://schemas.microsoft.com/office/drawing/2014/main" id="{27345FB5-8EFB-F449-F8CE-A94E8407DC62}"/>
            </a:ext>
          </a:extLst>
        </xdr:cNvPr>
        <xdr:cNvSpPr/>
      </xdr:nvSpPr>
      <xdr:spPr>
        <a:xfrm>
          <a:off x="6965155" y="2490390"/>
          <a:ext cx="5169297" cy="3303473"/>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clientData/>
  </xdr:twoCellAnchor>
  <xdr:twoCellAnchor editAs="absolute">
    <xdr:from>
      <xdr:col>2</xdr:col>
      <xdr:colOff>466327</xdr:colOff>
      <xdr:row>11</xdr:row>
      <xdr:rowOff>29631</xdr:rowOff>
    </xdr:from>
    <xdr:to>
      <xdr:col>8</xdr:col>
      <xdr:colOff>148826</xdr:colOff>
      <xdr:row>22</xdr:row>
      <xdr:rowOff>208353</xdr:rowOff>
    </xdr:to>
    <xdr:sp macro="" textlink="">
      <xdr:nvSpPr>
        <xdr:cNvPr id="21" name="Rectangle: Rounded Corners 20">
          <a:extLst>
            <a:ext uri="{FF2B5EF4-FFF2-40B4-BE49-F238E27FC236}">
              <a16:creationId xmlns:a16="http://schemas.microsoft.com/office/drawing/2014/main" id="{085AF0E4-BBC7-5CFC-F91C-F01BAF5E9170}"/>
            </a:ext>
          </a:extLst>
        </xdr:cNvPr>
        <xdr:cNvSpPr/>
      </xdr:nvSpPr>
      <xdr:spPr>
        <a:xfrm rot="10800000">
          <a:off x="2291952" y="2539865"/>
          <a:ext cx="5159374" cy="2688957"/>
        </a:xfrm>
        <a:prstGeom prst="roundRect">
          <a:avLst>
            <a:gd name="adj" fmla="val 782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clientData/>
  </xdr:twoCellAnchor>
  <xdr:twoCellAnchor editAs="absolute">
    <xdr:from>
      <xdr:col>7</xdr:col>
      <xdr:colOff>704453</xdr:colOff>
      <xdr:row>0</xdr:row>
      <xdr:rowOff>0</xdr:rowOff>
    </xdr:from>
    <xdr:to>
      <xdr:col>12</xdr:col>
      <xdr:colOff>228202</xdr:colOff>
      <xdr:row>8</xdr:row>
      <xdr:rowOff>128983</xdr:rowOff>
    </xdr:to>
    <xdr:graphicFrame macro="">
      <xdr:nvGraphicFramePr>
        <xdr:cNvPr id="24" name="Chart 23">
          <a:extLst>
            <a:ext uri="{FF2B5EF4-FFF2-40B4-BE49-F238E27FC236}">
              <a16:creationId xmlns:a16="http://schemas.microsoft.com/office/drawing/2014/main" id="{59151BAE-E23B-4827-B525-DB4D08269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9919</xdr:colOff>
      <xdr:row>2</xdr:row>
      <xdr:rowOff>130831</xdr:rowOff>
    </xdr:from>
    <xdr:to>
      <xdr:col>4</xdr:col>
      <xdr:colOff>218279</xdr:colOff>
      <xdr:row>3</xdr:row>
      <xdr:rowOff>180922</xdr:rowOff>
    </xdr:to>
    <xdr:sp macro="" textlink="">
      <xdr:nvSpPr>
        <xdr:cNvPr id="5" name="TextBox 4">
          <a:extLst>
            <a:ext uri="{FF2B5EF4-FFF2-40B4-BE49-F238E27FC236}">
              <a16:creationId xmlns:a16="http://schemas.microsoft.com/office/drawing/2014/main" id="{831ED90C-AD69-6A79-7254-69E8EA79E9D9}"/>
            </a:ext>
          </a:extLst>
        </xdr:cNvPr>
        <xdr:cNvSpPr txBox="1"/>
      </xdr:nvSpPr>
      <xdr:spPr>
        <a:xfrm>
          <a:off x="2748357" y="587237"/>
          <a:ext cx="1121172" cy="2782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p>
      </xdr:txBody>
    </xdr:sp>
    <xdr:clientData/>
  </xdr:twoCellAnchor>
  <xdr:twoCellAnchor editAs="absolute">
    <xdr:from>
      <xdr:col>2</xdr:col>
      <xdr:colOff>599282</xdr:colOff>
      <xdr:row>0</xdr:row>
      <xdr:rowOff>196184</xdr:rowOff>
    </xdr:from>
    <xdr:to>
      <xdr:col>4</xdr:col>
      <xdr:colOff>257968</xdr:colOff>
      <xdr:row>3</xdr:row>
      <xdr:rowOff>29766</xdr:rowOff>
    </xdr:to>
    <xdr:sp macro="" textlink="">
      <xdr:nvSpPr>
        <xdr:cNvPr id="9" name="TextBox 8">
          <a:extLst>
            <a:ext uri="{FF2B5EF4-FFF2-40B4-BE49-F238E27FC236}">
              <a16:creationId xmlns:a16="http://schemas.microsoft.com/office/drawing/2014/main" id="{3D74A91B-EB8A-623A-A33C-18C93447E09C}"/>
            </a:ext>
          </a:extLst>
        </xdr:cNvPr>
        <xdr:cNvSpPr txBox="1"/>
      </xdr:nvSpPr>
      <xdr:spPr>
        <a:xfrm>
          <a:off x="2424907" y="196184"/>
          <a:ext cx="1484311" cy="518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rgbClr val="193A95"/>
              </a:solidFill>
              <a:latin typeface="Arial" panose="020B0604020202020204" pitchFamily="34" charset="0"/>
              <a:cs typeface="Arial" panose="020B0604020202020204" pitchFamily="34" charset="0"/>
            </a:rPr>
            <a:t> Average Monthly Income</a:t>
          </a:r>
          <a:r>
            <a:rPr lang="en-GB" sz="1200" b="1" baseline="0">
              <a:solidFill>
                <a:srgbClr val="193A95"/>
              </a:solidFill>
              <a:latin typeface="Arial" panose="020B0604020202020204" pitchFamily="34" charset="0"/>
              <a:cs typeface="Arial" panose="020B0604020202020204" pitchFamily="34" charset="0"/>
            </a:rPr>
            <a:t> </a:t>
          </a:r>
          <a:endParaRPr lang="en-001" sz="1200" b="1">
            <a:solidFill>
              <a:srgbClr val="193A95"/>
            </a:solidFill>
            <a:latin typeface="Arial" panose="020B0604020202020204" pitchFamily="34" charset="0"/>
            <a:cs typeface="Arial" panose="020B0604020202020204" pitchFamily="34" charset="0"/>
          </a:endParaRPr>
        </a:p>
      </xdr:txBody>
    </xdr:sp>
    <xdr:clientData/>
  </xdr:twoCellAnchor>
  <xdr:twoCellAnchor editAs="absolute">
    <xdr:from>
      <xdr:col>4</xdr:col>
      <xdr:colOff>887013</xdr:colOff>
      <xdr:row>0</xdr:row>
      <xdr:rowOff>205853</xdr:rowOff>
    </xdr:from>
    <xdr:to>
      <xdr:col>6</xdr:col>
      <xdr:colOff>585389</xdr:colOff>
      <xdr:row>3</xdr:row>
      <xdr:rowOff>19844</xdr:rowOff>
    </xdr:to>
    <xdr:sp macro="" textlink="">
      <xdr:nvSpPr>
        <xdr:cNvPr id="10" name="TextBox 9">
          <a:extLst>
            <a:ext uri="{FF2B5EF4-FFF2-40B4-BE49-F238E27FC236}">
              <a16:creationId xmlns:a16="http://schemas.microsoft.com/office/drawing/2014/main" id="{D9CA2196-ECE9-210A-FBFE-1D50961011CE}"/>
            </a:ext>
          </a:extLst>
        </xdr:cNvPr>
        <xdr:cNvSpPr txBox="1"/>
      </xdr:nvSpPr>
      <xdr:spPr>
        <a:xfrm>
          <a:off x="4538263" y="205853"/>
          <a:ext cx="1524001" cy="49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rgbClr val="193A95"/>
              </a:solidFill>
              <a:latin typeface="Arial" panose="020B0604020202020204" pitchFamily="34" charset="0"/>
              <a:cs typeface="Arial" panose="020B0604020202020204" pitchFamily="34" charset="0"/>
            </a:rPr>
            <a:t> Average Monthly</a:t>
          </a:r>
          <a:r>
            <a:rPr lang="en-GB" sz="1200" b="1" baseline="0">
              <a:solidFill>
                <a:srgbClr val="193A95"/>
              </a:solidFill>
              <a:latin typeface="Arial" panose="020B0604020202020204" pitchFamily="34" charset="0"/>
              <a:cs typeface="Arial" panose="020B0604020202020204" pitchFamily="34" charset="0"/>
            </a:rPr>
            <a:t> Expenses</a:t>
          </a:r>
          <a:endParaRPr lang="en-001" sz="1200" b="1">
            <a:solidFill>
              <a:srgbClr val="193A95"/>
            </a:solidFill>
            <a:latin typeface="Arial" panose="020B0604020202020204" pitchFamily="34" charset="0"/>
            <a:cs typeface="Arial" panose="020B0604020202020204" pitchFamily="34" charset="0"/>
          </a:endParaRPr>
        </a:p>
      </xdr:txBody>
    </xdr:sp>
    <xdr:clientData/>
  </xdr:twoCellAnchor>
  <xdr:twoCellAnchor editAs="absolute">
    <xdr:from>
      <xdr:col>3</xdr:col>
      <xdr:colOff>301625</xdr:colOff>
      <xdr:row>5</xdr:row>
      <xdr:rowOff>121643</xdr:rowOff>
    </xdr:from>
    <xdr:to>
      <xdr:col>5</xdr:col>
      <xdr:colOff>644921</xdr:colOff>
      <xdr:row>6</xdr:row>
      <xdr:rowOff>158751</xdr:rowOff>
    </xdr:to>
    <xdr:sp macro="" textlink="">
      <xdr:nvSpPr>
        <xdr:cNvPr id="11" name="TextBox 10">
          <a:extLst>
            <a:ext uri="{FF2B5EF4-FFF2-40B4-BE49-F238E27FC236}">
              <a16:creationId xmlns:a16="http://schemas.microsoft.com/office/drawing/2014/main" id="{AE3627AC-7DA0-BB7B-43A0-98F76C8CE946}"/>
            </a:ext>
          </a:extLst>
        </xdr:cNvPr>
        <xdr:cNvSpPr txBox="1"/>
      </xdr:nvSpPr>
      <xdr:spPr>
        <a:xfrm>
          <a:off x="3040063" y="1262659"/>
          <a:ext cx="2168921" cy="265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rgbClr val="193A95"/>
              </a:solidFill>
              <a:latin typeface="Arial" panose="020B0604020202020204" pitchFamily="34" charset="0"/>
              <a:cs typeface="Arial" panose="020B0604020202020204" pitchFamily="34" charset="0"/>
            </a:rPr>
            <a:t> Average Monthly Savings</a:t>
          </a:r>
          <a:r>
            <a:rPr lang="en-GB" sz="1200" b="1" baseline="0">
              <a:solidFill>
                <a:srgbClr val="193A95"/>
              </a:solidFill>
              <a:latin typeface="Arial" panose="020B0604020202020204" pitchFamily="34" charset="0"/>
              <a:cs typeface="Arial" panose="020B0604020202020204" pitchFamily="34" charset="0"/>
            </a:rPr>
            <a:t> </a:t>
          </a:r>
          <a:endParaRPr lang="en-001" sz="1200" b="1">
            <a:solidFill>
              <a:srgbClr val="193A95"/>
            </a:solidFill>
            <a:latin typeface="Arial" panose="020B0604020202020204" pitchFamily="34" charset="0"/>
            <a:cs typeface="Arial" panose="020B0604020202020204" pitchFamily="34" charset="0"/>
          </a:endParaRPr>
        </a:p>
      </xdr:txBody>
    </xdr:sp>
    <xdr:clientData/>
  </xdr:twoCellAnchor>
  <xdr:twoCellAnchor editAs="absolute">
    <xdr:from>
      <xdr:col>2</xdr:col>
      <xdr:colOff>585390</xdr:colOff>
      <xdr:row>3</xdr:row>
      <xdr:rowOff>50253</xdr:rowOff>
    </xdr:from>
    <xdr:to>
      <xdr:col>4</xdr:col>
      <xdr:colOff>327422</xdr:colOff>
      <xdr:row>4</xdr:row>
      <xdr:rowOff>139549</xdr:rowOff>
    </xdr:to>
    <xdr:sp macro="" textlink="'Monthly Expenses'!E17">
      <xdr:nvSpPr>
        <xdr:cNvPr id="16" name="TextBox 15">
          <a:extLst>
            <a:ext uri="{FF2B5EF4-FFF2-40B4-BE49-F238E27FC236}">
              <a16:creationId xmlns:a16="http://schemas.microsoft.com/office/drawing/2014/main" id="{DCE198F3-5498-853C-0DB6-35316640654D}"/>
            </a:ext>
          </a:extLst>
        </xdr:cNvPr>
        <xdr:cNvSpPr txBox="1"/>
      </xdr:nvSpPr>
      <xdr:spPr>
        <a:xfrm>
          <a:off x="2411015" y="734862"/>
          <a:ext cx="1567657" cy="317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2202CD1-2883-4AFF-BE1E-AC0832AB0F4A}" type="TxLink">
            <a:rPr lang="en-US" sz="1200" b="1" i="0" u="none" strike="noStrike">
              <a:ln>
                <a:noFill/>
              </a:ln>
              <a:solidFill>
                <a:srgbClr val="3F70E5"/>
              </a:solidFill>
              <a:latin typeface="Overpass"/>
              <a:ea typeface="+mn-ea"/>
              <a:cs typeface="+mn-cs"/>
            </a:rPr>
            <a:pPr marL="0" indent="0"/>
            <a:t>₦1,449,687.50</a:t>
          </a:fld>
          <a:endParaRPr lang="en-001" sz="1200" b="1" i="0" u="none" strike="noStrike">
            <a:ln>
              <a:noFill/>
            </a:ln>
            <a:solidFill>
              <a:srgbClr val="3F70E5"/>
            </a:solidFill>
            <a:latin typeface="Overpass"/>
            <a:ea typeface="+mn-ea"/>
            <a:cs typeface="+mn-cs"/>
          </a:endParaRPr>
        </a:p>
      </xdr:txBody>
    </xdr:sp>
    <xdr:clientData/>
  </xdr:twoCellAnchor>
  <xdr:twoCellAnchor editAs="absolute">
    <xdr:from>
      <xdr:col>4</xdr:col>
      <xdr:colOff>883047</xdr:colOff>
      <xdr:row>3</xdr:row>
      <xdr:rowOff>70097</xdr:rowOff>
    </xdr:from>
    <xdr:to>
      <xdr:col>6</xdr:col>
      <xdr:colOff>625079</xdr:colOff>
      <xdr:row>4</xdr:row>
      <xdr:rowOff>159393</xdr:rowOff>
    </xdr:to>
    <xdr:sp macro="" textlink="'Monthly Expenses'!F17">
      <xdr:nvSpPr>
        <xdr:cNvPr id="17" name="TextBox 16">
          <a:extLst>
            <a:ext uri="{FF2B5EF4-FFF2-40B4-BE49-F238E27FC236}">
              <a16:creationId xmlns:a16="http://schemas.microsoft.com/office/drawing/2014/main" id="{FE701A6F-5632-EC3B-A439-5A4172E9E4F6}"/>
            </a:ext>
          </a:extLst>
        </xdr:cNvPr>
        <xdr:cNvSpPr txBox="1"/>
      </xdr:nvSpPr>
      <xdr:spPr>
        <a:xfrm>
          <a:off x="4534297" y="754706"/>
          <a:ext cx="1567657" cy="317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D1A3691-7A1E-4D9F-B68F-A3A05F634243}" type="TxLink">
            <a:rPr lang="en-US" sz="1200" b="1" i="0" u="none" strike="noStrike">
              <a:solidFill>
                <a:srgbClr val="3F70E5"/>
              </a:solidFill>
              <a:latin typeface="Overpass"/>
              <a:ea typeface="+mn-ea"/>
              <a:cs typeface="+mn-cs"/>
            </a:rPr>
            <a:pPr marL="0" indent="0"/>
            <a:t>₦799,341.25</a:t>
          </a:fld>
          <a:endParaRPr lang="en-001" sz="1200" b="1" i="0" u="none" strike="noStrike">
            <a:solidFill>
              <a:srgbClr val="3F70E5"/>
            </a:solidFill>
            <a:latin typeface="Overpass"/>
            <a:ea typeface="+mn-ea"/>
            <a:cs typeface="+mn-cs"/>
          </a:endParaRPr>
        </a:p>
      </xdr:txBody>
    </xdr:sp>
    <xdr:clientData/>
  </xdr:twoCellAnchor>
  <xdr:twoCellAnchor editAs="absolute">
    <xdr:from>
      <xdr:col>3</xdr:col>
      <xdr:colOff>823516</xdr:colOff>
      <xdr:row>6</xdr:row>
      <xdr:rowOff>138906</xdr:rowOff>
    </xdr:from>
    <xdr:to>
      <xdr:col>4</xdr:col>
      <xdr:colOff>793751</xdr:colOff>
      <xdr:row>8</xdr:row>
      <xdr:rowOff>0</xdr:rowOff>
    </xdr:to>
    <xdr:sp macro="" textlink="'Monthly Expenses'!G17">
      <xdr:nvSpPr>
        <xdr:cNvPr id="22" name="TextBox 21">
          <a:extLst>
            <a:ext uri="{FF2B5EF4-FFF2-40B4-BE49-F238E27FC236}">
              <a16:creationId xmlns:a16="http://schemas.microsoft.com/office/drawing/2014/main" id="{E9C8A68B-BFA9-5594-4191-96065D2684BA}"/>
            </a:ext>
          </a:extLst>
        </xdr:cNvPr>
        <xdr:cNvSpPr txBox="1"/>
      </xdr:nvSpPr>
      <xdr:spPr>
        <a:xfrm>
          <a:off x="3561954" y="1508125"/>
          <a:ext cx="883047" cy="317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CE3B6E1-A938-4483-9E1E-A2361B72C32A}" type="TxLink">
            <a:rPr lang="en-US" sz="1200" b="1" i="0" u="none" strike="noStrike">
              <a:ln>
                <a:noFill/>
              </a:ln>
              <a:solidFill>
                <a:srgbClr val="3F70E5"/>
              </a:solidFill>
              <a:latin typeface="Overpass"/>
              <a:ea typeface="+mn-ea"/>
              <a:cs typeface="+mn-cs"/>
            </a:rPr>
            <a:pPr marL="0" indent="0"/>
            <a:t>₦650,346</a:t>
          </a:fld>
          <a:endParaRPr lang="en-001" sz="1200" b="1" i="0" u="none" strike="noStrike">
            <a:ln>
              <a:noFill/>
            </a:ln>
            <a:solidFill>
              <a:srgbClr val="3F70E5"/>
            </a:solidFill>
            <a:latin typeface="Overpass"/>
            <a:ea typeface="+mn-ea"/>
            <a:cs typeface="+mn-cs"/>
          </a:endParaRPr>
        </a:p>
      </xdr:txBody>
    </xdr:sp>
    <xdr:clientData/>
  </xdr:twoCellAnchor>
  <xdr:twoCellAnchor editAs="absolute">
    <xdr:from>
      <xdr:col>2</xdr:col>
      <xdr:colOff>595311</xdr:colOff>
      <xdr:row>11</xdr:row>
      <xdr:rowOff>39687</xdr:rowOff>
    </xdr:from>
    <xdr:to>
      <xdr:col>4</xdr:col>
      <xdr:colOff>853280</xdr:colOff>
      <xdr:row>12</xdr:row>
      <xdr:rowOff>148826</xdr:rowOff>
    </xdr:to>
    <xdr:sp macro="" textlink="">
      <xdr:nvSpPr>
        <xdr:cNvPr id="23" name="TextBox 22">
          <a:extLst>
            <a:ext uri="{FF2B5EF4-FFF2-40B4-BE49-F238E27FC236}">
              <a16:creationId xmlns:a16="http://schemas.microsoft.com/office/drawing/2014/main" id="{C4CF2B1C-6425-45F5-0D2F-D15AE79719B3}"/>
            </a:ext>
          </a:extLst>
        </xdr:cNvPr>
        <xdr:cNvSpPr txBox="1"/>
      </xdr:nvSpPr>
      <xdr:spPr>
        <a:xfrm>
          <a:off x="2420936" y="2549921"/>
          <a:ext cx="2083594" cy="33734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GB" sz="1200" b="1" i="0" u="none" strike="noStrike">
              <a:solidFill>
                <a:srgbClr val="3F70E5"/>
              </a:solidFill>
              <a:latin typeface="Overpass"/>
              <a:ea typeface="+mn-ea"/>
              <a:cs typeface="+mn-cs"/>
            </a:rPr>
            <a:t>Break Down of </a:t>
          </a:r>
          <a:r>
            <a:rPr lang="en-GB" sz="1400" b="1" i="0" u="none" strike="noStrike">
              <a:solidFill>
                <a:srgbClr val="3F70E5"/>
              </a:solidFill>
              <a:latin typeface="Overpass"/>
              <a:ea typeface="+mn-ea"/>
              <a:cs typeface="+mn-cs"/>
            </a:rPr>
            <a:t>Expenses</a:t>
          </a:r>
          <a:endParaRPr lang="en-001" sz="1200" b="1" i="0" u="none" strike="noStrike">
            <a:solidFill>
              <a:srgbClr val="3F70E5"/>
            </a:solidFill>
            <a:latin typeface="Overpass"/>
            <a:ea typeface="+mn-ea"/>
            <a:cs typeface="+mn-cs"/>
          </a:endParaRPr>
        </a:p>
        <a:p>
          <a:pPr marL="0" indent="0"/>
          <a:endParaRPr lang="en-001" sz="1200" b="1" i="0" u="none" strike="noStrike">
            <a:solidFill>
              <a:srgbClr val="3F70E5"/>
            </a:solidFill>
            <a:latin typeface="Overpass"/>
            <a:ea typeface="+mn-ea"/>
            <a:cs typeface="+mn-cs"/>
          </a:endParaRPr>
        </a:p>
      </xdr:txBody>
    </xdr:sp>
    <xdr:clientData/>
  </xdr:twoCellAnchor>
  <xdr:twoCellAnchor editAs="absolute">
    <xdr:from>
      <xdr:col>10</xdr:col>
      <xdr:colOff>406796</xdr:colOff>
      <xdr:row>0</xdr:row>
      <xdr:rowOff>60175</xdr:rowOff>
    </xdr:from>
    <xdr:to>
      <xdr:col>12</xdr:col>
      <xdr:colOff>823515</xdr:colOff>
      <xdr:row>1</xdr:row>
      <xdr:rowOff>149472</xdr:rowOff>
    </xdr:to>
    <xdr:sp macro="" textlink="">
      <xdr:nvSpPr>
        <xdr:cNvPr id="38" name="TextBox 37">
          <a:extLst>
            <a:ext uri="{FF2B5EF4-FFF2-40B4-BE49-F238E27FC236}">
              <a16:creationId xmlns:a16="http://schemas.microsoft.com/office/drawing/2014/main" id="{884ABABC-7F0F-1730-3419-AC7376C5F1F9}"/>
            </a:ext>
          </a:extLst>
        </xdr:cNvPr>
        <xdr:cNvSpPr txBox="1"/>
      </xdr:nvSpPr>
      <xdr:spPr>
        <a:xfrm>
          <a:off x="9534921" y="60175"/>
          <a:ext cx="2242344" cy="317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i="0" u="none" strike="noStrike">
              <a:ln>
                <a:noFill/>
              </a:ln>
              <a:solidFill>
                <a:srgbClr val="3F70E5"/>
              </a:solidFill>
              <a:latin typeface="Overpass"/>
              <a:ea typeface="+mn-ea"/>
              <a:cs typeface="+mn-cs"/>
            </a:rPr>
            <a:t>Income</a:t>
          </a:r>
          <a:r>
            <a:rPr lang="en-US" sz="1200" b="1" i="0" u="none" strike="noStrike" baseline="0">
              <a:ln>
                <a:noFill/>
              </a:ln>
              <a:solidFill>
                <a:srgbClr val="3F70E5"/>
              </a:solidFill>
              <a:latin typeface="Overpass"/>
              <a:ea typeface="+mn-ea"/>
              <a:cs typeface="+mn-cs"/>
            </a:rPr>
            <a:t> </a:t>
          </a:r>
          <a:r>
            <a:rPr lang="en-US" sz="1400" b="1" i="0" u="none" strike="noStrike">
              <a:solidFill>
                <a:srgbClr val="3F70E5"/>
              </a:solidFill>
              <a:latin typeface="Overpass"/>
              <a:ea typeface="+mn-ea"/>
              <a:cs typeface="+mn-cs"/>
            </a:rPr>
            <a:t>vs</a:t>
          </a:r>
          <a:r>
            <a:rPr lang="en-US" sz="1200" b="1" i="0" u="none" strike="noStrike" baseline="0">
              <a:ln>
                <a:noFill/>
              </a:ln>
              <a:solidFill>
                <a:srgbClr val="3F70E5"/>
              </a:solidFill>
              <a:latin typeface="Overpass"/>
              <a:ea typeface="+mn-ea"/>
              <a:cs typeface="+mn-cs"/>
            </a:rPr>
            <a:t> Expenses vs Savings</a:t>
          </a:r>
          <a:endParaRPr lang="en-US" sz="1200" b="1" i="0" u="none" strike="noStrike">
            <a:ln>
              <a:noFill/>
            </a:ln>
            <a:solidFill>
              <a:srgbClr val="3F70E5"/>
            </a:solidFill>
            <a:latin typeface="Overpass"/>
            <a:ea typeface="+mn-ea"/>
            <a:cs typeface="+mn-cs"/>
          </a:endParaRPr>
        </a:p>
      </xdr:txBody>
    </xdr:sp>
    <xdr:clientData/>
  </xdr:twoCellAnchor>
  <xdr:twoCellAnchor editAs="absolute">
    <xdr:from>
      <xdr:col>2</xdr:col>
      <xdr:colOff>506015</xdr:colOff>
      <xdr:row>13</xdr:row>
      <xdr:rowOff>188514</xdr:rowOff>
    </xdr:from>
    <xdr:to>
      <xdr:col>8</xdr:col>
      <xdr:colOff>138905</xdr:colOff>
      <xdr:row>26</xdr:row>
      <xdr:rowOff>39687</xdr:rowOff>
    </xdr:to>
    <xdr:graphicFrame macro="">
      <xdr:nvGraphicFramePr>
        <xdr:cNvPr id="44" name="Chart 43">
          <a:extLst>
            <a:ext uri="{FF2B5EF4-FFF2-40B4-BE49-F238E27FC236}">
              <a16:creationId xmlns:a16="http://schemas.microsoft.com/office/drawing/2014/main" id="{7A00C1C8-582B-412B-9C89-32274520D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246459</xdr:colOff>
      <xdr:row>5</xdr:row>
      <xdr:rowOff>54372</xdr:rowOff>
    </xdr:from>
    <xdr:to>
      <xdr:col>2</xdr:col>
      <xdr:colOff>89296</xdr:colOff>
      <xdr:row>18</xdr:row>
      <xdr:rowOff>183357</xdr:rowOff>
    </xdr:to>
    <mc:AlternateContent xmlns:mc="http://schemas.openxmlformats.org/markup-compatibility/2006" xmlns:a14="http://schemas.microsoft.com/office/drawing/2010/main">
      <mc:Choice Requires="a14">
        <xdr:graphicFrame macro="">
          <xdr:nvGraphicFramePr>
            <xdr:cNvPr id="45" name="Months">
              <a:extLst>
                <a:ext uri="{FF2B5EF4-FFF2-40B4-BE49-F238E27FC236}">
                  <a16:creationId xmlns:a16="http://schemas.microsoft.com/office/drawing/2014/main" id="{A522A0EF-0C67-7251-3576-F277A116E14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246459" y="1195388"/>
              <a:ext cx="1668462" cy="3095625"/>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7</xdr:col>
      <xdr:colOff>714373</xdr:colOff>
      <xdr:row>13</xdr:row>
      <xdr:rowOff>99220</xdr:rowOff>
    </xdr:from>
    <xdr:to>
      <xdr:col>13</xdr:col>
      <xdr:colOff>89296</xdr:colOff>
      <xdr:row>26</xdr:row>
      <xdr:rowOff>79377</xdr:rowOff>
    </xdr:to>
    <xdr:graphicFrame macro="">
      <xdr:nvGraphicFramePr>
        <xdr:cNvPr id="46" name="Chart 45">
          <a:extLst>
            <a:ext uri="{FF2B5EF4-FFF2-40B4-BE49-F238E27FC236}">
              <a16:creationId xmlns:a16="http://schemas.microsoft.com/office/drawing/2014/main" id="{921C5B51-41AE-43E6-9564-C7567C3D3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7</xdr:col>
      <xdr:colOff>575465</xdr:colOff>
      <xdr:row>10</xdr:row>
      <xdr:rowOff>188517</xdr:rowOff>
    </xdr:from>
    <xdr:to>
      <xdr:col>10</xdr:col>
      <xdr:colOff>267890</xdr:colOff>
      <xdr:row>12</xdr:row>
      <xdr:rowOff>0</xdr:rowOff>
    </xdr:to>
    <xdr:sp macro="" textlink="">
      <xdr:nvSpPr>
        <xdr:cNvPr id="47" name="TextBox 46">
          <a:extLst>
            <a:ext uri="{FF2B5EF4-FFF2-40B4-BE49-F238E27FC236}">
              <a16:creationId xmlns:a16="http://schemas.microsoft.com/office/drawing/2014/main" id="{04BF12BE-3856-8DBA-128F-884A486E38E7}"/>
            </a:ext>
          </a:extLst>
        </xdr:cNvPr>
        <xdr:cNvSpPr txBox="1"/>
      </xdr:nvSpPr>
      <xdr:spPr>
        <a:xfrm>
          <a:off x="6965153" y="2470548"/>
          <a:ext cx="2430862" cy="267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GB" sz="1400" b="1" i="0" u="none" strike="noStrike">
              <a:solidFill>
                <a:srgbClr val="3F70E5"/>
              </a:solidFill>
              <a:latin typeface="Overpass"/>
              <a:ea typeface="+mn-ea"/>
              <a:cs typeface="+mn-cs"/>
            </a:rPr>
            <a:t>Income VS Expense VS Savings</a:t>
          </a:r>
          <a:endParaRPr lang="en-001" sz="1400" b="1" i="0" u="none" strike="noStrike">
            <a:solidFill>
              <a:srgbClr val="3F70E5"/>
            </a:solidFill>
            <a:latin typeface="Overpass"/>
            <a:ea typeface="+mn-ea"/>
            <a:cs typeface="+mn-cs"/>
          </a:endParaRPr>
        </a:p>
        <a:p>
          <a:pPr marL="0" indent="0"/>
          <a:endParaRPr lang="en-001" sz="1400" b="1" i="0" u="none" strike="noStrike">
            <a:solidFill>
              <a:srgbClr val="3F70E5"/>
            </a:solidFill>
            <a:latin typeface="Overpass"/>
            <a:ea typeface="+mn-ea"/>
            <a:cs typeface="+mn-cs"/>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0.14792</cdr:x>
      <cdr:y>0.87153</cdr:y>
    </cdr:from>
    <cdr:to>
      <cdr:x>0.28333</cdr:x>
      <cdr:y>0.96181</cdr:y>
    </cdr:to>
    <cdr:sp macro="" textlink="">
      <cdr:nvSpPr>
        <cdr:cNvPr id="2" name="TextBox 1">
          <a:extLst xmlns:a="http://schemas.openxmlformats.org/drawingml/2006/main">
            <a:ext uri="{FF2B5EF4-FFF2-40B4-BE49-F238E27FC236}">
              <a16:creationId xmlns:a16="http://schemas.microsoft.com/office/drawing/2014/main" id="{EC73E18D-68E7-47BF-1C25-B29978319C0D}"/>
            </a:ext>
          </a:extLst>
        </cdr:cNvPr>
        <cdr:cNvSpPr txBox="1"/>
      </cdr:nvSpPr>
      <cdr:spPr>
        <a:xfrm xmlns:a="http://schemas.openxmlformats.org/drawingml/2006/main">
          <a:off x="676276" y="2390774"/>
          <a:ext cx="619124"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Charity</a:t>
          </a:r>
          <a:endParaRPr lang="en-001" sz="1100"/>
        </a:p>
      </cdr:txBody>
    </cdr:sp>
  </cdr:relSizeAnchor>
  <cdr:relSizeAnchor xmlns:cdr="http://schemas.openxmlformats.org/drawingml/2006/chartDrawing">
    <cdr:from>
      <cdr:x>0.32917</cdr:x>
      <cdr:y>0.87153</cdr:y>
    </cdr:from>
    <cdr:to>
      <cdr:x>0.42083</cdr:x>
      <cdr:y>0.96181</cdr:y>
    </cdr:to>
    <cdr:sp macro="" textlink="">
      <cdr:nvSpPr>
        <cdr:cNvPr id="3" name="TextBox 2">
          <a:extLst xmlns:a="http://schemas.openxmlformats.org/drawingml/2006/main">
            <a:ext uri="{FF2B5EF4-FFF2-40B4-BE49-F238E27FC236}">
              <a16:creationId xmlns:a16="http://schemas.microsoft.com/office/drawing/2014/main" id="{1CCF872D-9022-5546-F97A-4CE5EAE76470}"/>
            </a:ext>
          </a:extLst>
        </cdr:cNvPr>
        <cdr:cNvSpPr txBox="1"/>
      </cdr:nvSpPr>
      <cdr:spPr>
        <a:xfrm xmlns:a="http://schemas.openxmlformats.org/drawingml/2006/main">
          <a:off x="1504951" y="2390774"/>
          <a:ext cx="419099"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Bills</a:t>
          </a:r>
          <a:endParaRPr lang="en-001" sz="1100"/>
        </a:p>
      </cdr:txBody>
    </cdr:sp>
  </cdr:relSizeAnchor>
  <cdr:relSizeAnchor xmlns:cdr="http://schemas.openxmlformats.org/drawingml/2006/chartDrawing">
    <cdr:from>
      <cdr:x>0.46667</cdr:x>
      <cdr:y>0.87674</cdr:y>
    </cdr:from>
    <cdr:to>
      <cdr:x>0.58333</cdr:x>
      <cdr:y>0.9566</cdr:y>
    </cdr:to>
    <cdr:sp macro="" textlink="">
      <cdr:nvSpPr>
        <cdr:cNvPr id="4" name="TextBox 3">
          <a:extLst xmlns:a="http://schemas.openxmlformats.org/drawingml/2006/main">
            <a:ext uri="{FF2B5EF4-FFF2-40B4-BE49-F238E27FC236}">
              <a16:creationId xmlns:a16="http://schemas.microsoft.com/office/drawing/2014/main" id="{03069A04-703B-49EF-2EDD-E076F562047E}"/>
            </a:ext>
          </a:extLst>
        </cdr:cNvPr>
        <cdr:cNvSpPr txBox="1"/>
      </cdr:nvSpPr>
      <cdr:spPr>
        <a:xfrm xmlns:a="http://schemas.openxmlformats.org/drawingml/2006/main">
          <a:off x="2133600" y="2405061"/>
          <a:ext cx="533400" cy="2190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Food</a:t>
          </a:r>
          <a:endParaRPr lang="en-001" sz="1100"/>
        </a:p>
      </cdr:txBody>
    </cdr:sp>
  </cdr:relSizeAnchor>
  <cdr:relSizeAnchor xmlns:cdr="http://schemas.openxmlformats.org/drawingml/2006/chartDrawing">
    <cdr:from>
      <cdr:x>0.59167</cdr:x>
      <cdr:y>0.87326</cdr:y>
    </cdr:from>
    <cdr:to>
      <cdr:x>0.74583</cdr:x>
      <cdr:y>0.96007</cdr:y>
    </cdr:to>
    <cdr:sp macro="" textlink="">
      <cdr:nvSpPr>
        <cdr:cNvPr id="5" name="TextBox 4">
          <a:extLst xmlns:a="http://schemas.openxmlformats.org/drawingml/2006/main">
            <a:ext uri="{FF2B5EF4-FFF2-40B4-BE49-F238E27FC236}">
              <a16:creationId xmlns:a16="http://schemas.microsoft.com/office/drawing/2014/main" id="{943B7B32-101F-D223-3F03-1E1425C26A69}"/>
            </a:ext>
          </a:extLst>
        </cdr:cNvPr>
        <cdr:cNvSpPr txBox="1"/>
      </cdr:nvSpPr>
      <cdr:spPr>
        <a:xfrm xmlns:a="http://schemas.openxmlformats.org/drawingml/2006/main" flipH="1">
          <a:off x="2705096" y="2395537"/>
          <a:ext cx="704851"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Vehicle</a:t>
          </a:r>
          <a:endParaRPr lang="en-001" sz="1100"/>
        </a:p>
      </cdr:txBody>
    </cdr:sp>
  </cdr:relSizeAnchor>
  <cdr:relSizeAnchor xmlns:cdr="http://schemas.openxmlformats.org/drawingml/2006/chartDrawing">
    <cdr:from>
      <cdr:x>0.73125</cdr:x>
      <cdr:y>0.85243</cdr:y>
    </cdr:from>
    <cdr:to>
      <cdr:x>0.90417</cdr:x>
      <cdr:y>0.9809</cdr:y>
    </cdr:to>
    <cdr:sp macro="" textlink="">
      <cdr:nvSpPr>
        <cdr:cNvPr id="6" name="TextBox 1">
          <a:extLst xmlns:a="http://schemas.openxmlformats.org/drawingml/2006/main">
            <a:ext uri="{FF2B5EF4-FFF2-40B4-BE49-F238E27FC236}">
              <a16:creationId xmlns:a16="http://schemas.microsoft.com/office/drawing/2014/main" id="{FE783A38-97FA-EDB3-9554-897B548B7954}"/>
            </a:ext>
          </a:extLst>
        </cdr:cNvPr>
        <cdr:cNvSpPr txBox="1"/>
      </cdr:nvSpPr>
      <cdr:spPr>
        <a:xfrm xmlns:a="http://schemas.openxmlformats.org/drawingml/2006/main" flipH="1">
          <a:off x="3343274" y="2338387"/>
          <a:ext cx="790575" cy="352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Clothing and Shoes</a:t>
          </a:r>
          <a:endParaRPr lang="en-001"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miyato" refreshedDate="44823.369267592592" createdVersion="8" refreshedVersion="8" minRefreshableVersion="3" recordCount="235" xr:uid="{0E56191A-681E-4295-B7EB-739313CD13B5}">
  <cacheSource type="worksheet">
    <worksheetSource ref="A3:D238" sheet="Workings"/>
  </cacheSource>
  <cacheFields count="4">
    <cacheField name="Date" numFmtId="14">
      <sharedItems containsSemiMixedTypes="0" containsNonDate="0" containsDate="1" containsString="0" minDate="2021-01-04T00:00:00" maxDate="2021-12-31T00:00:00"/>
    </cacheField>
    <cacheField name="Calculated Month and year" numFmtId="14">
      <sharedItems count="12">
        <s v="January 2021"/>
        <s v="February 2021"/>
        <s v="March 2021"/>
        <s v="April 2021"/>
        <s v="May 2021"/>
        <s v="June 2021"/>
        <s v="July 2021"/>
        <s v="August 2021"/>
        <s v="September 2021"/>
        <s v="October 2021"/>
        <s v="November 2021"/>
        <s v="December 2021"/>
      </sharedItems>
    </cacheField>
    <cacheField name="Category" numFmtId="0">
      <sharedItems/>
    </cacheField>
    <cacheField name="Amount" numFmtId="164">
      <sharedItems containsSemiMixedTypes="0" containsString="0" containsNumber="1" containsInteger="1" minValue="3000" maxValue="165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miyato" refreshedDate="44824.699980555553" createdVersion="8" refreshedVersion="8" minRefreshableVersion="3" recordCount="1" xr:uid="{0D908DB0-7DCC-480C-B960-F915B10B4488}">
  <cacheSource type="worksheet">
    <worksheetSource name="Table4"/>
  </cacheSource>
  <cacheFields count="3">
    <cacheField name="Total Yearly income" numFmtId="164">
      <sharedItems containsSemiMixedTypes="0" containsString="0" containsNumber="1" containsInteger="1" minValue="17396250" maxValue="17396250"/>
    </cacheField>
    <cacheField name="Total Yearly Expenses" numFmtId="164">
      <sharedItems containsSemiMixedTypes="0" containsString="0" containsNumber="1" containsInteger="1" minValue="9592095" maxValue="9592095"/>
    </cacheField>
    <cacheField name="Total Yearly Savings" numFmtId="164">
      <sharedItems containsSemiMixedTypes="0" containsString="0" containsNumber="1" containsInteger="1" minValue="7804155" maxValue="780415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miyato" refreshedDate="44824.743232060187" createdVersion="8" refreshedVersion="8" minRefreshableVersion="3" recordCount="1" xr:uid="{32DFAF30-34BD-4F9C-A530-D1C0516F9BA5}">
  <cacheSource type="worksheet">
    <worksheetSource ref="H20:L21" sheet="Workings"/>
  </cacheSource>
  <cacheFields count="5">
    <cacheField name="Charity" numFmtId="164">
      <sharedItems containsSemiMixedTypes="0" containsString="0" containsNumber="1" containsInteger="1" minValue="1945000" maxValue="1945000"/>
    </cacheField>
    <cacheField name="Bills" numFmtId="164">
      <sharedItems containsSemiMixedTypes="0" containsString="0" containsNumber="1" containsInteger="1" minValue="3110700" maxValue="3110700"/>
    </cacheField>
    <cacheField name="Food" numFmtId="164">
      <sharedItems containsSemiMixedTypes="0" containsString="0" containsNumber="1" containsInteger="1" minValue="3619095" maxValue="3619095"/>
    </cacheField>
    <cacheField name="Vehicle" numFmtId="164">
      <sharedItems containsSemiMixedTypes="0" containsString="0" containsNumber="1" containsInteger="1" minValue="370550" maxValue="370550"/>
    </cacheField>
    <cacheField name="Clothing and Shoes" numFmtId="164">
      <sharedItems containsSemiMixedTypes="0" containsString="0" containsNumber="1" containsInteger="1" minValue="781750" maxValue="78175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miyato" refreshedDate="44825.094623726851" createdVersion="8" refreshedVersion="8" minRefreshableVersion="3" recordCount="12" xr:uid="{6BDD91F0-ED18-4E2F-B48B-DB4327902252}">
  <cacheSource type="worksheet">
    <worksheetSource ref="F4:N16" sheet="Workings"/>
  </cacheSource>
  <cacheFields count="9">
    <cacheField name="Months" numFmtId="0">
      <sharedItems count="12">
        <s v="January"/>
        <s v="February"/>
        <s v="March"/>
        <s v="April"/>
        <s v="May"/>
        <s v="June"/>
        <s v="July"/>
        <s v="August"/>
        <s v="September"/>
        <s v="October"/>
        <s v="November"/>
        <s v="December"/>
      </sharedItems>
    </cacheField>
    <cacheField name="Income" numFmtId="164">
      <sharedItems containsSemiMixedTypes="0" containsString="0" containsNumber="1" containsInteger="1" minValue="1051310" maxValue="2024550"/>
    </cacheField>
    <cacheField name="Expenses" numFmtId="164">
      <sharedItems containsSemiMixedTypes="0" containsString="0" containsNumber="1" containsInteger="1" minValue="551800" maxValue="1066500"/>
    </cacheField>
    <cacheField name="Savings" numFmtId="164">
      <sharedItems containsSemiMixedTypes="0" containsString="0" containsNumber="1" containsInteger="1" minValue="153750" maxValue="1112850"/>
    </cacheField>
    <cacheField name="Charity" numFmtId="164">
      <sharedItems containsSemiMixedTypes="0" containsString="0" containsNumber="1" containsInteger="1" minValue="120000" maxValue="220000"/>
    </cacheField>
    <cacheField name="Bills" numFmtId="164">
      <sharedItems containsSemiMixedTypes="0" containsString="0" containsNumber="1" containsInteger="1" minValue="158000" maxValue="493000"/>
    </cacheField>
    <cacheField name="Food" numFmtId="164">
      <sharedItems containsSemiMixedTypes="0" containsString="0" containsNumber="1" containsInteger="1" minValue="210500" maxValue="383450"/>
    </cacheField>
    <cacheField name="Vehicle" numFmtId="164">
      <sharedItems containsSemiMixedTypes="0" containsString="0" containsNumber="1" containsInteger="1" minValue="20000" maxValue="65750"/>
    </cacheField>
    <cacheField name="Clothing and Shoes" numFmtId="164">
      <sharedItems containsSemiMixedTypes="0" containsString="0" containsNumber="1" containsInteger="1" minValue="0" maxValue="175500"/>
    </cacheField>
  </cacheFields>
  <extLst>
    <ext xmlns:x14="http://schemas.microsoft.com/office/spreadsheetml/2009/9/main" uri="{725AE2AE-9491-48be-B2B4-4EB974FC3084}">
      <x14:pivotCacheDefinition pivotCacheId="1092905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
  <r>
    <d v="2021-01-15T00:00:00"/>
    <x v="0"/>
    <s v="Salary"/>
    <n v="1650000"/>
  </r>
  <r>
    <d v="2021-01-15T00:00:00"/>
    <x v="0"/>
    <s v="Charity"/>
    <n v="10000"/>
  </r>
  <r>
    <d v="2021-01-15T00:00:00"/>
    <x v="0"/>
    <s v="Tithe and Offering"/>
    <n v="210000"/>
  </r>
  <r>
    <d v="2021-01-04T00:00:00"/>
    <x v="0"/>
    <s v="Children's break time snacks for the month"/>
    <n v="15000"/>
  </r>
  <r>
    <d v="2021-01-15T00:00:00"/>
    <x v="0"/>
    <s v="Monthly Feeding for the family"/>
    <n v="150000"/>
  </r>
  <r>
    <d v="2021-01-06T00:00:00"/>
    <x v="0"/>
    <s v="Petrol"/>
    <n v="20000"/>
  </r>
  <r>
    <d v="2021-01-06T00:00:00"/>
    <x v="0"/>
    <s v="Electricity Bill and generating Set bill"/>
    <n v="25000"/>
  </r>
  <r>
    <d v="2021-01-30T00:00:00"/>
    <x v="0"/>
    <s v="Passive Income"/>
    <n v="224550"/>
  </r>
  <r>
    <d v="2021-01-04T00:00:00"/>
    <x v="0"/>
    <s v="Groceries"/>
    <n v="60000"/>
  </r>
  <r>
    <d v="2021-01-05T00:00:00"/>
    <x v="0"/>
    <s v="Monentary gift to me"/>
    <n v="150000"/>
  </r>
  <r>
    <d v="2021-01-07T00:00:00"/>
    <x v="0"/>
    <s v="Clothing "/>
    <n v="35000"/>
  </r>
  <r>
    <d v="2021-01-08T00:00:00"/>
    <x v="0"/>
    <s v="Eat out with friends"/>
    <n v="10000"/>
  </r>
  <r>
    <d v="2021-01-10T00:00:00"/>
    <x v="0"/>
    <s v="Eat out with my family"/>
    <n v="15500"/>
  </r>
  <r>
    <d v="2021-01-11T00:00:00"/>
    <x v="0"/>
    <s v="Cable subscription"/>
    <n v="15000"/>
  </r>
  <r>
    <d v="2021-01-15T00:00:00"/>
    <x v="0"/>
    <s v="Monthly data bill for my self and family"/>
    <n v="15000"/>
  </r>
  <r>
    <d v="2021-01-20T00:00:00"/>
    <x v="0"/>
    <s v="Security fees"/>
    <n v="3000"/>
  </r>
  <r>
    <d v="2021-01-21T00:00:00"/>
    <x v="0"/>
    <s v="Eat out with my family"/>
    <n v="10500"/>
  </r>
  <r>
    <d v="2021-01-28T00:00:00"/>
    <x v="0"/>
    <s v="Repairs and maintainance "/>
    <n v="5200"/>
  </r>
  <r>
    <d v="2021-01-30T00:00:00"/>
    <x v="0"/>
    <s v="House help and Gateman payment"/>
    <n v="100000"/>
  </r>
  <r>
    <d v="2021-01-30T00:00:00"/>
    <x v="0"/>
    <s v="Chop mouth for the month"/>
    <n v="12500"/>
  </r>
  <r>
    <d v="2021-01-30T00:00:00"/>
    <x v="0"/>
    <s v="School fees"/>
    <n v="200000"/>
  </r>
  <r>
    <d v="2021-02-15T00:00:00"/>
    <x v="1"/>
    <s v="Salary"/>
    <n v="850000"/>
  </r>
  <r>
    <d v="2021-02-15T00:00:00"/>
    <x v="1"/>
    <s v="Charity"/>
    <n v="10000"/>
  </r>
  <r>
    <d v="2021-02-15T00:00:00"/>
    <x v="1"/>
    <s v="Tithe and Offering"/>
    <n v="185000"/>
  </r>
  <r>
    <d v="2021-02-03T00:00:00"/>
    <x v="1"/>
    <s v="Children's break time snacks for the month"/>
    <n v="15000"/>
  </r>
  <r>
    <d v="2021-02-15T00:00:00"/>
    <x v="1"/>
    <s v="Monthly Feeding for the family"/>
    <n v="150000"/>
  </r>
  <r>
    <d v="2021-02-04T00:00:00"/>
    <x v="1"/>
    <s v="Petrol"/>
    <n v="30000"/>
  </r>
  <r>
    <d v="2021-02-06T00:00:00"/>
    <x v="1"/>
    <s v="Shoes"/>
    <n v="25000"/>
  </r>
  <r>
    <d v="2021-02-05T00:00:00"/>
    <x v="1"/>
    <s v="Electricity Bill and generating Set bill"/>
    <n v="25000"/>
  </r>
  <r>
    <d v="2021-02-06T00:00:00"/>
    <x v="1"/>
    <s v="Eat out with friends"/>
    <n v="8000"/>
  </r>
  <r>
    <d v="2021-02-10T00:00:00"/>
    <x v="1"/>
    <s v="Eat out with my family"/>
    <n v="15500"/>
  </r>
  <r>
    <d v="2021-02-28T00:00:00"/>
    <x v="1"/>
    <s v="Passive Income"/>
    <n v="250850"/>
  </r>
  <r>
    <d v="2021-02-11T00:00:00"/>
    <x v="1"/>
    <s v="Cable subscription"/>
    <n v="15000"/>
  </r>
  <r>
    <d v="2021-02-15T00:00:00"/>
    <x v="1"/>
    <s v="Monthly data bill for my self and family"/>
    <n v="15000"/>
  </r>
  <r>
    <d v="2021-02-19T00:00:00"/>
    <x v="1"/>
    <s v="My birthday celebration"/>
    <n v="235000"/>
  </r>
  <r>
    <d v="2021-02-20T00:00:00"/>
    <x v="1"/>
    <s v="Security fees"/>
    <n v="3000"/>
  </r>
  <r>
    <d v="2021-02-28T00:00:00"/>
    <x v="1"/>
    <s v="House help and Gateman payment"/>
    <n v="100000"/>
  </r>
  <r>
    <d v="2021-02-21T00:00:00"/>
    <x v="1"/>
    <s v="Eat out with my family"/>
    <n v="13500"/>
  </r>
  <r>
    <d v="2021-02-28T00:00:00"/>
    <x v="1"/>
    <s v="Chop mouth for the month"/>
    <n v="8500"/>
  </r>
  <r>
    <d v="2021-02-28T00:00:00"/>
    <x v="1"/>
    <s v="Monentary gift to me"/>
    <n v="650750"/>
  </r>
  <r>
    <d v="2021-02-27T00:00:00"/>
    <x v="1"/>
    <s v="School fees"/>
    <n v="100000"/>
  </r>
  <r>
    <d v="2021-03-15T00:00:00"/>
    <x v="2"/>
    <s v="Salary"/>
    <n v="780000"/>
  </r>
  <r>
    <d v="2021-03-02T00:00:00"/>
    <x v="2"/>
    <s v="Eat out with friends"/>
    <n v="15500"/>
  </r>
  <r>
    <d v="2021-03-15T00:00:00"/>
    <x v="2"/>
    <s v="Charity"/>
    <n v="10000"/>
  </r>
  <r>
    <d v="2021-03-15T00:00:00"/>
    <x v="2"/>
    <s v="Tithe and Offering"/>
    <n v="140000"/>
  </r>
  <r>
    <d v="2021-03-04T00:00:00"/>
    <x v="2"/>
    <s v="Children's break time snacks for the month"/>
    <n v="15000"/>
  </r>
  <r>
    <d v="2021-03-15T00:00:00"/>
    <x v="2"/>
    <s v="Monthly Feeding for the family"/>
    <n v="150000"/>
  </r>
  <r>
    <d v="2021-03-05T00:00:00"/>
    <x v="2"/>
    <s v="Petrol"/>
    <n v="23550"/>
  </r>
  <r>
    <d v="2021-03-05T00:00:00"/>
    <x v="2"/>
    <s v="Electricity Bill and generating Set bill"/>
    <n v="25000"/>
  </r>
  <r>
    <d v="2021-03-06T00:00:00"/>
    <x v="2"/>
    <s v="Car maintainance"/>
    <n v="10000"/>
  </r>
  <r>
    <d v="2021-03-06T00:00:00"/>
    <x v="2"/>
    <s v="Eat out with friends"/>
    <n v="8500"/>
  </r>
  <r>
    <d v="2021-03-08T00:00:00"/>
    <x v="2"/>
    <s v="Eat out with my family"/>
    <n v="25500"/>
  </r>
  <r>
    <d v="2021-03-30T00:00:00"/>
    <x v="2"/>
    <s v="Passive Income"/>
    <n v="354500"/>
  </r>
  <r>
    <d v="2021-03-11T00:00:00"/>
    <x v="2"/>
    <s v="Cable subscription"/>
    <n v="15000"/>
  </r>
  <r>
    <d v="2021-03-15T00:00:00"/>
    <x v="2"/>
    <s v="Monthly data bill for my self and family"/>
    <n v="15000"/>
  </r>
  <r>
    <d v="2021-03-20T00:00:00"/>
    <x v="2"/>
    <s v="Security fees"/>
    <n v="3000"/>
  </r>
  <r>
    <d v="2021-03-23T00:00:00"/>
    <x v="2"/>
    <s v="Eat out with my family"/>
    <n v="11550"/>
  </r>
  <r>
    <d v="2021-03-24T00:00:00"/>
    <x v="2"/>
    <s v="Groceries"/>
    <n v="55000"/>
  </r>
  <r>
    <d v="2021-03-30T00:00:00"/>
    <x v="2"/>
    <s v="Monentary gift to me"/>
    <n v="175750"/>
  </r>
  <r>
    <d v="2021-03-30T00:00:00"/>
    <x v="2"/>
    <s v="House help and Gateman payment"/>
    <n v="100000"/>
  </r>
  <r>
    <d v="2021-03-30T00:00:00"/>
    <x v="2"/>
    <s v="Chop mouth for the month"/>
    <n v="12500"/>
  </r>
  <r>
    <d v="2021-04-15T00:00:00"/>
    <x v="3"/>
    <s v="Salary"/>
    <n v="635000"/>
  </r>
  <r>
    <d v="2021-04-15T00:00:00"/>
    <x v="3"/>
    <s v="Charity"/>
    <n v="10000"/>
  </r>
  <r>
    <d v="2021-04-15T00:00:00"/>
    <x v="3"/>
    <s v="Tithe and Offering"/>
    <n v="110000"/>
  </r>
  <r>
    <d v="2021-04-03T00:00:00"/>
    <x v="3"/>
    <s v="Children's break time snacks for the month"/>
    <n v="15000"/>
  </r>
  <r>
    <d v="2021-04-15T00:00:00"/>
    <x v="3"/>
    <s v="Monthly Feeding for the family"/>
    <n v="150000"/>
  </r>
  <r>
    <d v="2021-04-02T00:00:00"/>
    <x v="3"/>
    <s v="Petrol"/>
    <n v="20000"/>
  </r>
  <r>
    <d v="2021-04-03T00:00:00"/>
    <x v="3"/>
    <s v="Electricity Bill and generating Set bill"/>
    <n v="25000"/>
  </r>
  <r>
    <d v="2021-04-16T00:00:00"/>
    <x v="3"/>
    <s v="Clothing "/>
    <n v="35000"/>
  </r>
  <r>
    <d v="2021-04-16T00:00:00"/>
    <x v="3"/>
    <s v="Eat out with friends"/>
    <n v="5800"/>
  </r>
  <r>
    <d v="2021-04-17T00:00:00"/>
    <x v="3"/>
    <s v="Eat out with my family"/>
    <n v="18500"/>
  </r>
  <r>
    <d v="2021-04-11T00:00:00"/>
    <x v="3"/>
    <s v="Cable subscription"/>
    <n v="15000"/>
  </r>
  <r>
    <d v="2021-04-05T00:00:00"/>
    <x v="3"/>
    <s v="Monthly data bill for my self and family"/>
    <n v="15000"/>
  </r>
  <r>
    <d v="2021-04-20T00:00:00"/>
    <x v="3"/>
    <s v="Security fees"/>
    <n v="3000"/>
  </r>
  <r>
    <d v="2021-04-23T00:00:00"/>
    <x v="3"/>
    <s v="Eat out with my family"/>
    <n v="15500"/>
  </r>
  <r>
    <d v="2021-04-28T00:00:00"/>
    <x v="3"/>
    <s v="Repairs and maintainance "/>
    <n v="4500"/>
  </r>
  <r>
    <d v="2021-04-30T00:00:00"/>
    <x v="3"/>
    <s v="House help and Gateman payment"/>
    <n v="100000"/>
  </r>
  <r>
    <d v="2021-04-30T00:00:00"/>
    <x v="3"/>
    <s v="Passive Income"/>
    <n v="320560"/>
  </r>
  <r>
    <d v="2021-04-30T00:00:00"/>
    <x v="3"/>
    <s v="Chop mouth for the month"/>
    <n v="9500"/>
  </r>
  <r>
    <d v="2021-04-30T00:00:00"/>
    <x v="3"/>
    <s v="Monentary gift to me"/>
    <n v="95750"/>
  </r>
  <r>
    <d v="2021-05-15T00:00:00"/>
    <x v="4"/>
    <s v="Salary"/>
    <n v="958700"/>
  </r>
  <r>
    <d v="2021-05-15T00:00:00"/>
    <x v="4"/>
    <s v="Charity"/>
    <n v="10000"/>
  </r>
  <r>
    <d v="2021-05-15T00:00:00"/>
    <x v="4"/>
    <s v="Tithe and Offering"/>
    <n v="160000"/>
  </r>
  <r>
    <d v="2021-05-04T00:00:00"/>
    <x v="4"/>
    <s v="Children's break time snacks for the month"/>
    <n v="15000"/>
  </r>
  <r>
    <d v="2021-05-15T00:00:00"/>
    <x v="4"/>
    <s v="Monthly Feeding for the family"/>
    <n v="150000"/>
  </r>
  <r>
    <d v="2021-05-02T00:00:00"/>
    <x v="4"/>
    <s v="Petrol"/>
    <n v="20000"/>
  </r>
  <r>
    <d v="2021-05-04T00:00:00"/>
    <x v="4"/>
    <s v="Groceries"/>
    <n v="60000"/>
  </r>
  <r>
    <d v="2021-05-17T00:00:00"/>
    <x v="4"/>
    <s v="Clothing "/>
    <n v="35000"/>
  </r>
  <r>
    <d v="2021-05-15T00:00:00"/>
    <x v="4"/>
    <s v="Eat out with friends"/>
    <n v="10000"/>
  </r>
  <r>
    <d v="2021-05-02T00:00:00"/>
    <x v="4"/>
    <s v="Boluwatife's birthday"/>
    <n v="180000"/>
  </r>
  <r>
    <d v="2021-05-06T00:00:00"/>
    <x v="4"/>
    <s v="Eat out with my family"/>
    <n v="15500"/>
  </r>
  <r>
    <d v="2021-05-11T00:00:00"/>
    <x v="4"/>
    <s v="Cable subscription"/>
    <n v="15000"/>
  </r>
  <r>
    <d v="2021-05-15T00:00:00"/>
    <x v="4"/>
    <s v="Monthly data bill for my self and family"/>
    <n v="15000"/>
  </r>
  <r>
    <d v="2021-05-20T00:00:00"/>
    <x v="4"/>
    <s v="Security fees"/>
    <n v="3000"/>
  </r>
  <r>
    <d v="2021-05-21T00:00:00"/>
    <x v="4"/>
    <s v="Eat out with my family"/>
    <n v="13500"/>
  </r>
  <r>
    <d v="2021-05-06T00:00:00"/>
    <x v="4"/>
    <s v="Electricity Bill and generating Set bill"/>
    <n v="25000"/>
  </r>
  <r>
    <d v="2021-05-30T00:00:00"/>
    <x v="4"/>
    <s v="Passive Income"/>
    <n v="350750"/>
  </r>
  <r>
    <d v="2021-05-30T00:00:00"/>
    <x v="4"/>
    <s v="House help and Gateman payment"/>
    <n v="100000"/>
  </r>
  <r>
    <d v="2021-05-30T00:00:00"/>
    <x v="4"/>
    <s v="Monentary gift to me"/>
    <n v="185000"/>
  </r>
  <r>
    <d v="2021-05-30T00:00:00"/>
    <x v="4"/>
    <s v="Chop mouth for the month"/>
    <n v="12500"/>
  </r>
  <r>
    <d v="2021-06-15T00:00:00"/>
    <x v="5"/>
    <s v="Salary"/>
    <n v="857500"/>
  </r>
  <r>
    <d v="2021-06-15T00:00:00"/>
    <x v="5"/>
    <s v="Charity"/>
    <n v="10000"/>
  </r>
  <r>
    <d v="2021-06-15T00:00:00"/>
    <x v="5"/>
    <s v="Tithe and Offering"/>
    <n v="170000"/>
  </r>
  <r>
    <d v="2021-06-04T00:00:00"/>
    <x v="5"/>
    <s v="Children's break time snacks for the month"/>
    <n v="15000"/>
  </r>
  <r>
    <d v="2021-06-15T00:00:00"/>
    <x v="5"/>
    <s v="Monthly Feeding for the family"/>
    <n v="150000"/>
  </r>
  <r>
    <d v="2021-06-02T00:00:00"/>
    <x v="5"/>
    <s v="Petrol"/>
    <n v="30000"/>
  </r>
  <r>
    <d v="2021-06-03T00:00:00"/>
    <x v="5"/>
    <s v="Electricity Bill and generating Set bill"/>
    <n v="25000"/>
  </r>
  <r>
    <d v="2021-06-30T00:00:00"/>
    <x v="5"/>
    <s v="Passive Income"/>
    <n v="635750"/>
  </r>
  <r>
    <d v="2021-06-16T00:00:00"/>
    <x v="5"/>
    <s v="Groceries"/>
    <n v="80000"/>
  </r>
  <r>
    <d v="2021-06-30T00:00:00"/>
    <x v="5"/>
    <s v="Monentary gift to me"/>
    <n v="55500"/>
  </r>
  <r>
    <d v="2021-06-30T00:00:00"/>
    <x v="5"/>
    <s v="Clothing "/>
    <n v="100000"/>
  </r>
  <r>
    <d v="2021-06-30T00:00:00"/>
    <x v="5"/>
    <s v="Eat out with friends"/>
    <n v="25000"/>
  </r>
  <r>
    <d v="2021-06-10T00:00:00"/>
    <x v="5"/>
    <s v="Eat out with my family"/>
    <n v="35500"/>
  </r>
  <r>
    <d v="2021-06-11T00:00:00"/>
    <x v="5"/>
    <s v="Cable subscription"/>
    <n v="15000"/>
  </r>
  <r>
    <d v="2021-06-15T00:00:00"/>
    <x v="5"/>
    <s v="Monthly data bill for my self and family"/>
    <n v="15000"/>
  </r>
  <r>
    <d v="2021-06-20T00:00:00"/>
    <x v="5"/>
    <s v="Security fees"/>
    <n v="3000"/>
  </r>
  <r>
    <d v="2021-06-21T00:00:00"/>
    <x v="5"/>
    <s v="Eat out with my family"/>
    <n v="20500"/>
  </r>
  <r>
    <d v="2021-06-30T00:00:00"/>
    <x v="5"/>
    <s v="Chop mouth for the month"/>
    <n v="9500"/>
  </r>
  <r>
    <d v="2021-06-30T00:00:00"/>
    <x v="5"/>
    <s v="House help and Gateman payment"/>
    <n v="100000"/>
  </r>
  <r>
    <d v="2021-07-15T00:00:00"/>
    <x v="6"/>
    <s v="Salary"/>
    <n v="765500"/>
  </r>
  <r>
    <d v="2021-07-15T00:00:00"/>
    <x v="6"/>
    <s v="Charity"/>
    <n v="10000"/>
  </r>
  <r>
    <d v="2021-07-15T00:00:00"/>
    <x v="6"/>
    <s v="Tithe and Offering"/>
    <n v="145000"/>
  </r>
  <r>
    <d v="2021-07-04T00:00:00"/>
    <x v="6"/>
    <s v="Children's break time snacks for the month"/>
    <n v="15000"/>
  </r>
  <r>
    <d v="2021-07-15T00:00:00"/>
    <x v="6"/>
    <s v="Monthly Feeding for the family"/>
    <n v="170000"/>
  </r>
  <r>
    <d v="2021-07-02T00:00:00"/>
    <x v="6"/>
    <s v="Petrol"/>
    <n v="28000"/>
  </r>
  <r>
    <d v="2021-07-02T00:00:00"/>
    <x v="6"/>
    <s v="Electricity Bill and generating Set bill"/>
    <n v="25000"/>
  </r>
  <r>
    <d v="2021-07-30T00:00:00"/>
    <x v="6"/>
    <s v="Passive Income"/>
    <n v="435750"/>
  </r>
  <r>
    <d v="2021-07-16T00:00:00"/>
    <x v="6"/>
    <s v="Groceries"/>
    <n v="65000"/>
  </r>
  <r>
    <d v="2021-07-30T00:00:00"/>
    <x v="6"/>
    <s v="Monentary gift to me"/>
    <n v="180000"/>
  </r>
  <r>
    <d v="2021-07-30T00:00:00"/>
    <x v="6"/>
    <s v="Clothing "/>
    <n v="80000"/>
  </r>
  <r>
    <d v="2021-07-13T00:00:00"/>
    <x v="6"/>
    <s v="Oluwanifemi's birthday"/>
    <n v="190000"/>
  </r>
  <r>
    <d v="2021-07-16T00:00:00"/>
    <x v="6"/>
    <s v="Eat out with friends"/>
    <n v="15000"/>
  </r>
  <r>
    <d v="2021-07-08T00:00:00"/>
    <x v="6"/>
    <s v="Eat out with my family"/>
    <n v="25500"/>
  </r>
  <r>
    <d v="2021-07-11T00:00:00"/>
    <x v="6"/>
    <s v="Cable subscription"/>
    <n v="15000"/>
  </r>
  <r>
    <d v="2021-07-15T00:00:00"/>
    <x v="6"/>
    <s v="Monthly data bill for my self and family"/>
    <n v="15000"/>
  </r>
  <r>
    <d v="2021-07-20T00:00:00"/>
    <x v="6"/>
    <s v="Security fees"/>
    <n v="3000"/>
  </r>
  <r>
    <d v="2021-07-26T00:00:00"/>
    <x v="6"/>
    <s v="Eat out with my family"/>
    <n v="25500"/>
  </r>
  <r>
    <d v="2021-07-30T00:00:00"/>
    <x v="6"/>
    <s v="Chop mouth for the month"/>
    <n v="15500"/>
  </r>
  <r>
    <d v="2021-07-30T00:00:00"/>
    <x v="6"/>
    <s v="House help and Gateman payment"/>
    <n v="100000"/>
  </r>
  <r>
    <d v="2021-08-15T00:00:00"/>
    <x v="7"/>
    <s v="Salary"/>
    <n v="640500"/>
  </r>
  <r>
    <d v="2021-08-15T00:00:00"/>
    <x v="7"/>
    <s v="Charity"/>
    <n v="10000"/>
  </r>
  <r>
    <d v="2021-08-15T00:00:00"/>
    <x v="7"/>
    <s v="Tithe and Offering"/>
    <n v="130000"/>
  </r>
  <r>
    <d v="2021-08-04T00:00:00"/>
    <x v="7"/>
    <s v="Children's break time snacks for the month"/>
    <n v="20000"/>
  </r>
  <r>
    <d v="2021-08-15T00:00:00"/>
    <x v="7"/>
    <s v="Monthly Feeding for the family"/>
    <n v="170000"/>
  </r>
  <r>
    <d v="2021-08-20T00:00:00"/>
    <x v="7"/>
    <s v="Petrol"/>
    <n v="30000"/>
  </r>
  <r>
    <d v="2021-08-02T00:00:00"/>
    <x v="7"/>
    <s v="Electricity Bill and generating Set bill"/>
    <n v="25000"/>
  </r>
  <r>
    <d v="2021-08-30T00:00:00"/>
    <x v="7"/>
    <s v="Passive Income"/>
    <n v="504750"/>
  </r>
  <r>
    <d v="2021-08-16T00:00:00"/>
    <x v="7"/>
    <s v="Groceries"/>
    <n v="80000"/>
  </r>
  <r>
    <d v="2021-08-30T00:00:00"/>
    <x v="7"/>
    <s v="Monentary gift to me"/>
    <n v="75000"/>
  </r>
  <r>
    <d v="2021-08-30T00:00:00"/>
    <x v="7"/>
    <s v="Clothing "/>
    <n v="120000"/>
  </r>
  <r>
    <d v="2021-08-16T00:00:00"/>
    <x v="7"/>
    <s v="Eat out with friends"/>
    <n v="25000"/>
  </r>
  <r>
    <d v="2021-08-05T00:00:00"/>
    <x v="7"/>
    <s v="Eat out with my family"/>
    <n v="35500"/>
  </r>
  <r>
    <d v="2021-08-11T00:00:00"/>
    <x v="7"/>
    <s v="Cable subscription"/>
    <n v="15000"/>
  </r>
  <r>
    <d v="2021-08-15T00:00:00"/>
    <x v="7"/>
    <s v="Monthly data bill for my self and family"/>
    <n v="15000"/>
  </r>
  <r>
    <d v="2021-08-20T00:00:00"/>
    <x v="7"/>
    <s v="Security fees"/>
    <n v="3000"/>
  </r>
  <r>
    <d v="2021-08-20T00:00:00"/>
    <x v="7"/>
    <s v="My wife's birthday"/>
    <n v="250000"/>
  </r>
  <r>
    <d v="2021-08-23T00:00:00"/>
    <x v="7"/>
    <s v="Eat out with my family"/>
    <n v="25500"/>
  </r>
  <r>
    <d v="2021-08-30T00:00:00"/>
    <x v="7"/>
    <s v="Chop mouth for the month"/>
    <n v="12500"/>
  </r>
  <r>
    <d v="2021-08-30T00:00:00"/>
    <x v="7"/>
    <s v="House help and Gateman payment"/>
    <n v="100000"/>
  </r>
  <r>
    <d v="2021-09-15T00:00:00"/>
    <x v="8"/>
    <s v="Salary"/>
    <n v="875540"/>
  </r>
  <r>
    <d v="2021-09-15T00:00:00"/>
    <x v="8"/>
    <s v="Charity"/>
    <n v="10000"/>
  </r>
  <r>
    <d v="2021-09-15T00:00:00"/>
    <x v="8"/>
    <s v="Tithe and Offering"/>
    <n v="155000"/>
  </r>
  <r>
    <d v="2021-09-04T00:00:00"/>
    <x v="8"/>
    <s v="Children's break time snacks for the month"/>
    <n v="20000"/>
  </r>
  <r>
    <d v="2021-09-15T00:00:00"/>
    <x v="8"/>
    <s v="Monthly Feeding for the family"/>
    <n v="170000"/>
  </r>
  <r>
    <d v="2021-09-02T00:00:00"/>
    <x v="8"/>
    <s v="Petrol"/>
    <n v="45000"/>
  </r>
  <r>
    <d v="2021-09-02T00:00:00"/>
    <x v="8"/>
    <s v="Electricity Bill and generating Set bill"/>
    <n v="25000"/>
  </r>
  <r>
    <d v="2021-09-30T00:00:00"/>
    <x v="8"/>
    <s v="Passive Income"/>
    <n v="357750"/>
  </r>
  <r>
    <d v="2021-09-10T00:00:00"/>
    <x v="8"/>
    <s v="Groceries"/>
    <n v="55750"/>
  </r>
  <r>
    <d v="2021-09-30T00:00:00"/>
    <x v="8"/>
    <s v="Monentary gift to me"/>
    <n v="195500"/>
  </r>
  <r>
    <d v="2021-09-22T00:00:00"/>
    <x v="8"/>
    <s v="Clothing "/>
    <n v="75000"/>
  </r>
  <r>
    <d v="2021-09-17T00:00:00"/>
    <x v="8"/>
    <s v="Eat out with friends"/>
    <n v="17500"/>
  </r>
  <r>
    <d v="2021-09-05T00:00:00"/>
    <x v="8"/>
    <s v="Eat out with my family"/>
    <n v="22500"/>
  </r>
  <r>
    <d v="2021-09-11T00:00:00"/>
    <x v="8"/>
    <s v="Cable subscription"/>
    <n v="15000"/>
  </r>
  <r>
    <d v="2021-09-15T00:00:00"/>
    <x v="8"/>
    <s v="Monthly data bill for my self and family"/>
    <n v="15000"/>
  </r>
  <r>
    <d v="2021-09-20T00:00:00"/>
    <x v="8"/>
    <s v="Security fees"/>
    <n v="3000"/>
  </r>
  <r>
    <d v="2021-09-23T00:00:00"/>
    <x v="8"/>
    <s v="Eat out with my family"/>
    <n v="28500"/>
  </r>
  <r>
    <d v="2021-09-30T00:00:00"/>
    <x v="8"/>
    <s v="Chop mouth for the month"/>
    <n v="8500"/>
  </r>
  <r>
    <d v="2021-09-30T00:00:00"/>
    <x v="8"/>
    <s v="House help and Gateman payment"/>
    <n v="100000"/>
  </r>
  <r>
    <d v="2021-10-15T00:00:00"/>
    <x v="9"/>
    <s v="Salary"/>
    <n v="757500"/>
  </r>
  <r>
    <d v="2021-10-15T00:00:00"/>
    <x v="9"/>
    <s v="Charity"/>
    <n v="10000"/>
  </r>
  <r>
    <d v="2021-10-15T00:00:00"/>
    <x v="9"/>
    <s v="Tithe and Offering"/>
    <n v="140000"/>
  </r>
  <r>
    <d v="2021-10-04T00:00:00"/>
    <x v="9"/>
    <s v="Children's break time snacks for the month"/>
    <n v="20000"/>
  </r>
  <r>
    <d v="2021-10-15T00:00:00"/>
    <x v="9"/>
    <s v="Monthly Feeding for the family"/>
    <n v="170000"/>
  </r>
  <r>
    <d v="2021-10-02T00:00:00"/>
    <x v="9"/>
    <s v="Petrol"/>
    <n v="22500"/>
  </r>
  <r>
    <d v="2021-10-02T00:00:00"/>
    <x v="9"/>
    <s v="Electricity Bill and generating Set bill"/>
    <n v="25000"/>
  </r>
  <r>
    <d v="2021-10-30T00:00:00"/>
    <x v="9"/>
    <s v="Passive Income"/>
    <n v="425750"/>
  </r>
  <r>
    <d v="2021-10-10T00:00:00"/>
    <x v="9"/>
    <s v="Groceries"/>
    <n v="65550"/>
  </r>
  <r>
    <d v="2021-10-30T00:00:00"/>
    <x v="9"/>
    <s v="Monentary gift to me"/>
    <n v="135500"/>
  </r>
  <r>
    <d v="2021-10-22T00:00:00"/>
    <x v="9"/>
    <s v="Clothing "/>
    <n v="45500"/>
  </r>
  <r>
    <d v="2021-10-16T00:00:00"/>
    <x v="9"/>
    <s v="Eat out with friends"/>
    <n v="12500"/>
  </r>
  <r>
    <d v="2021-10-05T00:00:00"/>
    <x v="9"/>
    <s v="Eat out with my family"/>
    <n v="25750"/>
  </r>
  <r>
    <d v="2021-10-11T00:00:00"/>
    <x v="9"/>
    <s v="Cable subscription"/>
    <n v="15000"/>
  </r>
  <r>
    <d v="2021-10-15T00:00:00"/>
    <x v="9"/>
    <s v="Monthly data bill for my self and family"/>
    <n v="15000"/>
  </r>
  <r>
    <d v="2021-10-20T00:00:00"/>
    <x v="9"/>
    <s v="Security fees"/>
    <n v="3000"/>
  </r>
  <r>
    <d v="2021-10-21T00:00:00"/>
    <x v="9"/>
    <s v="Eat out with my family"/>
    <n v="20545"/>
  </r>
  <r>
    <d v="2021-10-30T00:00:00"/>
    <x v="9"/>
    <s v="Chop mouth for the month"/>
    <n v="9750"/>
  </r>
  <r>
    <d v="2021-10-30T00:00:00"/>
    <x v="9"/>
    <s v="House help and Gateman payment"/>
    <n v="100000"/>
  </r>
  <r>
    <d v="2021-11-15T00:00:00"/>
    <x v="10"/>
    <s v="Salary"/>
    <n v="825950"/>
  </r>
  <r>
    <d v="2021-11-15T00:00:00"/>
    <x v="10"/>
    <s v="Charity"/>
    <n v="10000"/>
  </r>
  <r>
    <d v="2021-11-15T00:00:00"/>
    <x v="10"/>
    <s v="Tithe and Offering"/>
    <n v="140000"/>
  </r>
  <r>
    <d v="2021-11-04T00:00:00"/>
    <x v="10"/>
    <s v="Children's break time snacks for the month"/>
    <n v="20000"/>
  </r>
  <r>
    <d v="2021-11-15T00:00:00"/>
    <x v="10"/>
    <s v="Monthly Feeding for the family"/>
    <n v="170000"/>
  </r>
  <r>
    <d v="2021-11-02T00:00:00"/>
    <x v="10"/>
    <s v="Petrol"/>
    <n v="25750"/>
  </r>
  <r>
    <d v="2021-11-02T00:00:00"/>
    <x v="10"/>
    <s v="Electricity Bill and generating Set bill"/>
    <n v="25000"/>
  </r>
  <r>
    <d v="2021-11-30T00:00:00"/>
    <x v="10"/>
    <s v="Passive Income"/>
    <n v="355750"/>
  </r>
  <r>
    <d v="2021-11-10T00:00:00"/>
    <x v="10"/>
    <s v="Groceries"/>
    <n v="45750"/>
  </r>
  <r>
    <d v="2021-11-30T00:00:00"/>
    <x v="10"/>
    <s v="Monentary gift to me"/>
    <n v="87650"/>
  </r>
  <r>
    <d v="2021-11-22T00:00:00"/>
    <x v="10"/>
    <s v="Clothing "/>
    <n v="55750"/>
  </r>
  <r>
    <d v="2021-11-17T00:00:00"/>
    <x v="10"/>
    <s v="Eat out with friends"/>
    <n v="8750"/>
  </r>
  <r>
    <d v="2021-11-07T00:00:00"/>
    <x v="10"/>
    <s v="Eat out with my family"/>
    <n v="15500"/>
  </r>
  <r>
    <d v="2021-11-11T00:00:00"/>
    <x v="10"/>
    <s v="Cable subscription"/>
    <n v="15000"/>
  </r>
  <r>
    <d v="2021-11-15T00:00:00"/>
    <x v="10"/>
    <s v="Monthly data bill for my self and family"/>
    <n v="15000"/>
  </r>
  <r>
    <d v="2021-11-20T00:00:00"/>
    <x v="10"/>
    <s v="Security fees"/>
    <n v="3000"/>
  </r>
  <r>
    <d v="2021-11-18T00:00:00"/>
    <x v="10"/>
    <s v="Eat out with my family"/>
    <n v="17750"/>
  </r>
  <r>
    <d v="2021-11-30T00:00:00"/>
    <x v="10"/>
    <s v="Chop mouth for the month"/>
    <n v="7200"/>
  </r>
  <r>
    <d v="2021-11-30T00:00:00"/>
    <x v="10"/>
    <s v="House help and Gateman payment"/>
    <n v="100000"/>
  </r>
  <r>
    <d v="2021-12-15T00:00:00"/>
    <x v="11"/>
    <s v="Salary"/>
    <n v="985750"/>
  </r>
  <r>
    <d v="2021-12-15T00:00:00"/>
    <x v="11"/>
    <s v="Charity"/>
    <n v="10000"/>
  </r>
  <r>
    <d v="2021-12-15T00:00:00"/>
    <x v="11"/>
    <s v="Tithe and Offering"/>
    <n v="140000"/>
  </r>
  <r>
    <d v="2021-12-04T00:00:00"/>
    <x v="11"/>
    <s v="Children's break time snacks for the month"/>
    <n v="20000"/>
  </r>
  <r>
    <d v="2021-12-15T00:00:00"/>
    <x v="11"/>
    <s v="Monthly Feeding for the family"/>
    <n v="170000"/>
  </r>
  <r>
    <d v="2021-12-02T00:00:00"/>
    <x v="11"/>
    <s v="Petrol"/>
    <n v="65750"/>
  </r>
  <r>
    <d v="2021-12-02T00:00:00"/>
    <x v="11"/>
    <s v="Electricity Bill and generating Set bill"/>
    <n v="25000"/>
  </r>
  <r>
    <d v="2021-12-30T00:00:00"/>
    <x v="11"/>
    <s v="Passive Income"/>
    <n v="475500"/>
  </r>
  <r>
    <d v="2021-12-10T00:00:00"/>
    <x v="11"/>
    <s v="Groceries"/>
    <n v="125000"/>
  </r>
  <r>
    <d v="2021-12-30T00:00:00"/>
    <x v="11"/>
    <s v="Monentary gift to me"/>
    <n v="135700"/>
  </r>
  <r>
    <d v="2021-12-22T00:00:00"/>
    <x v="11"/>
    <s v="Clothing "/>
    <n v="175500"/>
  </r>
  <r>
    <d v="2021-12-16T00:00:00"/>
    <x v="11"/>
    <s v="Eat out with friends"/>
    <n v="22000"/>
  </r>
  <r>
    <d v="2021-12-07T00:00:00"/>
    <x v="11"/>
    <s v="Eat out with my family"/>
    <n v="15500"/>
  </r>
  <r>
    <d v="2021-12-11T00:00:00"/>
    <x v="11"/>
    <s v="Cable subscription"/>
    <n v="15000"/>
  </r>
  <r>
    <d v="2021-12-15T00:00:00"/>
    <x v="11"/>
    <s v="Monthly data bill for my self and family"/>
    <n v="15000"/>
  </r>
  <r>
    <d v="2021-12-20T00:00:00"/>
    <x v="11"/>
    <s v="Security fees"/>
    <n v="3000"/>
  </r>
  <r>
    <d v="2021-12-19T00:00:00"/>
    <x v="11"/>
    <s v="Eat out with my family"/>
    <n v="22750"/>
  </r>
  <r>
    <d v="2021-12-30T00:00:00"/>
    <x v="11"/>
    <s v="Chop mouth for the month"/>
    <n v="8200"/>
  </r>
  <r>
    <d v="2021-12-30T00:00:00"/>
    <x v="11"/>
    <s v="House help and Gateman payment"/>
    <n v="15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n v="17396250"/>
    <n v="9592095"/>
    <n v="780415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n v="1945000"/>
    <n v="3110700"/>
    <n v="3619095"/>
    <n v="370550"/>
    <n v="78175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2024550"/>
    <n v="911700"/>
    <n v="1112850"/>
    <n v="220000"/>
    <n v="363200"/>
    <n v="273500"/>
    <n v="20000"/>
    <n v="35000"/>
  </r>
  <r>
    <x v="1"/>
    <n v="1751600"/>
    <n v="718500"/>
    <n v="1033100"/>
    <n v="195000"/>
    <n v="493000"/>
    <n v="210500"/>
    <n v="30000"/>
    <n v="25000"/>
  </r>
  <r>
    <x v="2"/>
    <n v="1310250"/>
    <n v="635100"/>
    <n v="675150"/>
    <n v="150000"/>
    <n v="158000"/>
    <n v="293550"/>
    <n v="33550"/>
    <n v="0"/>
  </r>
  <r>
    <x v="3"/>
    <n v="1051310"/>
    <n v="551800"/>
    <n v="499510"/>
    <n v="120000"/>
    <n v="162500"/>
    <n v="214300"/>
    <n v="20000"/>
    <n v="35000"/>
  </r>
  <r>
    <x v="4"/>
    <n v="1494450"/>
    <n v="839500"/>
    <n v="654950"/>
    <n v="170000"/>
    <n v="338000"/>
    <n v="276500"/>
    <n v="20000"/>
    <n v="35000"/>
  </r>
  <r>
    <x v="5"/>
    <n v="1548750"/>
    <n v="803500"/>
    <n v="745250"/>
    <n v="180000"/>
    <n v="158000"/>
    <n v="335500"/>
    <n v="30000"/>
    <n v="100000"/>
  </r>
  <r>
    <x v="6"/>
    <n v="1381250"/>
    <n v="942500"/>
    <n v="438750"/>
    <n v="155000"/>
    <n v="348000"/>
    <n v="331500"/>
    <n v="28000"/>
    <n v="80000"/>
  </r>
  <r>
    <x v="7"/>
    <n v="1220250"/>
    <n v="1066500"/>
    <n v="153750"/>
    <n v="140000"/>
    <n v="408000"/>
    <n v="368500"/>
    <n v="30000"/>
    <n v="120000"/>
  </r>
  <r>
    <x v="8"/>
    <n v="1428790"/>
    <n v="765750"/>
    <n v="663040"/>
    <n v="165000"/>
    <n v="158000"/>
    <n v="322750"/>
    <n v="45000"/>
    <n v="75000"/>
  </r>
  <r>
    <x v="9"/>
    <n v="1318750"/>
    <n v="700095"/>
    <n v="618655"/>
    <n v="150000"/>
    <n v="158000"/>
    <n v="324095"/>
    <n v="22500"/>
    <n v="45500"/>
  </r>
  <r>
    <x v="10"/>
    <n v="1269350"/>
    <n v="674450"/>
    <n v="594900"/>
    <n v="150000"/>
    <n v="158000"/>
    <n v="284950"/>
    <n v="25750"/>
    <n v="55750"/>
  </r>
  <r>
    <x v="11"/>
    <n v="1596950"/>
    <n v="982700"/>
    <n v="614250"/>
    <n v="150000"/>
    <n v="208000"/>
    <n v="383450"/>
    <n v="65750"/>
    <n v="175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EAC5E8-D49D-4518-B72C-7E7D3210DDC4}"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6:C47" firstHeaderRow="0" firstDataRow="1" firstDataCol="0" rowPageCount="1" colPageCount="1"/>
  <pivotFields count="9">
    <pivotField axis="axisPage" multipleItemSelectionAllowed="1" showAll="0">
      <items count="13">
        <item h="1" x="0"/>
        <item h="1" x="1"/>
        <item h="1" x="2"/>
        <item x="3"/>
        <item h="1" x="4"/>
        <item h="1" x="5"/>
        <item h="1" x="6"/>
        <item h="1" x="7"/>
        <item h="1" x="8"/>
        <item h="1" x="9"/>
        <item h="1" x="10"/>
        <item h="1" x="11"/>
        <item t="default"/>
      </items>
    </pivotField>
    <pivotField dataField="1" numFmtId="164" showAll="0"/>
    <pivotField dataField="1" numFmtId="164" showAll="0"/>
    <pivotField dataField="1" numFmtId="164" showAll="0"/>
    <pivotField numFmtId="164" showAll="0"/>
    <pivotField numFmtId="164" showAll="0"/>
    <pivotField numFmtId="164" showAll="0"/>
    <pivotField numFmtId="164" showAll="0"/>
    <pivotField numFmtId="164" showAll="0"/>
  </pivotFields>
  <rowItems count="1">
    <i/>
  </rowItems>
  <colFields count="1">
    <field x="-2"/>
  </colFields>
  <colItems count="3">
    <i>
      <x/>
    </i>
    <i i="1">
      <x v="1"/>
    </i>
    <i i="2">
      <x v="2"/>
    </i>
  </colItems>
  <pageFields count="1">
    <pageField fld="0" hier="-1"/>
  </pageFields>
  <dataFields count="3">
    <dataField name="Sum of Income" fld="1" baseField="0" baseItem="0"/>
    <dataField name="Sum of Expenses" fld="2" baseField="0" baseItem="0"/>
    <dataField name="Sum of Savings" fld="3" baseField="0" baseItem="0"/>
  </dataFields>
  <formats count="1">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AD9A96-0035-4726-9509-30AC4F62B1C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C8" firstHeaderRow="0" firstDataRow="1" firstDataCol="0"/>
  <pivotFields count="3">
    <pivotField dataField="1" numFmtId="164" showAll="0"/>
    <pivotField dataField="1" numFmtId="164" showAll="0"/>
    <pivotField dataField="1" numFmtId="164" showAll="0"/>
  </pivotFields>
  <rowItems count="1">
    <i/>
  </rowItems>
  <colFields count="1">
    <field x="-2"/>
  </colFields>
  <colItems count="3">
    <i>
      <x/>
    </i>
    <i i="1">
      <x v="1"/>
    </i>
    <i i="2">
      <x v="2"/>
    </i>
  </colItems>
  <dataFields count="3">
    <dataField name="Sum of Total Yearly income" fld="0" baseField="0" baseItem="0"/>
    <dataField name="Sum of Total Yearly Expenses" fld="1" baseField="0" baseItem="0"/>
    <dataField name="Sum of Total Yearly Savings" fld="2" baseField="0" baseItem="0"/>
  </dataFields>
  <formats count="1">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AC6B74-3DB9-45D7-8B52-4DB921543399}"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E41" firstHeaderRow="0" firstDataRow="1" firstDataCol="0"/>
  <pivotFields count="9">
    <pivotField showAll="0">
      <items count="13">
        <item h="1" x="0"/>
        <item h="1" x="1"/>
        <item h="1" x="2"/>
        <item x="3"/>
        <item h="1" x="4"/>
        <item h="1" x="5"/>
        <item h="1" x="6"/>
        <item h="1" x="7"/>
        <item h="1" x="8"/>
        <item h="1" x="9"/>
        <item h="1" x="10"/>
        <item h="1" x="11"/>
        <item t="default"/>
      </items>
    </pivotField>
    <pivotField numFmtId="164" showAll="0"/>
    <pivotField numFmtId="164" showAll="0"/>
    <pivotField numFmtId="164" showAll="0"/>
    <pivotField dataField="1" numFmtId="164" showAll="0"/>
    <pivotField dataField="1" numFmtId="164" showAll="0"/>
    <pivotField dataField="1" numFmtId="164" showAll="0"/>
    <pivotField dataField="1" numFmtId="164" showAll="0"/>
    <pivotField dataField="1" numFmtId="164" showAll="0"/>
  </pivotFields>
  <rowItems count="1">
    <i/>
  </rowItems>
  <colFields count="1">
    <field x="-2"/>
  </colFields>
  <colItems count="5">
    <i>
      <x/>
    </i>
    <i i="1">
      <x v="1"/>
    </i>
    <i i="2">
      <x v="2"/>
    </i>
    <i i="3">
      <x v="3"/>
    </i>
    <i i="4">
      <x v="4"/>
    </i>
  </colItems>
  <dataFields count="5">
    <dataField name="Sum of Charity" fld="4" baseField="0" baseItem="0"/>
    <dataField name="Sum of Bills" fld="5" baseField="0" baseItem="0"/>
    <dataField name="Sum of Food" fld="6" baseField="0" baseItem="0"/>
    <dataField name="Sum of Vehicle" fld="7" baseField="0" baseItem="0"/>
    <dataField name="Sum of Clothing and Shoes" fld="8" baseField="0" baseItem="0"/>
  </dataFields>
  <formats count="1">
    <format dxfId="28">
      <pivotArea outline="0" collapsedLevelsAreSubtotals="1" fieldPosition="0"/>
    </format>
  </formats>
  <chartFormats count="5">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5" format="12" series="1">
      <pivotArea type="data" outline="0" fieldPosition="0">
        <references count="1">
          <reference field="4294967294" count="1" selected="0">
            <x v="2"/>
          </reference>
        </references>
      </pivotArea>
    </chartFormat>
    <chartFormat chart="5" format="13" series="1">
      <pivotArea type="data" outline="0" fieldPosition="0">
        <references count="1">
          <reference field="4294967294" count="1" selected="0">
            <x v="3"/>
          </reference>
        </references>
      </pivotArea>
    </chartFormat>
    <chartFormat chart="5"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80A38A-F6A9-45A8-8D04-35CBFE71FA65}"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J3:J15" firstHeaderRow="1" firstDataRow="1" firstDataCol="1"/>
  <pivotFields count="4">
    <pivotField numFmtId="14" showAll="0"/>
    <pivotField axis="axisRow" showAll="0" defaultSubtotal="0">
      <items count="12">
        <item x="3"/>
        <item x="7"/>
        <item x="11"/>
        <item x="1"/>
        <item x="0"/>
        <item x="6"/>
        <item x="5"/>
        <item x="2"/>
        <item x="4"/>
        <item x="10"/>
        <item x="9"/>
        <item x="8"/>
      </items>
    </pivotField>
    <pivotField showAll="0"/>
    <pivotField numFmtId="164" showAll="0"/>
  </pivotFields>
  <rowFields count="1">
    <field x="1"/>
  </rowFields>
  <rowItems count="12">
    <i>
      <x/>
    </i>
    <i>
      <x v="1"/>
    </i>
    <i>
      <x v="2"/>
    </i>
    <i>
      <x v="3"/>
    </i>
    <i>
      <x v="4"/>
    </i>
    <i>
      <x v="5"/>
    </i>
    <i>
      <x v="6"/>
    </i>
    <i>
      <x v="7"/>
    </i>
    <i>
      <x v="8"/>
    </i>
    <i>
      <x v="9"/>
    </i>
    <i>
      <x v="10"/>
    </i>
    <i>
      <x v="1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288CFD-4FBA-4BBC-9601-68E1C278F2DE}" name="PivotTable7"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5:A36" firstHeaderRow="1" firstDataRow="1" firstDataCol="0"/>
  <pivotFields count="9">
    <pivotField showAll="0">
      <items count="13">
        <item h="1" x="0"/>
        <item h="1" x="1"/>
        <item h="1" x="2"/>
        <item x="3"/>
        <item h="1" x="4"/>
        <item h="1" x="5"/>
        <item h="1" x="6"/>
        <item h="1" x="7"/>
        <item h="1" x="8"/>
        <item h="1" x="9"/>
        <item h="1" x="10"/>
        <item h="1" x="11"/>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s>
  <rowItems count="1">
    <i/>
  </rowItems>
  <colItems count="1">
    <i/>
  </colItems>
  <dataFields count="1">
    <dataField name="Sum of Clothing and Sho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41C870-2DFD-4B57-9386-7345CECDA2BB}" name="PivotTable1"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19:D20" firstHeaderRow="0" firstDataRow="1" firstDataCol="1"/>
  <pivotFields count="9">
    <pivotField axis="axisRow" showAll="0">
      <items count="13">
        <item h="1" x="0"/>
        <item h="1" x="1"/>
        <item h="1" x="2"/>
        <item x="3"/>
        <item h="1" x="4"/>
        <item h="1" x="5"/>
        <item h="1" x="6"/>
        <item h="1" x="7"/>
        <item h="1" x="8"/>
        <item h="1" x="9"/>
        <item h="1" x="10"/>
        <item h="1" x="11"/>
        <item t="default"/>
      </items>
    </pivotField>
    <pivotField dataField="1" numFmtId="164" showAll="0"/>
    <pivotField dataField="1" numFmtId="164" showAll="0"/>
    <pivotField dataField="1" numFmtId="164" showAll="0"/>
    <pivotField numFmtId="164" showAll="0"/>
    <pivotField numFmtId="164" showAll="0"/>
    <pivotField numFmtId="164" showAll="0"/>
    <pivotField numFmtId="164" showAll="0"/>
    <pivotField numFmtId="164" showAll="0"/>
  </pivotFields>
  <rowFields count="1">
    <field x="0"/>
  </rowFields>
  <rowItems count="1">
    <i>
      <x v="3"/>
    </i>
  </rowItems>
  <colFields count="1">
    <field x="-2"/>
  </colFields>
  <colItems count="3">
    <i>
      <x/>
    </i>
    <i i="1">
      <x v="1"/>
    </i>
    <i i="2">
      <x v="2"/>
    </i>
  </colItems>
  <dataFields count="3">
    <dataField name="Sum of Income" fld="1" baseField="0" baseItem="0"/>
    <dataField name="Sum of Expenses" fld="2" baseField="0" baseItem="0"/>
    <dataField name="Sum of Savings" fld="3" baseField="0" baseItem="0"/>
  </dataFields>
  <formats count="1">
    <format dxfId="29">
      <pivotArea outline="0" collapsedLevelsAreSubtotals="1" fieldPosition="0"/>
    </format>
  </formats>
  <chartFormats count="3">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245369-40F0-41DE-94BA-A3EE4458F0DB}"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E13" firstHeaderRow="0" firstDataRow="1" firstDataCol="0"/>
  <pivotFields count="5">
    <pivotField dataField="1" numFmtId="164" showAll="0"/>
    <pivotField dataField="1" numFmtId="164" showAll="0"/>
    <pivotField dataField="1" numFmtId="164" showAll="0"/>
    <pivotField dataField="1" numFmtId="164" showAll="0"/>
    <pivotField dataField="1" numFmtId="164" showAll="0"/>
  </pivotFields>
  <rowItems count="1">
    <i/>
  </rowItems>
  <colFields count="1">
    <field x="-2"/>
  </colFields>
  <colItems count="5">
    <i>
      <x/>
    </i>
    <i i="1">
      <x v="1"/>
    </i>
    <i i="2">
      <x v="2"/>
    </i>
    <i i="3">
      <x v="3"/>
    </i>
    <i i="4">
      <x v="4"/>
    </i>
  </colItems>
  <dataFields count="5">
    <dataField name="Sum of Charity" fld="0" baseField="0" baseItem="0"/>
    <dataField name="Sum of Bills" fld="1" baseField="0" baseItem="0"/>
    <dataField name="Sum of Food" fld="2" baseField="0" baseItem="0"/>
    <dataField name="Sum of Vehicle" fld="3" baseField="0" baseItem="0"/>
    <dataField name="Sum of Clothing and Sho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1E99425B-7BAA-4B6E-BE9A-852BE8BBA270}" sourceName="Months">
  <pivotTables>
    <pivotTable tabId="2" name="PivotTable8"/>
    <pivotTable tabId="2" name="PivotTable1"/>
    <pivotTable tabId="2" name="PivotTable7"/>
    <pivotTable tabId="2" name="PivotTable9"/>
  </pivotTables>
  <data>
    <tabular pivotCacheId="1092905142">
      <items count="12">
        <i x="0"/>
        <i x="1"/>
        <i x="2"/>
        <i x="3" s="1"/>
        <i x="4"/>
        <i x="5"/>
        <i x="6"/>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81595B5A-AE1F-4014-A544-9A51478332FB}" cache="Slicer_Months" caption="Months" lockedPosition="1" rowHeight="304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84E7FF-26B7-4484-A817-700051F2555B}" name="Table1" displayName="Table1" ref="A6:B41" totalsRowShown="0" headerRowBorderDxfId="24" tableBorderDxfId="23">
  <autoFilter ref="A6:B41" xr:uid="{1084E7FF-26B7-4484-A817-700051F2555B}"/>
  <tableColumns count="2">
    <tableColumn id="1" xr3:uid="{075ABD56-692B-49A2-B6D5-6A4B62DCA3CB}" name="Column1" dataDxfId="22"/>
    <tableColumn id="2" xr3:uid="{357B6AF4-E95F-47E7-B8E6-76D7B2DB133D}" name="ACTUAL" dataDxfId="21"/>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F49C5C-2A90-46D4-AD71-AC93052EF10C}" name="Table2" displayName="Table2" ref="E6:J7" totalsRowShown="0" dataDxfId="20" tableBorderDxfId="19" totalsRowBorderDxfId="18" headerRowCellStyle="Heading 1">
  <autoFilter ref="E6:J7" xr:uid="{9FF49C5C-2A90-46D4-AD71-AC93052EF10C}"/>
  <tableColumns count="6">
    <tableColumn id="1" xr3:uid="{236AE6EF-66A1-4832-B62C-C06E2D11BA15}" name="Month" dataDxfId="17">
      <calculatedColumnFormula>C3</calculatedColumnFormula>
    </tableColumn>
    <tableColumn id="2" xr3:uid="{A5F747E8-2158-44AB-8062-88366F9F3FCE}" name="TOTAL INCOME" dataDxfId="16">
      <calculatedColumnFormula>B39</calculatedColumnFormula>
    </tableColumn>
    <tableColumn id="3" xr3:uid="{5A9632AB-BF7A-4F6F-9D43-D41B39514ECC}" name="Total Monthly Expenses" dataDxfId="15">
      <calculatedColumnFormula>B40</calculatedColumnFormula>
    </tableColumn>
    <tableColumn id="4" xr3:uid="{723C21F5-E7A9-458E-BC71-40C41F6BD562}" name="Total Monthly Savings" dataDxfId="14">
      <calculatedColumnFormula>B41</calculatedColumnFormula>
    </tableColumn>
    <tableColumn id="5" xr3:uid="{ABAFE474-931A-4CA0-B785-E013448AC8FC}" name="% of Income Saved" dataDxfId="13" dataCellStyle="Percent">
      <calculatedColumnFormula>(H7/F7)*100</calculatedColumnFormula>
    </tableColumn>
    <tableColumn id="6" xr3:uid="{F2D7AB07-995A-4B72-971D-57DE2E95BDDC}" name="Rate" dataDxfId="12">
      <calculatedColumnFormula>IF(I7&lt;45,"Over Spent","Within Budget")</calculatedColumnFormula>
    </tableColumn>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FCD699-43BE-4CBD-A1A2-AFE1C2ACE4AB}" name="Table4" displayName="Table4" ref="E11:G12" totalsRowShown="0" dataDxfId="11" headerRowCellStyle="Heading 1">
  <autoFilter ref="E11:G12" xr:uid="{B2FCD699-43BE-4CBD-A1A2-AFE1C2ACE4AB}"/>
  <tableColumns count="3">
    <tableColumn id="1" xr3:uid="{9D8989BE-E7A2-4E16-A0B9-087B9283760B}" name="Total Yearly income" dataDxfId="10"/>
    <tableColumn id="2" xr3:uid="{EF3C504A-3EEC-4BFB-B19B-D0C5DA9103F5}" name="Total Yearly Expenses" dataDxfId="9"/>
    <tableColumn id="3" xr3:uid="{D5EDD68C-C87A-428D-95C1-5745F54869EC}" name="Total Yearly Savings" dataDxfId="8">
      <calculatedColumnFormula>E12-F12</calculatedColumnFormula>
    </tableColumn>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CF29EC-9C05-4501-88A8-A98B756CE2E8}" name="Table6" displayName="Table6" ref="E16:G17" totalsRowShown="0" headerRowDxfId="7" dataDxfId="5" headerRowBorderDxfId="6" tableBorderDxfId="4" totalsRowBorderDxfId="3">
  <autoFilter ref="E16:G17" xr:uid="{38CF29EC-9C05-4501-88A8-A98B756CE2E8}"/>
  <tableColumns count="3">
    <tableColumn id="1" xr3:uid="{1F5D9B2B-4FB6-4840-822F-C4F0F792BC70}" name="Average Monthly Income" dataDxfId="2">
      <calculatedColumnFormula>Table4[Total Yearly income]/12</calculatedColumnFormula>
    </tableColumn>
    <tableColumn id="2" xr3:uid="{BCAB6059-B956-4306-92E3-E3683EECCC52}" name="Average Monthly Expenses" dataDxfId="1">
      <calculatedColumnFormula>Table4[Total Yearly Expenses]/12</calculatedColumnFormula>
    </tableColumn>
    <tableColumn id="3" xr3:uid="{09CD2D1F-7FFB-4B30-9C71-571772A2329D}" name="Average MonthlySavings " dataDxfId="0">
      <calculatedColumnFormula>Table4[Total Yearly Savings]/12</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4.bin"/><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D6E9-5F33-402F-9B90-FDBA1A249A65}">
  <sheetPr>
    <tabColor rgb="FF00B050"/>
  </sheetPr>
  <dimension ref="A1:F329"/>
  <sheetViews>
    <sheetView workbookViewId="0">
      <selection activeCell="B3" sqref="B3"/>
    </sheetView>
  </sheetViews>
  <sheetFormatPr defaultRowHeight="18"/>
  <cols>
    <col min="2" max="2" width="28.453125" customWidth="1"/>
    <col min="3" max="3" width="8.7265625" style="1"/>
    <col min="5" max="5" width="12.453125" bestFit="1" customWidth="1"/>
    <col min="6" max="6" width="11" bestFit="1" customWidth="1"/>
  </cols>
  <sheetData>
    <row r="1" spans="1:6">
      <c r="A1" s="2" t="s">
        <v>0</v>
      </c>
      <c r="B1" s="3" t="s">
        <v>1</v>
      </c>
      <c r="C1" s="4" t="s">
        <v>2</v>
      </c>
    </row>
    <row r="2" spans="1:6">
      <c r="A2" s="5">
        <v>44211</v>
      </c>
      <c r="B2" s="6" t="s">
        <v>22</v>
      </c>
      <c r="C2" s="7">
        <v>1650000</v>
      </c>
    </row>
    <row r="3" spans="1:6">
      <c r="A3" s="5">
        <v>44211</v>
      </c>
      <c r="B3" s="6" t="s">
        <v>3</v>
      </c>
      <c r="C3" s="8">
        <v>10000</v>
      </c>
    </row>
    <row r="4" spans="1:6">
      <c r="A4" s="5">
        <v>44211</v>
      </c>
      <c r="B4" s="6" t="s">
        <v>6</v>
      </c>
      <c r="C4" s="8">
        <v>210000</v>
      </c>
      <c r="E4" s="1"/>
      <c r="F4" s="1"/>
    </row>
    <row r="5" spans="1:6">
      <c r="A5" s="5">
        <v>44200</v>
      </c>
      <c r="B5" s="6" t="s">
        <v>16</v>
      </c>
      <c r="C5" s="8">
        <v>15000</v>
      </c>
    </row>
    <row r="6" spans="1:6">
      <c r="A6" s="5">
        <v>44211</v>
      </c>
      <c r="B6" s="6" t="s">
        <v>7</v>
      </c>
      <c r="C6" s="8">
        <v>150000</v>
      </c>
    </row>
    <row r="7" spans="1:6">
      <c r="A7" s="5">
        <v>44202</v>
      </c>
      <c r="B7" s="6" t="s">
        <v>8</v>
      </c>
      <c r="C7" s="8">
        <v>20000</v>
      </c>
    </row>
    <row r="8" spans="1:6">
      <c r="A8" s="5">
        <v>44202</v>
      </c>
      <c r="B8" s="6" t="s">
        <v>20</v>
      </c>
      <c r="C8" s="8">
        <v>25000</v>
      </c>
    </row>
    <row r="9" spans="1:6">
      <c r="A9" s="5">
        <v>44226</v>
      </c>
      <c r="B9" s="6" t="s">
        <v>23</v>
      </c>
      <c r="C9" s="8">
        <v>224550</v>
      </c>
    </row>
    <row r="10" spans="1:6">
      <c r="A10" s="5">
        <v>44200</v>
      </c>
      <c r="B10" s="6" t="s">
        <v>4</v>
      </c>
      <c r="C10" s="8">
        <v>60000</v>
      </c>
    </row>
    <row r="11" spans="1:6">
      <c r="A11" s="5">
        <v>44201</v>
      </c>
      <c r="B11" s="6" t="s">
        <v>21</v>
      </c>
      <c r="C11" s="8">
        <v>150000</v>
      </c>
    </row>
    <row r="12" spans="1:6">
      <c r="A12" s="5">
        <v>44203</v>
      </c>
      <c r="B12" s="6" t="s">
        <v>5</v>
      </c>
      <c r="C12" s="8">
        <v>35000</v>
      </c>
    </row>
    <row r="13" spans="1:6">
      <c r="A13" s="5">
        <v>44204</v>
      </c>
      <c r="B13" s="6" t="s">
        <v>9</v>
      </c>
      <c r="C13" s="8">
        <v>10000</v>
      </c>
    </row>
    <row r="14" spans="1:6">
      <c r="A14" s="5">
        <v>44206</v>
      </c>
      <c r="B14" s="6" t="s">
        <v>10</v>
      </c>
      <c r="C14" s="8">
        <v>15500</v>
      </c>
    </row>
    <row r="15" spans="1:6">
      <c r="A15" s="5">
        <v>44207</v>
      </c>
      <c r="B15" s="6" t="s">
        <v>11</v>
      </c>
      <c r="C15" s="8">
        <v>15000</v>
      </c>
    </row>
    <row r="16" spans="1:6">
      <c r="A16" s="5">
        <v>44211</v>
      </c>
      <c r="B16" s="6" t="s">
        <v>12</v>
      </c>
      <c r="C16" s="8">
        <v>15000</v>
      </c>
    </row>
    <row r="17" spans="1:6">
      <c r="A17" s="5">
        <v>44216</v>
      </c>
      <c r="B17" s="6" t="s">
        <v>13</v>
      </c>
      <c r="C17" s="8">
        <v>3000</v>
      </c>
    </row>
    <row r="18" spans="1:6">
      <c r="A18" s="5">
        <v>44217</v>
      </c>
      <c r="B18" s="6" t="s">
        <v>10</v>
      </c>
      <c r="C18" s="8">
        <v>10500</v>
      </c>
    </row>
    <row r="19" spans="1:6">
      <c r="A19" s="5">
        <v>44224</v>
      </c>
      <c r="B19" s="6" t="s">
        <v>14</v>
      </c>
      <c r="C19" s="8">
        <v>5200</v>
      </c>
    </row>
    <row r="20" spans="1:6">
      <c r="A20" s="5">
        <v>44226</v>
      </c>
      <c r="B20" s="6" t="s">
        <v>24</v>
      </c>
      <c r="C20" s="8">
        <v>100000</v>
      </c>
    </row>
    <row r="21" spans="1:6">
      <c r="A21" s="5">
        <v>44226</v>
      </c>
      <c r="B21" s="6" t="s">
        <v>19</v>
      </c>
      <c r="C21" s="8">
        <v>12500</v>
      </c>
    </row>
    <row r="22" spans="1:6">
      <c r="A22" s="5">
        <v>44226</v>
      </c>
      <c r="B22" s="6" t="s">
        <v>15</v>
      </c>
      <c r="C22" s="8">
        <v>200000</v>
      </c>
    </row>
    <row r="23" spans="1:6">
      <c r="A23" s="5">
        <v>44242</v>
      </c>
      <c r="B23" s="6" t="s">
        <v>22</v>
      </c>
      <c r="C23" s="7">
        <v>850000</v>
      </c>
      <c r="F23" s="1"/>
    </row>
    <row r="24" spans="1:6">
      <c r="A24" s="5">
        <v>44242</v>
      </c>
      <c r="B24" s="6" t="s">
        <v>3</v>
      </c>
      <c r="C24" s="8">
        <v>10000</v>
      </c>
    </row>
    <row r="25" spans="1:6">
      <c r="A25" s="5">
        <v>44242</v>
      </c>
      <c r="B25" s="6" t="s">
        <v>6</v>
      </c>
      <c r="C25" s="8">
        <v>185000</v>
      </c>
      <c r="E25" s="1"/>
    </row>
    <row r="26" spans="1:6">
      <c r="A26" s="5">
        <v>44230</v>
      </c>
      <c r="B26" s="6" t="s">
        <v>16</v>
      </c>
      <c r="C26" s="8">
        <v>15000</v>
      </c>
    </row>
    <row r="27" spans="1:6">
      <c r="A27" s="5">
        <v>44242</v>
      </c>
      <c r="B27" s="6" t="s">
        <v>7</v>
      </c>
      <c r="C27" s="8">
        <v>150000</v>
      </c>
      <c r="E27" s="1"/>
    </row>
    <row r="28" spans="1:6">
      <c r="A28" s="5">
        <v>44231</v>
      </c>
      <c r="B28" s="6" t="s">
        <v>8</v>
      </c>
      <c r="C28" s="8">
        <v>30000</v>
      </c>
    </row>
    <row r="29" spans="1:6">
      <c r="A29" s="5">
        <v>44233</v>
      </c>
      <c r="B29" s="6" t="s">
        <v>17</v>
      </c>
      <c r="C29" s="8">
        <v>25000</v>
      </c>
    </row>
    <row r="30" spans="1:6">
      <c r="A30" s="5">
        <v>44232</v>
      </c>
      <c r="B30" s="6" t="s">
        <v>20</v>
      </c>
      <c r="C30" s="8">
        <v>25000</v>
      </c>
    </row>
    <row r="31" spans="1:6">
      <c r="A31" s="5">
        <v>44233</v>
      </c>
      <c r="B31" s="6" t="s">
        <v>9</v>
      </c>
      <c r="C31" s="8">
        <v>8000</v>
      </c>
    </row>
    <row r="32" spans="1:6">
      <c r="A32" s="5">
        <v>44237</v>
      </c>
      <c r="B32" s="6" t="s">
        <v>10</v>
      </c>
      <c r="C32" s="8">
        <v>15500</v>
      </c>
      <c r="E32" s="1"/>
    </row>
    <row r="33" spans="1:6">
      <c r="A33" s="5">
        <v>44255</v>
      </c>
      <c r="B33" s="6" t="s">
        <v>23</v>
      </c>
      <c r="C33" s="8">
        <v>250850</v>
      </c>
    </row>
    <row r="34" spans="1:6">
      <c r="A34" s="5">
        <v>44238</v>
      </c>
      <c r="B34" s="6" t="s">
        <v>11</v>
      </c>
      <c r="C34" s="8">
        <v>15000</v>
      </c>
    </row>
    <row r="35" spans="1:6">
      <c r="A35" s="5">
        <v>44242</v>
      </c>
      <c r="B35" s="6" t="s">
        <v>12</v>
      </c>
      <c r="C35" s="8">
        <v>15000</v>
      </c>
    </row>
    <row r="36" spans="1:6">
      <c r="A36" s="5">
        <v>44246</v>
      </c>
      <c r="B36" s="6" t="s">
        <v>25</v>
      </c>
      <c r="C36" s="8">
        <v>235000</v>
      </c>
    </row>
    <row r="37" spans="1:6">
      <c r="A37" s="5">
        <v>44247</v>
      </c>
      <c r="B37" s="6" t="s">
        <v>13</v>
      </c>
      <c r="C37" s="8">
        <v>3000</v>
      </c>
    </row>
    <row r="38" spans="1:6">
      <c r="A38" s="5">
        <v>44255</v>
      </c>
      <c r="B38" s="6" t="s">
        <v>24</v>
      </c>
      <c r="C38" s="8">
        <v>100000</v>
      </c>
    </row>
    <row r="39" spans="1:6">
      <c r="A39" s="5">
        <v>44248</v>
      </c>
      <c r="B39" s="6" t="s">
        <v>10</v>
      </c>
      <c r="C39" s="8">
        <v>13500</v>
      </c>
    </row>
    <row r="40" spans="1:6">
      <c r="A40" s="5">
        <v>44255</v>
      </c>
      <c r="B40" s="6" t="s">
        <v>19</v>
      </c>
      <c r="C40" s="8">
        <v>8500</v>
      </c>
    </row>
    <row r="41" spans="1:6">
      <c r="A41" s="5">
        <v>44255</v>
      </c>
      <c r="B41" s="6" t="s">
        <v>21</v>
      </c>
      <c r="C41" s="8">
        <v>650750</v>
      </c>
    </row>
    <row r="42" spans="1:6">
      <c r="A42" s="5">
        <v>44254</v>
      </c>
      <c r="B42" s="6" t="s">
        <v>15</v>
      </c>
      <c r="C42" s="8">
        <v>100000</v>
      </c>
    </row>
    <row r="43" spans="1:6">
      <c r="A43" s="5">
        <v>44270</v>
      </c>
      <c r="B43" s="6" t="s">
        <v>22</v>
      </c>
      <c r="C43" s="7">
        <v>780000</v>
      </c>
    </row>
    <row r="44" spans="1:6">
      <c r="A44" s="5">
        <v>44257</v>
      </c>
      <c r="B44" s="6" t="s">
        <v>9</v>
      </c>
      <c r="C44" s="8">
        <v>15500</v>
      </c>
    </row>
    <row r="45" spans="1:6">
      <c r="A45" s="5">
        <v>44270</v>
      </c>
      <c r="B45" s="6" t="s">
        <v>3</v>
      </c>
      <c r="C45" s="8">
        <v>10000</v>
      </c>
    </row>
    <row r="46" spans="1:6">
      <c r="A46" s="5">
        <v>44270</v>
      </c>
      <c r="B46" s="6" t="s">
        <v>6</v>
      </c>
      <c r="C46" s="8">
        <v>140000</v>
      </c>
      <c r="E46" s="1"/>
    </row>
    <row r="47" spans="1:6">
      <c r="A47" s="5">
        <v>44259</v>
      </c>
      <c r="B47" s="6" t="s">
        <v>16</v>
      </c>
      <c r="C47" s="8">
        <v>15000</v>
      </c>
      <c r="F47" s="1"/>
    </row>
    <row r="48" spans="1:6">
      <c r="A48" s="5">
        <v>44270</v>
      </c>
      <c r="B48" s="6" t="s">
        <v>7</v>
      </c>
      <c r="C48" s="8">
        <v>150000</v>
      </c>
    </row>
    <row r="49" spans="1:6">
      <c r="A49" s="5">
        <v>44260</v>
      </c>
      <c r="B49" s="6" t="s">
        <v>8</v>
      </c>
      <c r="C49" s="8">
        <v>23550</v>
      </c>
    </row>
    <row r="50" spans="1:6">
      <c r="A50" s="5">
        <v>44260</v>
      </c>
      <c r="B50" s="6" t="s">
        <v>20</v>
      </c>
      <c r="C50" s="8">
        <v>25000</v>
      </c>
    </row>
    <row r="51" spans="1:6">
      <c r="A51" s="5">
        <v>44261</v>
      </c>
      <c r="B51" s="6" t="s">
        <v>18</v>
      </c>
      <c r="C51" s="8">
        <v>10000</v>
      </c>
    </row>
    <row r="52" spans="1:6">
      <c r="A52" s="5">
        <v>44261</v>
      </c>
      <c r="B52" s="6" t="s">
        <v>9</v>
      </c>
      <c r="C52" s="8">
        <v>8500</v>
      </c>
    </row>
    <row r="53" spans="1:6">
      <c r="A53" s="5">
        <v>44263</v>
      </c>
      <c r="B53" s="6" t="s">
        <v>10</v>
      </c>
      <c r="C53" s="8">
        <v>25500</v>
      </c>
    </row>
    <row r="54" spans="1:6">
      <c r="A54" s="5">
        <v>44285</v>
      </c>
      <c r="B54" s="6" t="s">
        <v>23</v>
      </c>
      <c r="C54" s="8">
        <v>354500</v>
      </c>
    </row>
    <row r="55" spans="1:6">
      <c r="A55" s="5">
        <v>44266</v>
      </c>
      <c r="B55" s="6" t="s">
        <v>11</v>
      </c>
      <c r="C55" s="8">
        <v>15000</v>
      </c>
      <c r="E55" s="1"/>
    </row>
    <row r="56" spans="1:6">
      <c r="A56" s="5">
        <v>44270</v>
      </c>
      <c r="B56" s="6" t="s">
        <v>12</v>
      </c>
      <c r="C56" s="8">
        <v>15000</v>
      </c>
    </row>
    <row r="57" spans="1:6">
      <c r="A57" s="5">
        <v>44275</v>
      </c>
      <c r="B57" s="6" t="s">
        <v>13</v>
      </c>
      <c r="C57" s="8">
        <v>3000</v>
      </c>
    </row>
    <row r="58" spans="1:6">
      <c r="A58" s="5">
        <v>44278</v>
      </c>
      <c r="B58" s="6" t="s">
        <v>10</v>
      </c>
      <c r="C58" s="8">
        <v>11550</v>
      </c>
    </row>
    <row r="59" spans="1:6">
      <c r="A59" s="5">
        <v>44279</v>
      </c>
      <c r="B59" s="6" t="s">
        <v>4</v>
      </c>
      <c r="C59" s="8">
        <v>55000</v>
      </c>
    </row>
    <row r="60" spans="1:6">
      <c r="A60" s="5">
        <v>44285</v>
      </c>
      <c r="B60" s="6" t="s">
        <v>21</v>
      </c>
      <c r="C60" s="8">
        <v>175750</v>
      </c>
    </row>
    <row r="61" spans="1:6">
      <c r="A61" s="5">
        <v>44285</v>
      </c>
      <c r="B61" s="6" t="s">
        <v>24</v>
      </c>
      <c r="C61" s="8">
        <v>100000</v>
      </c>
    </row>
    <row r="62" spans="1:6">
      <c r="A62" s="5">
        <v>44285</v>
      </c>
      <c r="B62" s="6" t="s">
        <v>19</v>
      </c>
      <c r="C62" s="7">
        <v>12500</v>
      </c>
      <c r="F62" s="1"/>
    </row>
    <row r="63" spans="1:6">
      <c r="A63" s="5">
        <v>44301</v>
      </c>
      <c r="B63" s="6" t="s">
        <v>22</v>
      </c>
      <c r="C63" s="7">
        <v>635000</v>
      </c>
      <c r="F63" s="1"/>
    </row>
    <row r="64" spans="1:6">
      <c r="A64" s="5">
        <v>44301</v>
      </c>
      <c r="B64" s="6" t="s">
        <v>3</v>
      </c>
      <c r="C64" s="8">
        <v>10000</v>
      </c>
    </row>
    <row r="65" spans="1:5">
      <c r="A65" s="5">
        <v>44301</v>
      </c>
      <c r="B65" s="6" t="s">
        <v>6</v>
      </c>
      <c r="C65" s="8">
        <v>110000</v>
      </c>
    </row>
    <row r="66" spans="1:5">
      <c r="A66" s="5">
        <v>44289</v>
      </c>
      <c r="B66" s="6" t="s">
        <v>16</v>
      </c>
      <c r="C66" s="8">
        <v>15000</v>
      </c>
    </row>
    <row r="67" spans="1:5">
      <c r="A67" s="5">
        <v>44301</v>
      </c>
      <c r="B67" s="6" t="s">
        <v>7</v>
      </c>
      <c r="C67" s="8">
        <v>150000</v>
      </c>
      <c r="E67" s="1"/>
    </row>
    <row r="68" spans="1:5">
      <c r="A68" s="5">
        <v>44288</v>
      </c>
      <c r="B68" s="6" t="s">
        <v>8</v>
      </c>
      <c r="C68" s="8">
        <v>20000</v>
      </c>
    </row>
    <row r="69" spans="1:5">
      <c r="A69" s="5">
        <v>44289</v>
      </c>
      <c r="B69" s="6" t="s">
        <v>20</v>
      </c>
      <c r="C69" s="8">
        <v>25000</v>
      </c>
    </row>
    <row r="70" spans="1:5">
      <c r="A70" s="5">
        <v>44302</v>
      </c>
      <c r="B70" s="6" t="s">
        <v>5</v>
      </c>
      <c r="C70" s="8">
        <v>35000</v>
      </c>
    </row>
    <row r="71" spans="1:5">
      <c r="A71" s="5">
        <v>44302</v>
      </c>
      <c r="B71" s="6" t="s">
        <v>9</v>
      </c>
      <c r="C71" s="8">
        <v>5800</v>
      </c>
    </row>
    <row r="72" spans="1:5">
      <c r="A72" s="5">
        <v>44303</v>
      </c>
      <c r="B72" s="6" t="s">
        <v>10</v>
      </c>
      <c r="C72" s="8">
        <v>18500</v>
      </c>
    </row>
    <row r="73" spans="1:5">
      <c r="A73" s="5">
        <v>44297</v>
      </c>
      <c r="B73" s="6" t="s">
        <v>11</v>
      </c>
      <c r="C73" s="8">
        <v>15000</v>
      </c>
    </row>
    <row r="74" spans="1:5">
      <c r="A74" s="5">
        <v>44291</v>
      </c>
      <c r="B74" s="6" t="s">
        <v>12</v>
      </c>
      <c r="C74" s="8">
        <v>15000</v>
      </c>
    </row>
    <row r="75" spans="1:5">
      <c r="A75" s="5">
        <v>44306</v>
      </c>
      <c r="B75" s="6" t="s">
        <v>13</v>
      </c>
      <c r="C75" s="8">
        <v>3000</v>
      </c>
    </row>
    <row r="76" spans="1:5">
      <c r="A76" s="5">
        <v>44309</v>
      </c>
      <c r="B76" s="6" t="s">
        <v>10</v>
      </c>
      <c r="C76" s="8">
        <v>15500</v>
      </c>
    </row>
    <row r="77" spans="1:5">
      <c r="A77" s="5">
        <v>44314</v>
      </c>
      <c r="B77" s="6" t="s">
        <v>14</v>
      </c>
      <c r="C77" s="8">
        <v>4500</v>
      </c>
    </row>
    <row r="78" spans="1:5">
      <c r="A78" s="5">
        <v>44316</v>
      </c>
      <c r="B78" s="6" t="s">
        <v>24</v>
      </c>
      <c r="C78" s="8">
        <v>100000</v>
      </c>
    </row>
    <row r="79" spans="1:5">
      <c r="A79" s="5">
        <v>44316</v>
      </c>
      <c r="B79" s="6" t="s">
        <v>23</v>
      </c>
      <c r="C79" s="8">
        <v>320560</v>
      </c>
    </row>
    <row r="80" spans="1:5">
      <c r="A80" s="5">
        <v>44316</v>
      </c>
      <c r="B80" s="6" t="s">
        <v>19</v>
      </c>
      <c r="C80" s="8">
        <v>9500</v>
      </c>
    </row>
    <row r="81" spans="1:5">
      <c r="A81" s="5">
        <v>44316</v>
      </c>
      <c r="B81" s="6" t="s">
        <v>21</v>
      </c>
      <c r="C81" s="8">
        <v>95750</v>
      </c>
    </row>
    <row r="82" spans="1:5">
      <c r="A82" s="5">
        <v>44331</v>
      </c>
      <c r="B82" s="6" t="s">
        <v>22</v>
      </c>
      <c r="C82" s="7">
        <v>958700</v>
      </c>
    </row>
    <row r="83" spans="1:5">
      <c r="A83" s="5">
        <v>44331</v>
      </c>
      <c r="B83" s="6" t="s">
        <v>3</v>
      </c>
      <c r="C83" s="8">
        <v>10000</v>
      </c>
    </row>
    <row r="84" spans="1:5">
      <c r="A84" s="5">
        <v>44331</v>
      </c>
      <c r="B84" s="6" t="s">
        <v>6</v>
      </c>
      <c r="C84" s="8">
        <v>160000</v>
      </c>
    </row>
    <row r="85" spans="1:5">
      <c r="A85" s="5">
        <v>44320</v>
      </c>
      <c r="B85" s="6" t="s">
        <v>16</v>
      </c>
      <c r="C85" s="8">
        <v>15000</v>
      </c>
    </row>
    <row r="86" spans="1:5">
      <c r="A86" s="5">
        <v>44331</v>
      </c>
      <c r="B86" s="6" t="s">
        <v>7</v>
      </c>
      <c r="C86" s="8">
        <v>150000</v>
      </c>
    </row>
    <row r="87" spans="1:5">
      <c r="A87" s="5">
        <v>44318</v>
      </c>
      <c r="B87" s="6" t="s">
        <v>8</v>
      </c>
      <c r="C87" s="8">
        <v>20000</v>
      </c>
    </row>
    <row r="88" spans="1:5">
      <c r="A88" s="5">
        <v>44320</v>
      </c>
      <c r="B88" s="6" t="s">
        <v>4</v>
      </c>
      <c r="C88" s="8">
        <v>60000</v>
      </c>
    </row>
    <row r="89" spans="1:5">
      <c r="A89" s="5">
        <v>44333</v>
      </c>
      <c r="B89" s="6" t="s">
        <v>5</v>
      </c>
      <c r="C89" s="8">
        <v>35000</v>
      </c>
      <c r="E89" s="1"/>
    </row>
    <row r="90" spans="1:5">
      <c r="A90" s="5">
        <v>44331</v>
      </c>
      <c r="B90" s="6" t="s">
        <v>9</v>
      </c>
      <c r="C90" s="8">
        <v>10000</v>
      </c>
    </row>
    <row r="91" spans="1:5">
      <c r="A91" s="5">
        <v>44318</v>
      </c>
      <c r="B91" s="6" t="s">
        <v>26</v>
      </c>
      <c r="C91" s="8">
        <v>180000</v>
      </c>
    </row>
    <row r="92" spans="1:5">
      <c r="A92" s="5">
        <v>44322</v>
      </c>
      <c r="B92" s="6" t="s">
        <v>10</v>
      </c>
      <c r="C92" s="8">
        <v>15500</v>
      </c>
    </row>
    <row r="93" spans="1:5">
      <c r="A93" s="5">
        <v>44327</v>
      </c>
      <c r="B93" s="6" t="s">
        <v>11</v>
      </c>
      <c r="C93" s="8">
        <v>15000</v>
      </c>
    </row>
    <row r="94" spans="1:5">
      <c r="A94" s="5">
        <v>44331</v>
      </c>
      <c r="B94" s="6" t="s">
        <v>12</v>
      </c>
      <c r="C94" s="8">
        <v>15000</v>
      </c>
    </row>
    <row r="95" spans="1:5">
      <c r="A95" s="5">
        <v>44336</v>
      </c>
      <c r="B95" s="6" t="s">
        <v>13</v>
      </c>
      <c r="C95" s="8">
        <v>3000</v>
      </c>
    </row>
    <row r="96" spans="1:5">
      <c r="A96" s="5">
        <v>44337</v>
      </c>
      <c r="B96" s="6" t="s">
        <v>10</v>
      </c>
      <c r="C96" s="8">
        <v>13500</v>
      </c>
    </row>
    <row r="97" spans="1:5">
      <c r="A97" s="5">
        <v>44322</v>
      </c>
      <c r="B97" s="6" t="s">
        <v>20</v>
      </c>
      <c r="C97" s="8">
        <v>25000</v>
      </c>
    </row>
    <row r="98" spans="1:5">
      <c r="A98" s="5">
        <v>44346</v>
      </c>
      <c r="B98" s="6" t="s">
        <v>23</v>
      </c>
      <c r="C98" s="8">
        <v>350750</v>
      </c>
    </row>
    <row r="99" spans="1:5">
      <c r="A99" s="5">
        <v>44346</v>
      </c>
      <c r="B99" s="6" t="s">
        <v>24</v>
      </c>
      <c r="C99" s="8">
        <v>100000</v>
      </c>
    </row>
    <row r="100" spans="1:5">
      <c r="A100" s="5">
        <v>44346</v>
      </c>
      <c r="B100" s="6" t="s">
        <v>21</v>
      </c>
      <c r="C100" s="8">
        <v>185000</v>
      </c>
    </row>
    <row r="101" spans="1:5">
      <c r="A101" s="5">
        <v>44346</v>
      </c>
      <c r="B101" s="6" t="s">
        <v>19</v>
      </c>
      <c r="C101" s="8">
        <v>12500</v>
      </c>
    </row>
    <row r="102" spans="1:5">
      <c r="A102" s="5">
        <v>44362</v>
      </c>
      <c r="B102" s="6" t="s">
        <v>22</v>
      </c>
      <c r="C102" s="7">
        <v>857500</v>
      </c>
    </row>
    <row r="103" spans="1:5">
      <c r="A103" s="5">
        <v>44362</v>
      </c>
      <c r="B103" s="6" t="s">
        <v>3</v>
      </c>
      <c r="C103" s="8">
        <v>10000</v>
      </c>
    </row>
    <row r="104" spans="1:5">
      <c r="A104" s="5">
        <v>44362</v>
      </c>
      <c r="B104" s="6" t="s">
        <v>6</v>
      </c>
      <c r="C104" s="8">
        <v>170000</v>
      </c>
    </row>
    <row r="105" spans="1:5">
      <c r="A105" s="5">
        <v>44351</v>
      </c>
      <c r="B105" s="6" t="s">
        <v>16</v>
      </c>
      <c r="C105" s="8">
        <v>15000</v>
      </c>
    </row>
    <row r="106" spans="1:5">
      <c r="A106" s="5">
        <v>44362</v>
      </c>
      <c r="B106" s="6" t="s">
        <v>7</v>
      </c>
      <c r="C106" s="8">
        <v>150000</v>
      </c>
    </row>
    <row r="107" spans="1:5">
      <c r="A107" s="5">
        <v>44349</v>
      </c>
      <c r="B107" s="6" t="s">
        <v>8</v>
      </c>
      <c r="C107" s="8">
        <v>30000</v>
      </c>
    </row>
    <row r="108" spans="1:5">
      <c r="A108" s="5">
        <v>44350</v>
      </c>
      <c r="B108" s="6" t="s">
        <v>20</v>
      </c>
      <c r="C108" s="8">
        <v>25000</v>
      </c>
    </row>
    <row r="109" spans="1:5">
      <c r="A109" s="5">
        <v>44377</v>
      </c>
      <c r="B109" s="6" t="s">
        <v>23</v>
      </c>
      <c r="C109" s="8">
        <v>635750</v>
      </c>
      <c r="E109" s="1"/>
    </row>
    <row r="110" spans="1:5">
      <c r="A110" s="5">
        <v>44363</v>
      </c>
      <c r="B110" s="6" t="s">
        <v>4</v>
      </c>
      <c r="C110" s="8">
        <v>80000</v>
      </c>
    </row>
    <row r="111" spans="1:5">
      <c r="A111" s="5">
        <v>44377</v>
      </c>
      <c r="B111" s="6" t="s">
        <v>21</v>
      </c>
      <c r="C111" s="8">
        <v>55500</v>
      </c>
    </row>
    <row r="112" spans="1:5">
      <c r="A112" s="5">
        <v>44377</v>
      </c>
      <c r="B112" s="6" t="s">
        <v>5</v>
      </c>
      <c r="C112" s="8">
        <v>100000</v>
      </c>
    </row>
    <row r="113" spans="1:5">
      <c r="A113" s="5">
        <v>44377</v>
      </c>
      <c r="B113" s="6" t="s">
        <v>9</v>
      </c>
      <c r="C113" s="8">
        <v>25000</v>
      </c>
    </row>
    <row r="114" spans="1:5">
      <c r="A114" s="5">
        <v>44357</v>
      </c>
      <c r="B114" s="6" t="s">
        <v>10</v>
      </c>
      <c r="C114" s="8">
        <v>35500</v>
      </c>
    </row>
    <row r="115" spans="1:5">
      <c r="A115" s="5">
        <v>44358</v>
      </c>
      <c r="B115" s="6" t="s">
        <v>11</v>
      </c>
      <c r="C115" s="8">
        <v>15000</v>
      </c>
    </row>
    <row r="116" spans="1:5">
      <c r="A116" s="5">
        <v>44362</v>
      </c>
      <c r="B116" s="6" t="s">
        <v>12</v>
      </c>
      <c r="C116" s="8">
        <v>15000</v>
      </c>
    </row>
    <row r="117" spans="1:5">
      <c r="A117" s="5">
        <v>44367</v>
      </c>
      <c r="B117" s="6" t="s">
        <v>13</v>
      </c>
      <c r="C117" s="8">
        <v>3000</v>
      </c>
    </row>
    <row r="118" spans="1:5">
      <c r="A118" s="5">
        <v>44368</v>
      </c>
      <c r="B118" s="6" t="s">
        <v>10</v>
      </c>
      <c r="C118" s="8">
        <v>20500</v>
      </c>
    </row>
    <row r="119" spans="1:5">
      <c r="A119" s="5">
        <v>44377</v>
      </c>
      <c r="B119" s="6" t="s">
        <v>19</v>
      </c>
      <c r="C119" s="8">
        <v>9500</v>
      </c>
    </row>
    <row r="120" spans="1:5">
      <c r="A120" s="5">
        <v>44377</v>
      </c>
      <c r="B120" s="6" t="s">
        <v>24</v>
      </c>
      <c r="C120" s="8">
        <v>100000</v>
      </c>
    </row>
    <row r="121" spans="1:5">
      <c r="A121" s="5">
        <v>44392</v>
      </c>
      <c r="B121" s="6" t="s">
        <v>22</v>
      </c>
      <c r="C121" s="7">
        <v>765500</v>
      </c>
    </row>
    <row r="122" spans="1:5">
      <c r="A122" s="5">
        <v>44392</v>
      </c>
      <c r="B122" s="6" t="s">
        <v>3</v>
      </c>
      <c r="C122" s="8">
        <v>10000</v>
      </c>
    </row>
    <row r="123" spans="1:5">
      <c r="A123" s="5">
        <v>44392</v>
      </c>
      <c r="B123" s="6" t="s">
        <v>6</v>
      </c>
      <c r="C123" s="8">
        <v>145000</v>
      </c>
    </row>
    <row r="124" spans="1:5">
      <c r="A124" s="5">
        <v>44381</v>
      </c>
      <c r="B124" s="6" t="s">
        <v>16</v>
      </c>
      <c r="C124" s="8">
        <v>15000</v>
      </c>
    </row>
    <row r="125" spans="1:5">
      <c r="A125" s="5">
        <v>44392</v>
      </c>
      <c r="B125" s="6" t="s">
        <v>7</v>
      </c>
      <c r="C125" s="8">
        <v>170000</v>
      </c>
    </row>
    <row r="126" spans="1:5">
      <c r="A126" s="5">
        <v>44379</v>
      </c>
      <c r="B126" s="6" t="s">
        <v>8</v>
      </c>
      <c r="C126" s="8">
        <v>28000</v>
      </c>
    </row>
    <row r="127" spans="1:5">
      <c r="A127" s="5">
        <v>44379</v>
      </c>
      <c r="B127" s="6" t="s">
        <v>20</v>
      </c>
      <c r="C127" s="8">
        <v>25000</v>
      </c>
    </row>
    <row r="128" spans="1:5">
      <c r="A128" s="5">
        <v>44407</v>
      </c>
      <c r="B128" s="6" t="s">
        <v>23</v>
      </c>
      <c r="C128" s="8">
        <v>435750</v>
      </c>
      <c r="E128" s="1"/>
    </row>
    <row r="129" spans="1:3">
      <c r="A129" s="5">
        <v>44393</v>
      </c>
      <c r="B129" s="6" t="s">
        <v>4</v>
      </c>
      <c r="C129" s="8">
        <v>65000</v>
      </c>
    </row>
    <row r="130" spans="1:3">
      <c r="A130" s="5">
        <v>44407</v>
      </c>
      <c r="B130" s="6" t="s">
        <v>21</v>
      </c>
      <c r="C130" s="8">
        <v>180000</v>
      </c>
    </row>
    <row r="131" spans="1:3">
      <c r="A131" s="5">
        <v>44407</v>
      </c>
      <c r="B131" s="6" t="s">
        <v>5</v>
      </c>
      <c r="C131" s="8">
        <v>80000</v>
      </c>
    </row>
    <row r="132" spans="1:3">
      <c r="A132" s="5">
        <v>44390</v>
      </c>
      <c r="B132" s="6" t="s">
        <v>27</v>
      </c>
      <c r="C132" s="8">
        <v>190000</v>
      </c>
    </row>
    <row r="133" spans="1:3">
      <c r="A133" s="5">
        <v>44393</v>
      </c>
      <c r="B133" s="6" t="s">
        <v>9</v>
      </c>
      <c r="C133" s="8">
        <v>15000</v>
      </c>
    </row>
    <row r="134" spans="1:3">
      <c r="A134" s="5">
        <v>44385</v>
      </c>
      <c r="B134" s="6" t="s">
        <v>10</v>
      </c>
      <c r="C134" s="8">
        <v>25500</v>
      </c>
    </row>
    <row r="135" spans="1:3">
      <c r="A135" s="5">
        <v>44388</v>
      </c>
      <c r="B135" s="6" t="s">
        <v>11</v>
      </c>
      <c r="C135" s="8">
        <v>15000</v>
      </c>
    </row>
    <row r="136" spans="1:3">
      <c r="A136" s="5">
        <v>44392</v>
      </c>
      <c r="B136" s="6" t="s">
        <v>12</v>
      </c>
      <c r="C136" s="8">
        <v>15000</v>
      </c>
    </row>
    <row r="137" spans="1:3">
      <c r="A137" s="5">
        <v>44397</v>
      </c>
      <c r="B137" s="6" t="s">
        <v>13</v>
      </c>
      <c r="C137" s="8">
        <v>3000</v>
      </c>
    </row>
    <row r="138" spans="1:3">
      <c r="A138" s="5">
        <v>44403</v>
      </c>
      <c r="B138" s="6" t="s">
        <v>10</v>
      </c>
      <c r="C138" s="8">
        <v>25500</v>
      </c>
    </row>
    <row r="139" spans="1:3">
      <c r="A139" s="5">
        <v>44407</v>
      </c>
      <c r="B139" s="6" t="s">
        <v>19</v>
      </c>
      <c r="C139" s="8">
        <v>15500</v>
      </c>
    </row>
    <row r="140" spans="1:3">
      <c r="A140" s="5">
        <v>44407</v>
      </c>
      <c r="B140" s="6" t="s">
        <v>24</v>
      </c>
      <c r="C140" s="8">
        <v>100000</v>
      </c>
    </row>
    <row r="141" spans="1:3">
      <c r="A141" s="5">
        <v>44423</v>
      </c>
      <c r="B141" s="6" t="s">
        <v>22</v>
      </c>
      <c r="C141" s="7">
        <v>640500</v>
      </c>
    </row>
    <row r="142" spans="1:3">
      <c r="A142" s="5">
        <v>44423</v>
      </c>
      <c r="B142" s="6" t="s">
        <v>3</v>
      </c>
      <c r="C142" s="8">
        <v>10000</v>
      </c>
    </row>
    <row r="143" spans="1:3">
      <c r="A143" s="5">
        <v>44423</v>
      </c>
      <c r="B143" s="6" t="s">
        <v>6</v>
      </c>
      <c r="C143" s="8">
        <v>130000</v>
      </c>
    </row>
    <row r="144" spans="1:3">
      <c r="A144" s="5">
        <v>44412</v>
      </c>
      <c r="B144" s="6" t="s">
        <v>16</v>
      </c>
      <c r="C144" s="8">
        <v>20000</v>
      </c>
    </row>
    <row r="145" spans="1:5">
      <c r="A145" s="5">
        <v>44423</v>
      </c>
      <c r="B145" s="6" t="s">
        <v>7</v>
      </c>
      <c r="C145" s="8">
        <v>170000</v>
      </c>
    </row>
    <row r="146" spans="1:5">
      <c r="A146" s="5">
        <v>44428</v>
      </c>
      <c r="B146" s="6" t="s">
        <v>8</v>
      </c>
      <c r="C146" s="8">
        <v>30000</v>
      </c>
    </row>
    <row r="147" spans="1:5">
      <c r="A147" s="5">
        <v>44410</v>
      </c>
      <c r="B147" s="6" t="s">
        <v>20</v>
      </c>
      <c r="C147" s="8">
        <v>25000</v>
      </c>
      <c r="E147" s="1"/>
    </row>
    <row r="148" spans="1:5">
      <c r="A148" s="5">
        <v>44438</v>
      </c>
      <c r="B148" s="6" t="s">
        <v>23</v>
      </c>
      <c r="C148" s="8">
        <v>504750</v>
      </c>
    </row>
    <row r="149" spans="1:5">
      <c r="A149" s="5">
        <v>44424</v>
      </c>
      <c r="B149" s="6" t="s">
        <v>4</v>
      </c>
      <c r="C149" s="8">
        <v>80000</v>
      </c>
    </row>
    <row r="150" spans="1:5">
      <c r="A150" s="5">
        <v>44438</v>
      </c>
      <c r="B150" s="6" t="s">
        <v>21</v>
      </c>
      <c r="C150" s="8">
        <v>75000</v>
      </c>
    </row>
    <row r="151" spans="1:5">
      <c r="A151" s="5">
        <v>44438</v>
      </c>
      <c r="B151" s="6" t="s">
        <v>5</v>
      </c>
      <c r="C151" s="8">
        <v>120000</v>
      </c>
    </row>
    <row r="152" spans="1:5">
      <c r="A152" s="5">
        <v>44424</v>
      </c>
      <c r="B152" s="6" t="s">
        <v>9</v>
      </c>
      <c r="C152" s="8">
        <v>25000</v>
      </c>
    </row>
    <row r="153" spans="1:5">
      <c r="A153" s="5">
        <v>44413</v>
      </c>
      <c r="B153" s="6" t="s">
        <v>10</v>
      </c>
      <c r="C153" s="8">
        <v>35500</v>
      </c>
    </row>
    <row r="154" spans="1:5">
      <c r="A154" s="5">
        <v>44419</v>
      </c>
      <c r="B154" s="6" t="s">
        <v>11</v>
      </c>
      <c r="C154" s="8">
        <v>15000</v>
      </c>
    </row>
    <row r="155" spans="1:5">
      <c r="A155" s="5">
        <v>44423</v>
      </c>
      <c r="B155" s="6" t="s">
        <v>12</v>
      </c>
      <c r="C155" s="8">
        <v>15000</v>
      </c>
    </row>
    <row r="156" spans="1:5">
      <c r="A156" s="5">
        <v>44428</v>
      </c>
      <c r="B156" s="6" t="s">
        <v>13</v>
      </c>
      <c r="C156" s="8">
        <v>3000</v>
      </c>
    </row>
    <row r="157" spans="1:5">
      <c r="A157" s="5">
        <v>44428</v>
      </c>
      <c r="B157" s="6" t="s">
        <v>28</v>
      </c>
      <c r="C157" s="8">
        <v>250000</v>
      </c>
    </row>
    <row r="158" spans="1:5">
      <c r="A158" s="5">
        <v>44431</v>
      </c>
      <c r="B158" s="6" t="s">
        <v>10</v>
      </c>
      <c r="C158" s="8">
        <v>25500</v>
      </c>
    </row>
    <row r="159" spans="1:5">
      <c r="A159" s="5">
        <v>44438</v>
      </c>
      <c r="B159" s="6" t="s">
        <v>19</v>
      </c>
      <c r="C159" s="8">
        <v>12500</v>
      </c>
    </row>
    <row r="160" spans="1:5">
      <c r="A160" s="5">
        <v>44438</v>
      </c>
      <c r="B160" s="6" t="s">
        <v>24</v>
      </c>
      <c r="C160" s="8">
        <v>100000</v>
      </c>
    </row>
    <row r="161" spans="1:5">
      <c r="A161" s="5">
        <v>44454</v>
      </c>
      <c r="B161" s="6" t="s">
        <v>22</v>
      </c>
      <c r="C161" s="7">
        <v>875540</v>
      </c>
    </row>
    <row r="162" spans="1:5">
      <c r="A162" s="5">
        <v>44454</v>
      </c>
      <c r="B162" s="6" t="s">
        <v>3</v>
      </c>
      <c r="C162" s="8">
        <v>10000</v>
      </c>
    </row>
    <row r="163" spans="1:5">
      <c r="A163" s="5">
        <v>44454</v>
      </c>
      <c r="B163" s="6" t="s">
        <v>6</v>
      </c>
      <c r="C163" s="8">
        <v>155000</v>
      </c>
    </row>
    <row r="164" spans="1:5">
      <c r="A164" s="5">
        <v>44443</v>
      </c>
      <c r="B164" s="6" t="s">
        <v>16</v>
      </c>
      <c r="C164" s="8">
        <v>20000</v>
      </c>
    </row>
    <row r="165" spans="1:5">
      <c r="A165" s="5">
        <v>44454</v>
      </c>
      <c r="B165" s="6" t="s">
        <v>7</v>
      </c>
      <c r="C165" s="8">
        <v>170000</v>
      </c>
    </row>
    <row r="166" spans="1:5">
      <c r="A166" s="5">
        <v>44441</v>
      </c>
      <c r="B166" s="6" t="s">
        <v>8</v>
      </c>
      <c r="C166" s="8">
        <v>45000</v>
      </c>
      <c r="E166" s="1"/>
    </row>
    <row r="167" spans="1:5">
      <c r="A167" s="5">
        <v>44441</v>
      </c>
      <c r="B167" s="6" t="s">
        <v>20</v>
      </c>
      <c r="C167" s="8">
        <v>25000</v>
      </c>
    </row>
    <row r="168" spans="1:5">
      <c r="A168" s="5">
        <v>44469</v>
      </c>
      <c r="B168" s="6" t="s">
        <v>23</v>
      </c>
      <c r="C168" s="8">
        <v>357750</v>
      </c>
    </row>
    <row r="169" spans="1:5">
      <c r="A169" s="5">
        <v>44449</v>
      </c>
      <c r="B169" s="6" t="s">
        <v>4</v>
      </c>
      <c r="C169" s="8">
        <v>55750</v>
      </c>
    </row>
    <row r="170" spans="1:5">
      <c r="A170" s="5">
        <v>44469</v>
      </c>
      <c r="B170" s="6" t="s">
        <v>21</v>
      </c>
      <c r="C170" s="8">
        <v>195500</v>
      </c>
    </row>
    <row r="171" spans="1:5">
      <c r="A171" s="5">
        <v>44461</v>
      </c>
      <c r="B171" s="6" t="s">
        <v>5</v>
      </c>
      <c r="C171" s="8">
        <v>75000</v>
      </c>
    </row>
    <row r="172" spans="1:5">
      <c r="A172" s="5">
        <v>44456</v>
      </c>
      <c r="B172" s="6" t="s">
        <v>9</v>
      </c>
      <c r="C172" s="8">
        <v>17500</v>
      </c>
    </row>
    <row r="173" spans="1:5">
      <c r="A173" s="5">
        <v>44444</v>
      </c>
      <c r="B173" s="6" t="s">
        <v>10</v>
      </c>
      <c r="C173" s="8">
        <v>22500</v>
      </c>
    </row>
    <row r="174" spans="1:5">
      <c r="A174" s="5">
        <v>44450</v>
      </c>
      <c r="B174" s="6" t="s">
        <v>11</v>
      </c>
      <c r="C174" s="8">
        <v>15000</v>
      </c>
    </row>
    <row r="175" spans="1:5">
      <c r="A175" s="5">
        <v>44454</v>
      </c>
      <c r="B175" s="6" t="s">
        <v>12</v>
      </c>
      <c r="C175" s="8">
        <v>15000</v>
      </c>
    </row>
    <row r="176" spans="1:5">
      <c r="A176" s="5">
        <v>44459</v>
      </c>
      <c r="B176" s="6" t="s">
        <v>13</v>
      </c>
      <c r="C176" s="8">
        <v>3000</v>
      </c>
    </row>
    <row r="177" spans="1:5">
      <c r="A177" s="5">
        <v>44462</v>
      </c>
      <c r="B177" s="6" t="s">
        <v>10</v>
      </c>
      <c r="C177" s="8">
        <v>28500</v>
      </c>
    </row>
    <row r="178" spans="1:5">
      <c r="A178" s="5">
        <v>44469</v>
      </c>
      <c r="B178" s="6" t="s">
        <v>19</v>
      </c>
      <c r="C178" s="8">
        <v>8500</v>
      </c>
    </row>
    <row r="179" spans="1:5">
      <c r="A179" s="5">
        <v>44469</v>
      </c>
      <c r="B179" s="6" t="s">
        <v>24</v>
      </c>
      <c r="C179" s="8">
        <v>100000</v>
      </c>
    </row>
    <row r="180" spans="1:5">
      <c r="A180" s="5">
        <v>44484</v>
      </c>
      <c r="B180" s="6" t="s">
        <v>22</v>
      </c>
      <c r="C180" s="7">
        <v>757500</v>
      </c>
    </row>
    <row r="181" spans="1:5">
      <c r="A181" s="5">
        <v>44484</v>
      </c>
      <c r="B181" s="6" t="s">
        <v>3</v>
      </c>
      <c r="C181" s="8">
        <v>10000</v>
      </c>
    </row>
    <row r="182" spans="1:5">
      <c r="A182" s="5">
        <v>44484</v>
      </c>
      <c r="B182" s="6" t="s">
        <v>6</v>
      </c>
      <c r="C182" s="8">
        <v>140000</v>
      </c>
    </row>
    <row r="183" spans="1:5">
      <c r="A183" s="5">
        <v>44473</v>
      </c>
      <c r="B183" s="6" t="s">
        <v>16</v>
      </c>
      <c r="C183" s="8">
        <v>20000</v>
      </c>
    </row>
    <row r="184" spans="1:5">
      <c r="A184" s="5">
        <v>44484</v>
      </c>
      <c r="B184" s="6" t="s">
        <v>7</v>
      </c>
      <c r="C184" s="8">
        <v>170000</v>
      </c>
    </row>
    <row r="185" spans="1:5">
      <c r="A185" s="5">
        <v>44471</v>
      </c>
      <c r="B185" s="6" t="s">
        <v>8</v>
      </c>
      <c r="C185" s="8">
        <v>22500</v>
      </c>
    </row>
    <row r="186" spans="1:5">
      <c r="A186" s="5">
        <v>44471</v>
      </c>
      <c r="B186" s="6" t="s">
        <v>20</v>
      </c>
      <c r="C186" s="8">
        <v>25000</v>
      </c>
    </row>
    <row r="187" spans="1:5">
      <c r="A187" s="5">
        <v>44499</v>
      </c>
      <c r="B187" s="6" t="s">
        <v>23</v>
      </c>
      <c r="C187" s="8">
        <v>425750</v>
      </c>
      <c r="E187" s="1"/>
    </row>
    <row r="188" spans="1:5">
      <c r="A188" s="5">
        <v>44479</v>
      </c>
      <c r="B188" s="6" t="s">
        <v>4</v>
      </c>
      <c r="C188" s="8">
        <v>65550</v>
      </c>
    </row>
    <row r="189" spans="1:5">
      <c r="A189" s="5">
        <v>44499</v>
      </c>
      <c r="B189" s="6" t="s">
        <v>21</v>
      </c>
      <c r="C189" s="8">
        <v>135500</v>
      </c>
    </row>
    <row r="190" spans="1:5">
      <c r="A190" s="5">
        <v>44491</v>
      </c>
      <c r="B190" s="6" t="s">
        <v>5</v>
      </c>
      <c r="C190" s="8">
        <v>45500</v>
      </c>
    </row>
    <row r="191" spans="1:5">
      <c r="A191" s="5">
        <v>44485</v>
      </c>
      <c r="B191" s="6" t="s">
        <v>9</v>
      </c>
      <c r="C191" s="8">
        <v>12500</v>
      </c>
    </row>
    <row r="192" spans="1:5">
      <c r="A192" s="5">
        <v>44474</v>
      </c>
      <c r="B192" s="6" t="s">
        <v>10</v>
      </c>
      <c r="C192" s="8">
        <v>25750</v>
      </c>
    </row>
    <row r="193" spans="1:5">
      <c r="A193" s="5">
        <v>44480</v>
      </c>
      <c r="B193" s="6" t="s">
        <v>11</v>
      </c>
      <c r="C193" s="8">
        <v>15000</v>
      </c>
    </row>
    <row r="194" spans="1:5">
      <c r="A194" s="5">
        <v>44484</v>
      </c>
      <c r="B194" s="6" t="s">
        <v>12</v>
      </c>
      <c r="C194" s="8">
        <v>15000</v>
      </c>
    </row>
    <row r="195" spans="1:5">
      <c r="A195" s="5">
        <v>44489</v>
      </c>
      <c r="B195" s="6" t="s">
        <v>13</v>
      </c>
      <c r="C195" s="8">
        <v>3000</v>
      </c>
    </row>
    <row r="196" spans="1:5">
      <c r="A196" s="5">
        <v>44490</v>
      </c>
      <c r="B196" s="6" t="s">
        <v>10</v>
      </c>
      <c r="C196" s="8">
        <v>20545</v>
      </c>
    </row>
    <row r="197" spans="1:5">
      <c r="A197" s="5">
        <v>44499</v>
      </c>
      <c r="B197" s="6" t="s">
        <v>19</v>
      </c>
      <c r="C197" s="8">
        <v>9750</v>
      </c>
    </row>
    <row r="198" spans="1:5">
      <c r="A198" s="5">
        <v>44499</v>
      </c>
      <c r="B198" s="6" t="s">
        <v>24</v>
      </c>
      <c r="C198" s="8">
        <v>100000</v>
      </c>
    </row>
    <row r="199" spans="1:5">
      <c r="A199" s="5">
        <v>44515</v>
      </c>
      <c r="B199" s="6" t="s">
        <v>22</v>
      </c>
      <c r="C199" s="7">
        <v>825950</v>
      </c>
    </row>
    <row r="200" spans="1:5">
      <c r="A200" s="5">
        <v>44515</v>
      </c>
      <c r="B200" s="6" t="s">
        <v>3</v>
      </c>
      <c r="C200" s="8">
        <v>10000</v>
      </c>
    </row>
    <row r="201" spans="1:5">
      <c r="A201" s="5">
        <v>44515</v>
      </c>
      <c r="B201" s="6" t="s">
        <v>6</v>
      </c>
      <c r="C201" s="8">
        <v>140000</v>
      </c>
    </row>
    <row r="202" spans="1:5">
      <c r="A202" s="5">
        <v>44504</v>
      </c>
      <c r="B202" s="6" t="s">
        <v>16</v>
      </c>
      <c r="C202" s="8">
        <v>20000</v>
      </c>
    </row>
    <row r="203" spans="1:5">
      <c r="A203" s="5">
        <v>44515</v>
      </c>
      <c r="B203" s="6" t="s">
        <v>7</v>
      </c>
      <c r="C203" s="8">
        <v>170000</v>
      </c>
    </row>
    <row r="204" spans="1:5">
      <c r="A204" s="5">
        <v>44502</v>
      </c>
      <c r="B204" s="6" t="s">
        <v>8</v>
      </c>
      <c r="C204" s="8">
        <v>25750</v>
      </c>
    </row>
    <row r="205" spans="1:5">
      <c r="A205" s="5">
        <v>44502</v>
      </c>
      <c r="B205" s="6" t="s">
        <v>20</v>
      </c>
      <c r="C205" s="8">
        <v>25000</v>
      </c>
    </row>
    <row r="206" spans="1:5">
      <c r="A206" s="5">
        <v>44530</v>
      </c>
      <c r="B206" s="6" t="s">
        <v>23</v>
      </c>
      <c r="C206" s="8">
        <v>355750</v>
      </c>
    </row>
    <row r="207" spans="1:5">
      <c r="A207" s="5">
        <v>44510</v>
      </c>
      <c r="B207" s="6" t="s">
        <v>4</v>
      </c>
      <c r="C207" s="8">
        <v>45750</v>
      </c>
      <c r="E207" s="1"/>
    </row>
    <row r="208" spans="1:5">
      <c r="A208" s="5">
        <v>44530</v>
      </c>
      <c r="B208" s="6" t="s">
        <v>21</v>
      </c>
      <c r="C208" s="8">
        <v>87650</v>
      </c>
    </row>
    <row r="209" spans="1:3">
      <c r="A209" s="5">
        <v>44522</v>
      </c>
      <c r="B209" s="6" t="s">
        <v>5</v>
      </c>
      <c r="C209" s="8">
        <v>55750</v>
      </c>
    </row>
    <row r="210" spans="1:3">
      <c r="A210" s="5">
        <v>44517</v>
      </c>
      <c r="B210" s="6" t="s">
        <v>9</v>
      </c>
      <c r="C210" s="8">
        <v>8750</v>
      </c>
    </row>
    <row r="211" spans="1:3">
      <c r="A211" s="5">
        <v>44507</v>
      </c>
      <c r="B211" s="6" t="s">
        <v>10</v>
      </c>
      <c r="C211" s="8">
        <v>15500</v>
      </c>
    </row>
    <row r="212" spans="1:3">
      <c r="A212" s="5">
        <v>44511</v>
      </c>
      <c r="B212" s="6" t="s">
        <v>11</v>
      </c>
      <c r="C212" s="8">
        <v>15000</v>
      </c>
    </row>
    <row r="213" spans="1:3">
      <c r="A213" s="5">
        <v>44515</v>
      </c>
      <c r="B213" s="6" t="s">
        <v>12</v>
      </c>
      <c r="C213" s="8">
        <v>15000</v>
      </c>
    </row>
    <row r="214" spans="1:3">
      <c r="A214" s="5">
        <v>44520</v>
      </c>
      <c r="B214" s="6" t="s">
        <v>13</v>
      </c>
      <c r="C214" s="8">
        <v>3000</v>
      </c>
    </row>
    <row r="215" spans="1:3">
      <c r="A215" s="5">
        <v>44518</v>
      </c>
      <c r="B215" s="6" t="s">
        <v>10</v>
      </c>
      <c r="C215" s="8">
        <v>17750</v>
      </c>
    </row>
    <row r="216" spans="1:3">
      <c r="A216" s="5">
        <v>44530</v>
      </c>
      <c r="B216" s="6" t="s">
        <v>19</v>
      </c>
      <c r="C216" s="8">
        <v>7200</v>
      </c>
    </row>
    <row r="217" spans="1:3">
      <c r="A217" s="5">
        <v>44530</v>
      </c>
      <c r="B217" s="6" t="s">
        <v>24</v>
      </c>
      <c r="C217" s="8">
        <v>100000</v>
      </c>
    </row>
    <row r="218" spans="1:3">
      <c r="A218" s="5">
        <v>44545</v>
      </c>
      <c r="B218" s="6" t="s">
        <v>22</v>
      </c>
      <c r="C218" s="7">
        <v>985750</v>
      </c>
    </row>
    <row r="219" spans="1:3">
      <c r="A219" s="5">
        <v>44545</v>
      </c>
      <c r="B219" s="6" t="s">
        <v>3</v>
      </c>
      <c r="C219" s="8">
        <v>10000</v>
      </c>
    </row>
    <row r="220" spans="1:3">
      <c r="A220" s="5">
        <v>44545</v>
      </c>
      <c r="B220" s="6" t="s">
        <v>6</v>
      </c>
      <c r="C220" s="8">
        <v>140000</v>
      </c>
    </row>
    <row r="221" spans="1:3">
      <c r="A221" s="5">
        <v>44534</v>
      </c>
      <c r="B221" s="6" t="s">
        <v>16</v>
      </c>
      <c r="C221" s="8">
        <v>20000</v>
      </c>
    </row>
    <row r="222" spans="1:3">
      <c r="A222" s="5">
        <v>44545</v>
      </c>
      <c r="B222" s="6" t="s">
        <v>7</v>
      </c>
      <c r="C222" s="8">
        <v>170000</v>
      </c>
    </row>
    <row r="223" spans="1:3">
      <c r="A223" s="5">
        <v>44532</v>
      </c>
      <c r="B223" s="6" t="s">
        <v>8</v>
      </c>
      <c r="C223" s="8">
        <v>65750</v>
      </c>
    </row>
    <row r="224" spans="1:3">
      <c r="A224" s="5">
        <v>44532</v>
      </c>
      <c r="B224" s="6" t="s">
        <v>20</v>
      </c>
      <c r="C224" s="8">
        <v>25000</v>
      </c>
    </row>
    <row r="225" spans="1:3">
      <c r="A225" s="5">
        <v>44560</v>
      </c>
      <c r="B225" s="6" t="s">
        <v>23</v>
      </c>
      <c r="C225" s="8">
        <v>475500</v>
      </c>
    </row>
    <row r="226" spans="1:3">
      <c r="A226" s="5">
        <v>44540</v>
      </c>
      <c r="B226" s="6" t="s">
        <v>4</v>
      </c>
      <c r="C226" s="8">
        <v>125000</v>
      </c>
    </row>
    <row r="227" spans="1:3">
      <c r="A227" s="5">
        <v>44560</v>
      </c>
      <c r="B227" s="6" t="s">
        <v>21</v>
      </c>
      <c r="C227" s="8">
        <v>135700</v>
      </c>
    </row>
    <row r="228" spans="1:3">
      <c r="A228" s="5">
        <v>44552</v>
      </c>
      <c r="B228" s="6" t="s">
        <v>5</v>
      </c>
      <c r="C228" s="8">
        <v>175500</v>
      </c>
    </row>
    <row r="229" spans="1:3">
      <c r="A229" s="5">
        <v>44546</v>
      </c>
      <c r="B229" s="6" t="s">
        <v>9</v>
      </c>
      <c r="C229" s="8">
        <v>22000</v>
      </c>
    </row>
    <row r="230" spans="1:3">
      <c r="A230" s="5">
        <v>44537</v>
      </c>
      <c r="B230" s="6" t="s">
        <v>10</v>
      </c>
      <c r="C230" s="8">
        <v>15500</v>
      </c>
    </row>
    <row r="231" spans="1:3">
      <c r="A231" s="5">
        <v>44541</v>
      </c>
      <c r="B231" s="6" t="s">
        <v>11</v>
      </c>
      <c r="C231" s="8">
        <v>15000</v>
      </c>
    </row>
    <row r="232" spans="1:3">
      <c r="A232" s="5">
        <v>44545</v>
      </c>
      <c r="B232" s="6" t="s">
        <v>12</v>
      </c>
      <c r="C232" s="8">
        <v>15000</v>
      </c>
    </row>
    <row r="233" spans="1:3">
      <c r="A233" s="5">
        <v>44550</v>
      </c>
      <c r="B233" s="6" t="s">
        <v>13</v>
      </c>
      <c r="C233" s="8">
        <v>3000</v>
      </c>
    </row>
    <row r="234" spans="1:3">
      <c r="A234" s="5">
        <v>44549</v>
      </c>
      <c r="B234" s="6" t="s">
        <v>10</v>
      </c>
      <c r="C234" s="8">
        <v>22750</v>
      </c>
    </row>
    <row r="235" spans="1:3">
      <c r="A235" s="5">
        <v>44560</v>
      </c>
      <c r="B235" s="6" t="s">
        <v>19</v>
      </c>
      <c r="C235" s="8">
        <v>8200</v>
      </c>
    </row>
    <row r="236" spans="1:3">
      <c r="A236" s="5">
        <v>44560</v>
      </c>
      <c r="B236" s="6" t="s">
        <v>24</v>
      </c>
      <c r="C236" s="8">
        <v>150000</v>
      </c>
    </row>
    <row r="237" spans="1:3">
      <c r="C237"/>
    </row>
    <row r="238" spans="1:3">
      <c r="C238"/>
    </row>
    <row r="239" spans="1:3">
      <c r="C239"/>
    </row>
    <row r="240" spans="1:3">
      <c r="C240"/>
    </row>
    <row r="241" spans="3:3">
      <c r="C241"/>
    </row>
    <row r="242" spans="3:3">
      <c r="C242"/>
    </row>
    <row r="243" spans="3:3">
      <c r="C243"/>
    </row>
    <row r="244" spans="3:3">
      <c r="C244"/>
    </row>
    <row r="245" spans="3:3">
      <c r="C245"/>
    </row>
    <row r="246" spans="3:3">
      <c r="C246"/>
    </row>
    <row r="247" spans="3:3">
      <c r="C247"/>
    </row>
    <row r="248" spans="3:3">
      <c r="C248"/>
    </row>
    <row r="249" spans="3:3">
      <c r="C249"/>
    </row>
    <row r="250" spans="3:3">
      <c r="C250"/>
    </row>
    <row r="251" spans="3:3">
      <c r="C251"/>
    </row>
    <row r="252" spans="3:3">
      <c r="C252"/>
    </row>
    <row r="253" spans="3:3">
      <c r="C253"/>
    </row>
    <row r="254" spans="3:3">
      <c r="C254"/>
    </row>
    <row r="255" spans="3:3">
      <c r="C255"/>
    </row>
    <row r="256" spans="3:3">
      <c r="C256"/>
    </row>
    <row r="257" spans="3:3">
      <c r="C257"/>
    </row>
    <row r="258" spans="3:3">
      <c r="C258"/>
    </row>
    <row r="259" spans="3:3">
      <c r="C259"/>
    </row>
    <row r="260" spans="3:3">
      <c r="C260"/>
    </row>
    <row r="261" spans="3:3">
      <c r="C261"/>
    </row>
    <row r="262" spans="3:3">
      <c r="C262"/>
    </row>
    <row r="263" spans="3:3">
      <c r="C263"/>
    </row>
    <row r="264" spans="3:3">
      <c r="C264"/>
    </row>
    <row r="265" spans="3:3">
      <c r="C265"/>
    </row>
    <row r="266" spans="3:3">
      <c r="C266"/>
    </row>
    <row r="267" spans="3:3">
      <c r="C267"/>
    </row>
    <row r="268" spans="3:3">
      <c r="C268"/>
    </row>
    <row r="269" spans="3:3">
      <c r="C269"/>
    </row>
    <row r="270" spans="3:3">
      <c r="C270"/>
    </row>
    <row r="271" spans="3:3">
      <c r="C271"/>
    </row>
    <row r="272" spans="3:3">
      <c r="C272"/>
    </row>
    <row r="273" spans="3:3">
      <c r="C273"/>
    </row>
    <row r="274" spans="3:3">
      <c r="C274"/>
    </row>
    <row r="275" spans="3:3">
      <c r="C275"/>
    </row>
    <row r="276" spans="3:3">
      <c r="C276"/>
    </row>
    <row r="277" spans="3:3">
      <c r="C277"/>
    </row>
    <row r="278" spans="3:3">
      <c r="C278"/>
    </row>
    <row r="279" spans="3:3">
      <c r="C279"/>
    </row>
    <row r="280" spans="3:3">
      <c r="C280"/>
    </row>
    <row r="281" spans="3:3">
      <c r="C281"/>
    </row>
    <row r="282" spans="3:3">
      <c r="C282"/>
    </row>
    <row r="283" spans="3:3">
      <c r="C283"/>
    </row>
    <row r="284" spans="3:3">
      <c r="C284"/>
    </row>
    <row r="285" spans="3:3">
      <c r="C285"/>
    </row>
    <row r="286" spans="3:3">
      <c r="C286"/>
    </row>
    <row r="287" spans="3:3">
      <c r="C287"/>
    </row>
    <row r="288" spans="3:3">
      <c r="C288"/>
    </row>
    <row r="289" spans="3:3">
      <c r="C289"/>
    </row>
    <row r="290" spans="3:3">
      <c r="C290"/>
    </row>
    <row r="291" spans="3:3">
      <c r="C291"/>
    </row>
    <row r="292" spans="3:3">
      <c r="C292"/>
    </row>
    <row r="293" spans="3:3">
      <c r="C293"/>
    </row>
    <row r="294" spans="3:3">
      <c r="C294"/>
    </row>
    <row r="295" spans="3:3">
      <c r="C295"/>
    </row>
    <row r="296" spans="3:3">
      <c r="C296"/>
    </row>
    <row r="297" spans="3:3">
      <c r="C297"/>
    </row>
    <row r="298" spans="3:3">
      <c r="C298"/>
    </row>
    <row r="299" spans="3:3">
      <c r="C299"/>
    </row>
    <row r="300" spans="3:3">
      <c r="C300"/>
    </row>
    <row r="301" spans="3:3">
      <c r="C301"/>
    </row>
    <row r="302" spans="3:3">
      <c r="C302"/>
    </row>
    <row r="303" spans="3:3">
      <c r="C303"/>
    </row>
    <row r="304" spans="3:3">
      <c r="C304"/>
    </row>
    <row r="305" spans="3:3">
      <c r="C305"/>
    </row>
    <row r="306" spans="3:3">
      <c r="C306"/>
    </row>
    <row r="307" spans="3:3">
      <c r="C307"/>
    </row>
    <row r="308" spans="3:3">
      <c r="C308"/>
    </row>
    <row r="309" spans="3:3">
      <c r="C309"/>
    </row>
    <row r="310" spans="3:3">
      <c r="C310"/>
    </row>
    <row r="311" spans="3:3">
      <c r="C311"/>
    </row>
    <row r="312" spans="3:3">
      <c r="C312"/>
    </row>
    <row r="313" spans="3:3">
      <c r="C313"/>
    </row>
    <row r="314" spans="3:3">
      <c r="C314"/>
    </row>
    <row r="315" spans="3:3">
      <c r="C315"/>
    </row>
    <row r="316" spans="3:3">
      <c r="C316"/>
    </row>
    <row r="317" spans="3:3">
      <c r="C317"/>
    </row>
    <row r="318" spans="3:3">
      <c r="C318"/>
    </row>
    <row r="319" spans="3:3">
      <c r="C319"/>
    </row>
    <row r="320" spans="3:3">
      <c r="C320"/>
    </row>
    <row r="321" spans="3:3">
      <c r="C321"/>
    </row>
    <row r="322" spans="3:3">
      <c r="C322"/>
    </row>
    <row r="323" spans="3:3">
      <c r="C323"/>
    </row>
    <row r="324" spans="3:3">
      <c r="C324"/>
    </row>
    <row r="325" spans="3:3">
      <c r="C325"/>
    </row>
    <row r="326" spans="3:3">
      <c r="C326"/>
    </row>
    <row r="327" spans="3:3">
      <c r="C327"/>
    </row>
    <row r="328" spans="3:3">
      <c r="C328"/>
    </row>
    <row r="329" spans="3:3">
      <c r="C329"/>
    </row>
  </sheetData>
  <sheetProtection algorithmName="SHA-512" hashValue="S8vC6bT4Q/tQ1fWsT6NI/zSRjfhP2PTsglh6z3Qc3Y63+xfmOXJND5YeyBcPujQ0C6c3w8HV9XPeaS6/tmnpSg==" saltValue="UX7DQAwcsoVS7t7QpC/FMw=="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05D65-A5C3-465E-A400-9798ADCEE7C1}">
  <sheetPr>
    <tabColor rgb="FF0070C0"/>
  </sheetPr>
  <dimension ref="A1:N238"/>
  <sheetViews>
    <sheetView zoomScale="80" zoomScaleNormal="80" workbookViewId="0">
      <selection activeCell="K17" sqref="K17"/>
    </sheetView>
  </sheetViews>
  <sheetFormatPr defaultRowHeight="18"/>
  <cols>
    <col min="2" max="2" width="15.453125" customWidth="1"/>
    <col min="3" max="3" width="24.90625" customWidth="1"/>
    <col min="4" max="4" width="9.26953125" customWidth="1"/>
    <col min="7" max="7" width="13.54296875" bestFit="1" customWidth="1"/>
    <col min="8" max="12" width="12.453125" bestFit="1" customWidth="1"/>
    <col min="13" max="13" width="11" bestFit="1" customWidth="1"/>
    <col min="14" max="14" width="15.90625" bestFit="1" customWidth="1"/>
  </cols>
  <sheetData>
    <row r="1" spans="1:14">
      <c r="A1" s="44" t="s">
        <v>29</v>
      </c>
      <c r="B1" s="44"/>
      <c r="C1" s="44"/>
      <c r="D1" s="44"/>
      <c r="E1" s="44"/>
      <c r="F1" s="44"/>
      <c r="G1" s="44"/>
      <c r="H1" s="44"/>
      <c r="I1" s="44"/>
      <c r="J1" s="44"/>
      <c r="K1" s="44"/>
    </row>
    <row r="3" spans="1:14">
      <c r="A3" s="2" t="s">
        <v>0</v>
      </c>
      <c r="B3" s="2" t="s">
        <v>32</v>
      </c>
      <c r="C3" s="3" t="s">
        <v>1</v>
      </c>
      <c r="D3" s="4" t="s">
        <v>2</v>
      </c>
    </row>
    <row r="4" spans="1:14">
      <c r="A4" s="5">
        <v>44211</v>
      </c>
      <c r="B4" s="10" t="str">
        <f>TEXT(A4,"mmmm")&amp;" "&amp;TEXT(A4,"yyyy")</f>
        <v>January 2021</v>
      </c>
      <c r="C4" s="6" t="s">
        <v>22</v>
      </c>
      <c r="D4" s="7">
        <v>1650000</v>
      </c>
      <c r="F4" s="35" t="s">
        <v>63</v>
      </c>
      <c r="G4" s="35" t="s">
        <v>79</v>
      </c>
      <c r="H4" s="35" t="s">
        <v>80</v>
      </c>
      <c r="I4" s="35" t="s">
        <v>81</v>
      </c>
      <c r="J4" s="35" t="s">
        <v>3</v>
      </c>
      <c r="K4" s="35" t="s">
        <v>48</v>
      </c>
      <c r="L4" s="35" t="s">
        <v>49</v>
      </c>
      <c r="M4" s="35" t="s">
        <v>50</v>
      </c>
      <c r="N4" s="35" t="s">
        <v>51</v>
      </c>
    </row>
    <row r="5" spans="1:14">
      <c r="A5" s="5">
        <v>44211</v>
      </c>
      <c r="B5" s="10" t="str">
        <f t="shared" ref="B5:B68" si="0">TEXT(A5,"mmmm")&amp;" "&amp;TEXT(A5,"yyyy")</f>
        <v>January 2021</v>
      </c>
      <c r="C5" s="6" t="s">
        <v>3</v>
      </c>
      <c r="D5" s="8">
        <v>10000</v>
      </c>
      <c r="F5" s="34" t="s">
        <v>64</v>
      </c>
      <c r="G5" s="40">
        <v>2024550</v>
      </c>
      <c r="H5" s="40">
        <v>911700</v>
      </c>
      <c r="I5" s="40">
        <v>1112850</v>
      </c>
      <c r="J5" s="40">
        <v>220000</v>
      </c>
      <c r="K5" s="40">
        <v>363200</v>
      </c>
      <c r="L5" s="40">
        <v>273500</v>
      </c>
      <c r="M5" s="40">
        <v>20000</v>
      </c>
      <c r="N5" s="40">
        <v>35000</v>
      </c>
    </row>
    <row r="6" spans="1:14">
      <c r="A6" s="5">
        <v>44211</v>
      </c>
      <c r="B6" s="10" t="str">
        <f t="shared" si="0"/>
        <v>January 2021</v>
      </c>
      <c r="C6" s="6" t="s">
        <v>6</v>
      </c>
      <c r="D6" s="8">
        <v>210000</v>
      </c>
      <c r="F6" s="34" t="s">
        <v>65</v>
      </c>
      <c r="G6" s="40">
        <v>1751600</v>
      </c>
      <c r="H6" s="40">
        <v>718500</v>
      </c>
      <c r="I6" s="40">
        <v>1033100</v>
      </c>
      <c r="J6" s="40">
        <v>195000</v>
      </c>
      <c r="K6" s="40">
        <v>493000</v>
      </c>
      <c r="L6" s="40">
        <v>210500</v>
      </c>
      <c r="M6" s="40">
        <v>30000</v>
      </c>
      <c r="N6" s="40">
        <v>25000</v>
      </c>
    </row>
    <row r="7" spans="1:14">
      <c r="A7" s="5">
        <v>44200</v>
      </c>
      <c r="B7" s="10" t="str">
        <f t="shared" si="0"/>
        <v>January 2021</v>
      </c>
      <c r="C7" s="6" t="s">
        <v>16</v>
      </c>
      <c r="D7" s="8">
        <v>15000</v>
      </c>
      <c r="F7" s="34" t="s">
        <v>66</v>
      </c>
      <c r="G7" s="40">
        <v>1310250</v>
      </c>
      <c r="H7" s="40">
        <v>635100</v>
      </c>
      <c r="I7" s="40">
        <v>675150</v>
      </c>
      <c r="J7" s="40">
        <v>150000</v>
      </c>
      <c r="K7" s="40">
        <v>158000</v>
      </c>
      <c r="L7" s="40">
        <v>293550</v>
      </c>
      <c r="M7" s="40">
        <v>33550</v>
      </c>
      <c r="N7" s="40">
        <v>0</v>
      </c>
    </row>
    <row r="8" spans="1:14">
      <c r="A8" s="5">
        <v>44211</v>
      </c>
      <c r="B8" s="10" t="str">
        <f t="shared" si="0"/>
        <v>January 2021</v>
      </c>
      <c r="C8" s="6" t="s">
        <v>7</v>
      </c>
      <c r="D8" s="8">
        <v>150000</v>
      </c>
      <c r="F8" s="34" t="s">
        <v>67</v>
      </c>
      <c r="G8" s="40">
        <v>1051310</v>
      </c>
      <c r="H8" s="40">
        <v>551800</v>
      </c>
      <c r="I8" s="40">
        <v>499510</v>
      </c>
      <c r="J8" s="40">
        <v>120000</v>
      </c>
      <c r="K8" s="40">
        <v>162500</v>
      </c>
      <c r="L8" s="40">
        <v>214300</v>
      </c>
      <c r="M8" s="40">
        <v>20000</v>
      </c>
      <c r="N8" s="40">
        <v>35000</v>
      </c>
    </row>
    <row r="9" spans="1:14">
      <c r="A9" s="5">
        <v>44202</v>
      </c>
      <c r="B9" s="10" t="str">
        <f t="shared" si="0"/>
        <v>January 2021</v>
      </c>
      <c r="C9" s="6" t="s">
        <v>8</v>
      </c>
      <c r="D9" s="8">
        <v>20000</v>
      </c>
      <c r="F9" s="34" t="s">
        <v>68</v>
      </c>
      <c r="G9" s="40">
        <v>1494450</v>
      </c>
      <c r="H9" s="40">
        <v>839500</v>
      </c>
      <c r="I9" s="40">
        <v>654950</v>
      </c>
      <c r="J9" s="40">
        <v>170000</v>
      </c>
      <c r="K9" s="40">
        <v>338000</v>
      </c>
      <c r="L9" s="40">
        <v>276500</v>
      </c>
      <c r="M9" s="40">
        <v>20000</v>
      </c>
      <c r="N9" s="40">
        <v>35000</v>
      </c>
    </row>
    <row r="10" spans="1:14">
      <c r="A10" s="5">
        <v>44202</v>
      </c>
      <c r="B10" s="10" t="str">
        <f t="shared" si="0"/>
        <v>January 2021</v>
      </c>
      <c r="C10" s="6" t="s">
        <v>20</v>
      </c>
      <c r="D10" s="8">
        <v>25000</v>
      </c>
      <c r="F10" s="34" t="s">
        <v>69</v>
      </c>
      <c r="G10" s="40">
        <v>1548750</v>
      </c>
      <c r="H10" s="40">
        <v>803500</v>
      </c>
      <c r="I10" s="40">
        <v>745250</v>
      </c>
      <c r="J10" s="40">
        <v>180000</v>
      </c>
      <c r="K10" s="40">
        <v>158000</v>
      </c>
      <c r="L10" s="40">
        <v>335500</v>
      </c>
      <c r="M10" s="40">
        <v>30000</v>
      </c>
      <c r="N10" s="40">
        <v>100000</v>
      </c>
    </row>
    <row r="11" spans="1:14">
      <c r="A11" s="5">
        <v>44226</v>
      </c>
      <c r="B11" s="10" t="str">
        <f t="shared" si="0"/>
        <v>January 2021</v>
      </c>
      <c r="C11" s="6" t="s">
        <v>23</v>
      </c>
      <c r="D11" s="8">
        <v>224550</v>
      </c>
      <c r="F11" s="34" t="s">
        <v>70</v>
      </c>
      <c r="G11" s="40">
        <v>1381250</v>
      </c>
      <c r="H11" s="40">
        <v>942500</v>
      </c>
      <c r="I11" s="40">
        <v>438750</v>
      </c>
      <c r="J11" s="40">
        <v>155000</v>
      </c>
      <c r="K11" s="40">
        <v>348000</v>
      </c>
      <c r="L11" s="40">
        <v>331500</v>
      </c>
      <c r="M11" s="40">
        <v>28000</v>
      </c>
      <c r="N11" s="40">
        <v>80000</v>
      </c>
    </row>
    <row r="12" spans="1:14">
      <c r="A12" s="5">
        <v>44200</v>
      </c>
      <c r="B12" s="10" t="str">
        <f t="shared" si="0"/>
        <v>January 2021</v>
      </c>
      <c r="C12" s="6" t="s">
        <v>4</v>
      </c>
      <c r="D12" s="8">
        <v>60000</v>
      </c>
      <c r="F12" s="34" t="s">
        <v>71</v>
      </c>
      <c r="G12" s="40">
        <v>1220250</v>
      </c>
      <c r="H12" s="40">
        <v>1066500</v>
      </c>
      <c r="I12" s="40">
        <v>153750</v>
      </c>
      <c r="J12" s="40">
        <v>140000</v>
      </c>
      <c r="K12" s="40">
        <v>408000</v>
      </c>
      <c r="L12" s="40">
        <v>368500</v>
      </c>
      <c r="M12" s="40">
        <v>30000</v>
      </c>
      <c r="N12" s="40">
        <v>120000</v>
      </c>
    </row>
    <row r="13" spans="1:14">
      <c r="A13" s="5">
        <v>44201</v>
      </c>
      <c r="B13" s="10" t="str">
        <f t="shared" si="0"/>
        <v>January 2021</v>
      </c>
      <c r="C13" s="6" t="s">
        <v>21</v>
      </c>
      <c r="D13" s="8">
        <v>150000</v>
      </c>
      <c r="F13" s="34" t="s">
        <v>72</v>
      </c>
      <c r="G13" s="40">
        <v>1428790</v>
      </c>
      <c r="H13" s="40">
        <v>765750</v>
      </c>
      <c r="I13" s="40">
        <v>663040</v>
      </c>
      <c r="J13" s="40">
        <v>165000</v>
      </c>
      <c r="K13" s="40">
        <v>158000</v>
      </c>
      <c r="L13" s="40">
        <v>322750</v>
      </c>
      <c r="M13" s="40">
        <v>45000</v>
      </c>
      <c r="N13" s="40">
        <v>75000</v>
      </c>
    </row>
    <row r="14" spans="1:14">
      <c r="A14" s="5">
        <v>44203</v>
      </c>
      <c r="B14" s="10" t="str">
        <f t="shared" si="0"/>
        <v>January 2021</v>
      </c>
      <c r="C14" s="6" t="s">
        <v>5</v>
      </c>
      <c r="D14" s="8">
        <v>35000</v>
      </c>
      <c r="F14" s="34" t="s">
        <v>73</v>
      </c>
      <c r="G14" s="40">
        <v>1318750</v>
      </c>
      <c r="H14" s="40">
        <v>700095</v>
      </c>
      <c r="I14" s="40">
        <v>618655</v>
      </c>
      <c r="J14" s="40">
        <v>150000</v>
      </c>
      <c r="K14" s="40">
        <v>158000</v>
      </c>
      <c r="L14" s="40">
        <v>324095</v>
      </c>
      <c r="M14" s="40">
        <v>22500</v>
      </c>
      <c r="N14" s="40">
        <v>45500</v>
      </c>
    </row>
    <row r="15" spans="1:14">
      <c r="A15" s="5">
        <v>44204</v>
      </c>
      <c r="B15" s="10" t="str">
        <f t="shared" si="0"/>
        <v>January 2021</v>
      </c>
      <c r="C15" s="6" t="s">
        <v>9</v>
      </c>
      <c r="D15" s="8">
        <v>10000</v>
      </c>
      <c r="F15" s="34" t="s">
        <v>74</v>
      </c>
      <c r="G15" s="40">
        <v>1269350</v>
      </c>
      <c r="H15" s="40">
        <v>674450</v>
      </c>
      <c r="I15" s="40">
        <v>594900</v>
      </c>
      <c r="J15" s="40">
        <v>150000</v>
      </c>
      <c r="K15" s="40">
        <v>158000</v>
      </c>
      <c r="L15" s="40">
        <v>284950</v>
      </c>
      <c r="M15" s="40">
        <v>25750</v>
      </c>
      <c r="N15" s="40">
        <v>55750</v>
      </c>
    </row>
    <row r="16" spans="1:14">
      <c r="A16" s="5">
        <v>44206</v>
      </c>
      <c r="B16" s="10" t="str">
        <f t="shared" si="0"/>
        <v>January 2021</v>
      </c>
      <c r="C16" s="6" t="s">
        <v>10</v>
      </c>
      <c r="D16" s="8">
        <v>15500</v>
      </c>
      <c r="F16" s="34" t="s">
        <v>75</v>
      </c>
      <c r="G16" s="40">
        <v>1596950</v>
      </c>
      <c r="H16" s="40">
        <v>982700</v>
      </c>
      <c r="I16" s="40">
        <v>614250</v>
      </c>
      <c r="J16" s="40">
        <v>150000</v>
      </c>
      <c r="K16" s="40">
        <v>208000</v>
      </c>
      <c r="L16" s="40">
        <v>383450</v>
      </c>
      <c r="M16" s="40">
        <v>65750</v>
      </c>
      <c r="N16" s="40">
        <v>175500</v>
      </c>
    </row>
    <row r="17" spans="1:14">
      <c r="A17" s="5">
        <v>44207</v>
      </c>
      <c r="B17" s="10" t="str">
        <f t="shared" si="0"/>
        <v>January 2021</v>
      </c>
      <c r="C17" s="6" t="s">
        <v>11</v>
      </c>
      <c r="D17" s="8">
        <v>15000</v>
      </c>
      <c r="F17" s="39" t="s">
        <v>82</v>
      </c>
      <c r="G17" s="1">
        <f>SUM(G5:G16)</f>
        <v>17396250</v>
      </c>
      <c r="H17" s="1">
        <f t="shared" ref="H17:N17" si="1">SUM(H5:H16)</f>
        <v>9592095</v>
      </c>
      <c r="I17" s="1">
        <f t="shared" si="1"/>
        <v>7804155</v>
      </c>
      <c r="J17" s="1">
        <f t="shared" si="1"/>
        <v>1945000</v>
      </c>
      <c r="K17" s="1">
        <f t="shared" si="1"/>
        <v>3110700</v>
      </c>
      <c r="L17" s="1">
        <f t="shared" si="1"/>
        <v>3619095</v>
      </c>
      <c r="M17" s="1">
        <f t="shared" si="1"/>
        <v>370550</v>
      </c>
      <c r="N17" s="1">
        <f t="shared" si="1"/>
        <v>781750</v>
      </c>
    </row>
    <row r="18" spans="1:14">
      <c r="A18" s="5">
        <v>44211</v>
      </c>
      <c r="B18" s="10" t="str">
        <f t="shared" si="0"/>
        <v>January 2021</v>
      </c>
      <c r="C18" s="6" t="s">
        <v>12</v>
      </c>
      <c r="D18" s="8">
        <v>15000</v>
      </c>
    </row>
    <row r="19" spans="1:14">
      <c r="A19" s="5">
        <v>44216</v>
      </c>
      <c r="B19" s="10" t="str">
        <f t="shared" si="0"/>
        <v>January 2021</v>
      </c>
      <c r="C19" s="6" t="s">
        <v>13</v>
      </c>
      <c r="D19" s="8">
        <v>3000</v>
      </c>
    </row>
    <row r="20" spans="1:14">
      <c r="A20" s="5">
        <v>44217</v>
      </c>
      <c r="B20" s="10" t="str">
        <f t="shared" si="0"/>
        <v>January 2021</v>
      </c>
      <c r="C20" s="6" t="s">
        <v>10</v>
      </c>
      <c r="D20" s="8">
        <v>10500</v>
      </c>
    </row>
    <row r="21" spans="1:14">
      <c r="A21" s="5">
        <v>44224</v>
      </c>
      <c r="B21" s="10" t="str">
        <f t="shared" si="0"/>
        <v>January 2021</v>
      </c>
      <c r="C21" s="6" t="s">
        <v>14</v>
      </c>
      <c r="D21" s="8">
        <v>5200</v>
      </c>
    </row>
    <row r="22" spans="1:14">
      <c r="A22" s="5">
        <v>44226</v>
      </c>
      <c r="B22" s="10" t="str">
        <f t="shared" si="0"/>
        <v>January 2021</v>
      </c>
      <c r="C22" s="6" t="s">
        <v>24</v>
      </c>
      <c r="D22" s="8">
        <v>100000</v>
      </c>
      <c r="H22" s="1"/>
    </row>
    <row r="23" spans="1:14">
      <c r="A23" s="5">
        <v>44226</v>
      </c>
      <c r="B23" s="10" t="str">
        <f t="shared" si="0"/>
        <v>January 2021</v>
      </c>
      <c r="C23" s="6" t="s">
        <v>19</v>
      </c>
      <c r="D23" s="8">
        <v>12500</v>
      </c>
      <c r="H23" s="1"/>
    </row>
    <row r="24" spans="1:14">
      <c r="A24" s="5">
        <v>44226</v>
      </c>
      <c r="B24" s="10" t="str">
        <f t="shared" si="0"/>
        <v>January 2021</v>
      </c>
      <c r="C24" s="6" t="s">
        <v>15</v>
      </c>
      <c r="D24" s="8">
        <v>200000</v>
      </c>
      <c r="H24" s="1"/>
    </row>
    <row r="25" spans="1:14">
      <c r="A25" s="5">
        <v>44242</v>
      </c>
      <c r="B25" s="10" t="str">
        <f t="shared" si="0"/>
        <v>February 2021</v>
      </c>
      <c r="C25" s="6" t="s">
        <v>22</v>
      </c>
      <c r="D25" s="7">
        <v>850000</v>
      </c>
      <c r="H25" s="1"/>
    </row>
    <row r="26" spans="1:14">
      <c r="A26" s="5">
        <v>44242</v>
      </c>
      <c r="B26" s="10" t="str">
        <f t="shared" si="0"/>
        <v>February 2021</v>
      </c>
      <c r="C26" s="6" t="s">
        <v>3</v>
      </c>
      <c r="D26" s="8">
        <v>10000</v>
      </c>
    </row>
    <row r="27" spans="1:14">
      <c r="A27" s="5">
        <v>44242</v>
      </c>
      <c r="B27" s="10" t="str">
        <f t="shared" si="0"/>
        <v>February 2021</v>
      </c>
      <c r="C27" s="6" t="s">
        <v>6</v>
      </c>
      <c r="D27" s="8">
        <v>185000</v>
      </c>
    </row>
    <row r="28" spans="1:14">
      <c r="A28" s="5">
        <v>44230</v>
      </c>
      <c r="B28" s="10" t="str">
        <f t="shared" si="0"/>
        <v>February 2021</v>
      </c>
      <c r="C28" s="6" t="s">
        <v>16</v>
      </c>
      <c r="D28" s="8">
        <v>15000</v>
      </c>
      <c r="J28" s="15"/>
      <c r="K28" s="15"/>
      <c r="L28" s="15"/>
    </row>
    <row r="29" spans="1:14">
      <c r="A29" s="5">
        <v>44242</v>
      </c>
      <c r="B29" s="10" t="str">
        <f t="shared" si="0"/>
        <v>February 2021</v>
      </c>
      <c r="C29" s="6" t="s">
        <v>7</v>
      </c>
      <c r="D29" s="8">
        <v>150000</v>
      </c>
    </row>
    <row r="30" spans="1:14">
      <c r="A30" s="5">
        <v>44231</v>
      </c>
      <c r="B30" s="10" t="str">
        <f t="shared" si="0"/>
        <v>February 2021</v>
      </c>
      <c r="C30" s="6" t="s">
        <v>8</v>
      </c>
      <c r="D30" s="8">
        <v>30000</v>
      </c>
      <c r="I30" s="15"/>
    </row>
    <row r="31" spans="1:14">
      <c r="A31" s="5">
        <v>44233</v>
      </c>
      <c r="B31" s="10" t="str">
        <f t="shared" si="0"/>
        <v>February 2021</v>
      </c>
      <c r="C31" s="6" t="s">
        <v>17</v>
      </c>
      <c r="D31" s="8">
        <v>25000</v>
      </c>
      <c r="I31" s="43"/>
    </row>
    <row r="32" spans="1:14">
      <c r="A32" s="5">
        <v>44232</v>
      </c>
      <c r="B32" s="10" t="str">
        <f t="shared" si="0"/>
        <v>February 2021</v>
      </c>
      <c r="C32" s="6" t="s">
        <v>20</v>
      </c>
      <c r="D32" s="8">
        <v>25000</v>
      </c>
      <c r="I32" s="43"/>
    </row>
    <row r="33" spans="1:4">
      <c r="A33" s="5">
        <v>44233</v>
      </c>
      <c r="B33" s="10" t="str">
        <f t="shared" si="0"/>
        <v>February 2021</v>
      </c>
      <c r="C33" s="6" t="s">
        <v>9</v>
      </c>
      <c r="D33" s="8">
        <v>8000</v>
      </c>
    </row>
    <row r="34" spans="1:4">
      <c r="A34" s="5">
        <v>44237</v>
      </c>
      <c r="B34" s="10" t="str">
        <f t="shared" si="0"/>
        <v>February 2021</v>
      </c>
      <c r="C34" s="6" t="s">
        <v>10</v>
      </c>
      <c r="D34" s="8">
        <v>15500</v>
      </c>
    </row>
    <row r="35" spans="1:4">
      <c r="A35" s="5">
        <v>44255</v>
      </c>
      <c r="B35" s="10" t="str">
        <f t="shared" si="0"/>
        <v>February 2021</v>
      </c>
      <c r="C35" s="6" t="s">
        <v>23</v>
      </c>
      <c r="D35" s="8">
        <v>250850</v>
      </c>
    </row>
    <row r="36" spans="1:4">
      <c r="A36" s="5">
        <v>44238</v>
      </c>
      <c r="B36" s="10" t="str">
        <f t="shared" si="0"/>
        <v>February 2021</v>
      </c>
      <c r="C36" s="6" t="s">
        <v>11</v>
      </c>
      <c r="D36" s="8">
        <v>15000</v>
      </c>
    </row>
    <row r="37" spans="1:4">
      <c r="A37" s="5">
        <v>44242</v>
      </c>
      <c r="B37" s="10" t="str">
        <f t="shared" si="0"/>
        <v>February 2021</v>
      </c>
      <c r="C37" s="6" t="s">
        <v>12</v>
      </c>
      <c r="D37" s="8">
        <v>15000</v>
      </c>
    </row>
    <row r="38" spans="1:4">
      <c r="A38" s="5">
        <v>44246</v>
      </c>
      <c r="B38" s="10" t="str">
        <f t="shared" si="0"/>
        <v>February 2021</v>
      </c>
      <c r="C38" s="6" t="s">
        <v>25</v>
      </c>
      <c r="D38" s="8">
        <v>235000</v>
      </c>
    </row>
    <row r="39" spans="1:4">
      <c r="A39" s="5">
        <v>44247</v>
      </c>
      <c r="B39" s="10" t="str">
        <f t="shared" si="0"/>
        <v>February 2021</v>
      </c>
      <c r="C39" s="6" t="s">
        <v>13</v>
      </c>
      <c r="D39" s="8">
        <v>3000</v>
      </c>
    </row>
    <row r="40" spans="1:4">
      <c r="A40" s="5">
        <v>44255</v>
      </c>
      <c r="B40" s="10" t="str">
        <f t="shared" si="0"/>
        <v>February 2021</v>
      </c>
      <c r="C40" s="6" t="s">
        <v>24</v>
      </c>
      <c r="D40" s="8">
        <v>100000</v>
      </c>
    </row>
    <row r="41" spans="1:4">
      <c r="A41" s="5">
        <v>44248</v>
      </c>
      <c r="B41" s="10" t="str">
        <f t="shared" si="0"/>
        <v>February 2021</v>
      </c>
      <c r="C41" s="6" t="s">
        <v>10</v>
      </c>
      <c r="D41" s="8">
        <v>13500</v>
      </c>
    </row>
    <row r="42" spans="1:4">
      <c r="A42" s="5">
        <v>44255</v>
      </c>
      <c r="B42" s="10" t="str">
        <f t="shared" si="0"/>
        <v>February 2021</v>
      </c>
      <c r="C42" s="6" t="s">
        <v>19</v>
      </c>
      <c r="D42" s="8">
        <v>8500</v>
      </c>
    </row>
    <row r="43" spans="1:4">
      <c r="A43" s="5">
        <v>44255</v>
      </c>
      <c r="B43" s="10" t="str">
        <f>TEXT(A43,"mmmm")&amp;" "&amp;TEXT(A43,"yyyy")</f>
        <v>February 2021</v>
      </c>
      <c r="C43" s="6" t="s">
        <v>21</v>
      </c>
      <c r="D43" s="8">
        <v>650750</v>
      </c>
    </row>
    <row r="44" spans="1:4">
      <c r="A44" s="5">
        <v>44254</v>
      </c>
      <c r="B44" s="10" t="str">
        <f t="shared" si="0"/>
        <v>February 2021</v>
      </c>
      <c r="C44" s="6" t="s">
        <v>15</v>
      </c>
      <c r="D44" s="8">
        <v>100000</v>
      </c>
    </row>
    <row r="45" spans="1:4">
      <c r="A45" s="5">
        <v>44270</v>
      </c>
      <c r="B45" s="10" t="str">
        <f t="shared" si="0"/>
        <v>March 2021</v>
      </c>
      <c r="C45" s="6" t="s">
        <v>22</v>
      </c>
      <c r="D45" s="7">
        <v>780000</v>
      </c>
    </row>
    <row r="46" spans="1:4">
      <c r="A46" s="5">
        <v>44257</v>
      </c>
      <c r="B46" s="10" t="str">
        <f t="shared" si="0"/>
        <v>March 2021</v>
      </c>
      <c r="C46" s="6" t="s">
        <v>9</v>
      </c>
      <c r="D46" s="8">
        <v>15500</v>
      </c>
    </row>
    <row r="47" spans="1:4">
      <c r="A47" s="5">
        <v>44270</v>
      </c>
      <c r="B47" s="10" t="str">
        <f t="shared" si="0"/>
        <v>March 2021</v>
      </c>
      <c r="C47" s="6" t="s">
        <v>3</v>
      </c>
      <c r="D47" s="8">
        <v>10000</v>
      </c>
    </row>
    <row r="48" spans="1:4">
      <c r="A48" s="5">
        <v>44270</v>
      </c>
      <c r="B48" s="10" t="str">
        <f t="shared" si="0"/>
        <v>March 2021</v>
      </c>
      <c r="C48" s="6" t="s">
        <v>6</v>
      </c>
      <c r="D48" s="8">
        <v>140000</v>
      </c>
    </row>
    <row r="49" spans="1:4">
      <c r="A49" s="5">
        <v>44259</v>
      </c>
      <c r="B49" s="10" t="str">
        <f t="shared" si="0"/>
        <v>March 2021</v>
      </c>
      <c r="C49" s="6" t="s">
        <v>16</v>
      </c>
      <c r="D49" s="8">
        <v>15000</v>
      </c>
    </row>
    <row r="50" spans="1:4">
      <c r="A50" s="5">
        <v>44270</v>
      </c>
      <c r="B50" s="10" t="str">
        <f t="shared" si="0"/>
        <v>March 2021</v>
      </c>
      <c r="C50" s="6" t="s">
        <v>7</v>
      </c>
      <c r="D50" s="8">
        <v>150000</v>
      </c>
    </row>
    <row r="51" spans="1:4">
      <c r="A51" s="5">
        <v>44260</v>
      </c>
      <c r="B51" s="10" t="str">
        <f t="shared" si="0"/>
        <v>March 2021</v>
      </c>
      <c r="C51" s="6" t="s">
        <v>8</v>
      </c>
      <c r="D51" s="8">
        <v>23550</v>
      </c>
    </row>
    <row r="52" spans="1:4">
      <c r="A52" s="5">
        <v>44260</v>
      </c>
      <c r="B52" s="10" t="str">
        <f t="shared" si="0"/>
        <v>March 2021</v>
      </c>
      <c r="C52" s="6" t="s">
        <v>20</v>
      </c>
      <c r="D52" s="8">
        <v>25000</v>
      </c>
    </row>
    <row r="53" spans="1:4">
      <c r="A53" s="5">
        <v>44261</v>
      </c>
      <c r="B53" s="10" t="str">
        <f t="shared" si="0"/>
        <v>March 2021</v>
      </c>
      <c r="C53" s="6" t="s">
        <v>18</v>
      </c>
      <c r="D53" s="8">
        <v>10000</v>
      </c>
    </row>
    <row r="54" spans="1:4">
      <c r="A54" s="5">
        <v>44261</v>
      </c>
      <c r="B54" s="10" t="str">
        <f t="shared" si="0"/>
        <v>March 2021</v>
      </c>
      <c r="C54" s="6" t="s">
        <v>9</v>
      </c>
      <c r="D54" s="8">
        <v>8500</v>
      </c>
    </row>
    <row r="55" spans="1:4">
      <c r="A55" s="5">
        <v>44263</v>
      </c>
      <c r="B55" s="10" t="str">
        <f t="shared" si="0"/>
        <v>March 2021</v>
      </c>
      <c r="C55" s="6" t="s">
        <v>10</v>
      </c>
      <c r="D55" s="8">
        <v>25500</v>
      </c>
    </row>
    <row r="56" spans="1:4">
      <c r="A56" s="5">
        <v>44285</v>
      </c>
      <c r="B56" s="10" t="str">
        <f t="shared" si="0"/>
        <v>March 2021</v>
      </c>
      <c r="C56" s="6" t="s">
        <v>23</v>
      </c>
      <c r="D56" s="8">
        <v>354500</v>
      </c>
    </row>
    <row r="57" spans="1:4">
      <c r="A57" s="5">
        <v>44266</v>
      </c>
      <c r="B57" s="10" t="str">
        <f t="shared" si="0"/>
        <v>March 2021</v>
      </c>
      <c r="C57" s="6" t="s">
        <v>11</v>
      </c>
      <c r="D57" s="8">
        <v>15000</v>
      </c>
    </row>
    <row r="58" spans="1:4">
      <c r="A58" s="5">
        <v>44270</v>
      </c>
      <c r="B58" s="10" t="str">
        <f t="shared" si="0"/>
        <v>March 2021</v>
      </c>
      <c r="C58" s="6" t="s">
        <v>12</v>
      </c>
      <c r="D58" s="8">
        <v>15000</v>
      </c>
    </row>
    <row r="59" spans="1:4">
      <c r="A59" s="5">
        <v>44275</v>
      </c>
      <c r="B59" s="10" t="str">
        <f t="shared" si="0"/>
        <v>March 2021</v>
      </c>
      <c r="C59" s="6" t="s">
        <v>13</v>
      </c>
      <c r="D59" s="8">
        <v>3000</v>
      </c>
    </row>
    <row r="60" spans="1:4">
      <c r="A60" s="5">
        <v>44278</v>
      </c>
      <c r="B60" s="10" t="str">
        <f t="shared" si="0"/>
        <v>March 2021</v>
      </c>
      <c r="C60" s="6" t="s">
        <v>10</v>
      </c>
      <c r="D60" s="8">
        <v>11550</v>
      </c>
    </row>
    <row r="61" spans="1:4">
      <c r="A61" s="5">
        <v>44279</v>
      </c>
      <c r="B61" s="10" t="str">
        <f t="shared" si="0"/>
        <v>March 2021</v>
      </c>
      <c r="C61" s="6" t="s">
        <v>4</v>
      </c>
      <c r="D61" s="8">
        <v>55000</v>
      </c>
    </row>
    <row r="62" spans="1:4">
      <c r="A62" s="5">
        <v>44285</v>
      </c>
      <c r="B62" s="10" t="str">
        <f t="shared" si="0"/>
        <v>March 2021</v>
      </c>
      <c r="C62" s="6" t="s">
        <v>21</v>
      </c>
      <c r="D62" s="8">
        <v>175750</v>
      </c>
    </row>
    <row r="63" spans="1:4">
      <c r="A63" s="5">
        <v>44285</v>
      </c>
      <c r="B63" s="10" t="str">
        <f t="shared" si="0"/>
        <v>March 2021</v>
      </c>
      <c r="C63" s="6" t="s">
        <v>24</v>
      </c>
      <c r="D63" s="8">
        <v>100000</v>
      </c>
    </row>
    <row r="64" spans="1:4">
      <c r="A64" s="5">
        <v>44285</v>
      </c>
      <c r="B64" s="10" t="str">
        <f t="shared" si="0"/>
        <v>March 2021</v>
      </c>
      <c r="C64" s="6" t="s">
        <v>19</v>
      </c>
      <c r="D64" s="7">
        <v>12500</v>
      </c>
    </row>
    <row r="65" spans="1:4">
      <c r="A65" s="5">
        <v>44301</v>
      </c>
      <c r="B65" s="10" t="str">
        <f t="shared" si="0"/>
        <v>April 2021</v>
      </c>
      <c r="C65" s="6" t="s">
        <v>22</v>
      </c>
      <c r="D65" s="7">
        <v>635000</v>
      </c>
    </row>
    <row r="66" spans="1:4">
      <c r="A66" s="5">
        <v>44301</v>
      </c>
      <c r="B66" s="10" t="str">
        <f t="shared" si="0"/>
        <v>April 2021</v>
      </c>
      <c r="C66" s="6" t="s">
        <v>3</v>
      </c>
      <c r="D66" s="8">
        <v>10000</v>
      </c>
    </row>
    <row r="67" spans="1:4">
      <c r="A67" s="5">
        <v>44301</v>
      </c>
      <c r="B67" s="10" t="str">
        <f t="shared" si="0"/>
        <v>April 2021</v>
      </c>
      <c r="C67" s="6" t="s">
        <v>6</v>
      </c>
      <c r="D67" s="8">
        <v>110000</v>
      </c>
    </row>
    <row r="68" spans="1:4">
      <c r="A68" s="5">
        <v>44289</v>
      </c>
      <c r="B68" s="10" t="str">
        <f t="shared" si="0"/>
        <v>April 2021</v>
      </c>
      <c r="C68" s="6" t="s">
        <v>16</v>
      </c>
      <c r="D68" s="8">
        <v>15000</v>
      </c>
    </row>
    <row r="69" spans="1:4">
      <c r="A69" s="5">
        <v>44301</v>
      </c>
      <c r="B69" s="10" t="str">
        <f t="shared" ref="B69:B132" si="2">TEXT(A69,"mmmm")&amp;" "&amp;TEXT(A69,"yyyy")</f>
        <v>April 2021</v>
      </c>
      <c r="C69" s="6" t="s">
        <v>7</v>
      </c>
      <c r="D69" s="8">
        <v>150000</v>
      </c>
    </row>
    <row r="70" spans="1:4">
      <c r="A70" s="5">
        <v>44288</v>
      </c>
      <c r="B70" s="10" t="str">
        <f t="shared" si="2"/>
        <v>April 2021</v>
      </c>
      <c r="C70" s="6" t="s">
        <v>8</v>
      </c>
      <c r="D70" s="8">
        <v>20000</v>
      </c>
    </row>
    <row r="71" spans="1:4">
      <c r="A71" s="5">
        <v>44289</v>
      </c>
      <c r="B71" s="10" t="str">
        <f t="shared" si="2"/>
        <v>April 2021</v>
      </c>
      <c r="C71" s="6" t="s">
        <v>20</v>
      </c>
      <c r="D71" s="8">
        <v>25000</v>
      </c>
    </row>
    <row r="72" spans="1:4">
      <c r="A72" s="5">
        <v>44302</v>
      </c>
      <c r="B72" s="10" t="str">
        <f t="shared" si="2"/>
        <v>April 2021</v>
      </c>
      <c r="C72" s="6" t="s">
        <v>5</v>
      </c>
      <c r="D72" s="8">
        <v>35000</v>
      </c>
    </row>
    <row r="73" spans="1:4">
      <c r="A73" s="5">
        <v>44302</v>
      </c>
      <c r="B73" s="10" t="str">
        <f t="shared" si="2"/>
        <v>April 2021</v>
      </c>
      <c r="C73" s="6" t="s">
        <v>9</v>
      </c>
      <c r="D73" s="8">
        <v>5800</v>
      </c>
    </row>
    <row r="74" spans="1:4">
      <c r="A74" s="5">
        <v>44303</v>
      </c>
      <c r="B74" s="10" t="str">
        <f t="shared" si="2"/>
        <v>April 2021</v>
      </c>
      <c r="C74" s="6" t="s">
        <v>10</v>
      </c>
      <c r="D74" s="8">
        <v>18500</v>
      </c>
    </row>
    <row r="75" spans="1:4">
      <c r="A75" s="5">
        <v>44297</v>
      </c>
      <c r="B75" s="10" t="str">
        <f t="shared" si="2"/>
        <v>April 2021</v>
      </c>
      <c r="C75" s="6" t="s">
        <v>11</v>
      </c>
      <c r="D75" s="8">
        <v>15000</v>
      </c>
    </row>
    <row r="76" spans="1:4">
      <c r="A76" s="5">
        <v>44291</v>
      </c>
      <c r="B76" s="10" t="str">
        <f t="shared" si="2"/>
        <v>April 2021</v>
      </c>
      <c r="C76" s="6" t="s">
        <v>12</v>
      </c>
      <c r="D76" s="8">
        <v>15000</v>
      </c>
    </row>
    <row r="77" spans="1:4">
      <c r="A77" s="5">
        <v>44306</v>
      </c>
      <c r="B77" s="10" t="str">
        <f t="shared" si="2"/>
        <v>April 2021</v>
      </c>
      <c r="C77" s="6" t="s">
        <v>13</v>
      </c>
      <c r="D77" s="8">
        <v>3000</v>
      </c>
    </row>
    <row r="78" spans="1:4">
      <c r="A78" s="5">
        <v>44309</v>
      </c>
      <c r="B78" s="10" t="str">
        <f t="shared" si="2"/>
        <v>April 2021</v>
      </c>
      <c r="C78" s="6" t="s">
        <v>10</v>
      </c>
      <c r="D78" s="8">
        <v>15500</v>
      </c>
    </row>
    <row r="79" spans="1:4">
      <c r="A79" s="5">
        <v>44314</v>
      </c>
      <c r="B79" s="10" t="str">
        <f t="shared" si="2"/>
        <v>April 2021</v>
      </c>
      <c r="C79" s="6" t="s">
        <v>14</v>
      </c>
      <c r="D79" s="8">
        <v>4500</v>
      </c>
    </row>
    <row r="80" spans="1:4">
      <c r="A80" s="5">
        <v>44316</v>
      </c>
      <c r="B80" s="10" t="str">
        <f t="shared" si="2"/>
        <v>April 2021</v>
      </c>
      <c r="C80" s="6" t="s">
        <v>24</v>
      </c>
      <c r="D80" s="8">
        <v>100000</v>
      </c>
    </row>
    <row r="81" spans="1:4">
      <c r="A81" s="5">
        <v>44316</v>
      </c>
      <c r="B81" s="10" t="str">
        <f t="shared" si="2"/>
        <v>April 2021</v>
      </c>
      <c r="C81" s="6" t="s">
        <v>23</v>
      </c>
      <c r="D81" s="8">
        <v>320560</v>
      </c>
    </row>
    <row r="82" spans="1:4">
      <c r="A82" s="5">
        <v>44316</v>
      </c>
      <c r="B82" s="10" t="str">
        <f t="shared" si="2"/>
        <v>April 2021</v>
      </c>
      <c r="C82" s="6" t="s">
        <v>19</v>
      </c>
      <c r="D82" s="8">
        <v>9500</v>
      </c>
    </row>
    <row r="83" spans="1:4">
      <c r="A83" s="5">
        <v>44316</v>
      </c>
      <c r="B83" s="10" t="str">
        <f t="shared" si="2"/>
        <v>April 2021</v>
      </c>
      <c r="C83" s="6" t="s">
        <v>21</v>
      </c>
      <c r="D83" s="8">
        <v>95750</v>
      </c>
    </row>
    <row r="84" spans="1:4">
      <c r="A84" s="5">
        <v>44331</v>
      </c>
      <c r="B84" s="10" t="str">
        <f t="shared" si="2"/>
        <v>May 2021</v>
      </c>
      <c r="C84" s="6" t="s">
        <v>22</v>
      </c>
      <c r="D84" s="7">
        <v>958700</v>
      </c>
    </row>
    <row r="85" spans="1:4">
      <c r="A85" s="5">
        <v>44331</v>
      </c>
      <c r="B85" s="10" t="str">
        <f t="shared" si="2"/>
        <v>May 2021</v>
      </c>
      <c r="C85" s="6" t="s">
        <v>3</v>
      </c>
      <c r="D85" s="8">
        <v>10000</v>
      </c>
    </row>
    <row r="86" spans="1:4">
      <c r="A86" s="5">
        <v>44331</v>
      </c>
      <c r="B86" s="10" t="str">
        <f t="shared" si="2"/>
        <v>May 2021</v>
      </c>
      <c r="C86" s="6" t="s">
        <v>6</v>
      </c>
      <c r="D86" s="8">
        <v>160000</v>
      </c>
    </row>
    <row r="87" spans="1:4">
      <c r="A87" s="5">
        <v>44320</v>
      </c>
      <c r="B87" s="10" t="str">
        <f t="shared" si="2"/>
        <v>May 2021</v>
      </c>
      <c r="C87" s="6" t="s">
        <v>16</v>
      </c>
      <c r="D87" s="8">
        <v>15000</v>
      </c>
    </row>
    <row r="88" spans="1:4">
      <c r="A88" s="5">
        <v>44331</v>
      </c>
      <c r="B88" s="10" t="str">
        <f t="shared" si="2"/>
        <v>May 2021</v>
      </c>
      <c r="C88" s="6" t="s">
        <v>7</v>
      </c>
      <c r="D88" s="8">
        <v>150000</v>
      </c>
    </row>
    <row r="89" spans="1:4">
      <c r="A89" s="5">
        <v>44318</v>
      </c>
      <c r="B89" s="10" t="str">
        <f t="shared" si="2"/>
        <v>May 2021</v>
      </c>
      <c r="C89" s="6" t="s">
        <v>8</v>
      </c>
      <c r="D89" s="8">
        <v>20000</v>
      </c>
    </row>
    <row r="90" spans="1:4">
      <c r="A90" s="5">
        <v>44320</v>
      </c>
      <c r="B90" s="10" t="str">
        <f t="shared" si="2"/>
        <v>May 2021</v>
      </c>
      <c r="C90" s="6" t="s">
        <v>4</v>
      </c>
      <c r="D90" s="8">
        <v>60000</v>
      </c>
    </row>
    <row r="91" spans="1:4">
      <c r="A91" s="5">
        <v>44333</v>
      </c>
      <c r="B91" s="10" t="str">
        <f t="shared" si="2"/>
        <v>May 2021</v>
      </c>
      <c r="C91" s="6" t="s">
        <v>5</v>
      </c>
      <c r="D91" s="8">
        <v>35000</v>
      </c>
    </row>
    <row r="92" spans="1:4">
      <c r="A92" s="5">
        <v>44331</v>
      </c>
      <c r="B92" s="10" t="str">
        <f t="shared" si="2"/>
        <v>May 2021</v>
      </c>
      <c r="C92" s="6" t="s">
        <v>9</v>
      </c>
      <c r="D92" s="8">
        <v>10000</v>
      </c>
    </row>
    <row r="93" spans="1:4">
      <c r="A93" s="5">
        <v>44318</v>
      </c>
      <c r="B93" s="10" t="str">
        <f t="shared" si="2"/>
        <v>May 2021</v>
      </c>
      <c r="C93" s="6" t="s">
        <v>26</v>
      </c>
      <c r="D93" s="8">
        <v>180000</v>
      </c>
    </row>
    <row r="94" spans="1:4">
      <c r="A94" s="5">
        <v>44322</v>
      </c>
      <c r="B94" s="10" t="str">
        <f t="shared" si="2"/>
        <v>May 2021</v>
      </c>
      <c r="C94" s="6" t="s">
        <v>10</v>
      </c>
      <c r="D94" s="8">
        <v>15500</v>
      </c>
    </row>
    <row r="95" spans="1:4">
      <c r="A95" s="5">
        <v>44327</v>
      </c>
      <c r="B95" s="10" t="str">
        <f t="shared" si="2"/>
        <v>May 2021</v>
      </c>
      <c r="C95" s="6" t="s">
        <v>11</v>
      </c>
      <c r="D95" s="8">
        <v>15000</v>
      </c>
    </row>
    <row r="96" spans="1:4">
      <c r="A96" s="5">
        <v>44331</v>
      </c>
      <c r="B96" s="10" t="str">
        <f t="shared" si="2"/>
        <v>May 2021</v>
      </c>
      <c r="C96" s="6" t="s">
        <v>12</v>
      </c>
      <c r="D96" s="8">
        <v>15000</v>
      </c>
    </row>
    <row r="97" spans="1:4">
      <c r="A97" s="5">
        <v>44336</v>
      </c>
      <c r="B97" s="10" t="str">
        <f t="shared" si="2"/>
        <v>May 2021</v>
      </c>
      <c r="C97" s="6" t="s">
        <v>13</v>
      </c>
      <c r="D97" s="8">
        <v>3000</v>
      </c>
    </row>
    <row r="98" spans="1:4">
      <c r="A98" s="5">
        <v>44337</v>
      </c>
      <c r="B98" s="10" t="str">
        <f t="shared" si="2"/>
        <v>May 2021</v>
      </c>
      <c r="C98" s="6" t="s">
        <v>10</v>
      </c>
      <c r="D98" s="8">
        <v>13500</v>
      </c>
    </row>
    <row r="99" spans="1:4">
      <c r="A99" s="5">
        <v>44322</v>
      </c>
      <c r="B99" s="10" t="str">
        <f t="shared" si="2"/>
        <v>May 2021</v>
      </c>
      <c r="C99" s="6" t="s">
        <v>20</v>
      </c>
      <c r="D99" s="8">
        <v>25000</v>
      </c>
    </row>
    <row r="100" spans="1:4">
      <c r="A100" s="5">
        <v>44346</v>
      </c>
      <c r="B100" s="10" t="str">
        <f t="shared" si="2"/>
        <v>May 2021</v>
      </c>
      <c r="C100" s="6" t="s">
        <v>23</v>
      </c>
      <c r="D100" s="8">
        <v>350750</v>
      </c>
    </row>
    <row r="101" spans="1:4">
      <c r="A101" s="5">
        <v>44346</v>
      </c>
      <c r="B101" s="10" t="str">
        <f t="shared" si="2"/>
        <v>May 2021</v>
      </c>
      <c r="C101" s="6" t="s">
        <v>24</v>
      </c>
      <c r="D101" s="8">
        <v>100000</v>
      </c>
    </row>
    <row r="102" spans="1:4">
      <c r="A102" s="5">
        <v>44346</v>
      </c>
      <c r="B102" s="10" t="str">
        <f t="shared" si="2"/>
        <v>May 2021</v>
      </c>
      <c r="C102" s="6" t="s">
        <v>21</v>
      </c>
      <c r="D102" s="8">
        <v>185000</v>
      </c>
    </row>
    <row r="103" spans="1:4">
      <c r="A103" s="5">
        <v>44346</v>
      </c>
      <c r="B103" s="10" t="str">
        <f t="shared" si="2"/>
        <v>May 2021</v>
      </c>
      <c r="C103" s="6" t="s">
        <v>19</v>
      </c>
      <c r="D103" s="8">
        <v>12500</v>
      </c>
    </row>
    <row r="104" spans="1:4">
      <c r="A104" s="5">
        <v>44362</v>
      </c>
      <c r="B104" s="10" t="str">
        <f t="shared" si="2"/>
        <v>June 2021</v>
      </c>
      <c r="C104" s="6" t="s">
        <v>22</v>
      </c>
      <c r="D104" s="7">
        <v>857500</v>
      </c>
    </row>
    <row r="105" spans="1:4">
      <c r="A105" s="5">
        <v>44362</v>
      </c>
      <c r="B105" s="10" t="str">
        <f t="shared" si="2"/>
        <v>June 2021</v>
      </c>
      <c r="C105" s="6" t="s">
        <v>3</v>
      </c>
      <c r="D105" s="8">
        <v>10000</v>
      </c>
    </row>
    <row r="106" spans="1:4">
      <c r="A106" s="5">
        <v>44362</v>
      </c>
      <c r="B106" s="10" t="str">
        <f t="shared" si="2"/>
        <v>June 2021</v>
      </c>
      <c r="C106" s="6" t="s">
        <v>6</v>
      </c>
      <c r="D106" s="8">
        <v>170000</v>
      </c>
    </row>
    <row r="107" spans="1:4">
      <c r="A107" s="5">
        <v>44351</v>
      </c>
      <c r="B107" s="10" t="str">
        <f t="shared" si="2"/>
        <v>June 2021</v>
      </c>
      <c r="C107" s="6" t="s">
        <v>16</v>
      </c>
      <c r="D107" s="8">
        <v>15000</v>
      </c>
    </row>
    <row r="108" spans="1:4">
      <c r="A108" s="5">
        <v>44362</v>
      </c>
      <c r="B108" s="10" t="str">
        <f t="shared" si="2"/>
        <v>June 2021</v>
      </c>
      <c r="C108" s="6" t="s">
        <v>7</v>
      </c>
      <c r="D108" s="8">
        <v>150000</v>
      </c>
    </row>
    <row r="109" spans="1:4">
      <c r="A109" s="5">
        <v>44349</v>
      </c>
      <c r="B109" s="10" t="str">
        <f t="shared" si="2"/>
        <v>June 2021</v>
      </c>
      <c r="C109" s="6" t="s">
        <v>8</v>
      </c>
      <c r="D109" s="8">
        <v>30000</v>
      </c>
    </row>
    <row r="110" spans="1:4">
      <c r="A110" s="5">
        <v>44350</v>
      </c>
      <c r="B110" s="10" t="str">
        <f t="shared" si="2"/>
        <v>June 2021</v>
      </c>
      <c r="C110" s="6" t="s">
        <v>20</v>
      </c>
      <c r="D110" s="8">
        <v>25000</v>
      </c>
    </row>
    <row r="111" spans="1:4">
      <c r="A111" s="5">
        <v>44377</v>
      </c>
      <c r="B111" s="10" t="str">
        <f t="shared" si="2"/>
        <v>June 2021</v>
      </c>
      <c r="C111" s="6" t="s">
        <v>23</v>
      </c>
      <c r="D111" s="8">
        <v>635750</v>
      </c>
    </row>
    <row r="112" spans="1:4">
      <c r="A112" s="5">
        <v>44363</v>
      </c>
      <c r="B112" s="10" t="str">
        <f t="shared" si="2"/>
        <v>June 2021</v>
      </c>
      <c r="C112" s="6" t="s">
        <v>4</v>
      </c>
      <c r="D112" s="8">
        <v>80000</v>
      </c>
    </row>
    <row r="113" spans="1:4">
      <c r="A113" s="5">
        <v>44377</v>
      </c>
      <c r="B113" s="10" t="str">
        <f t="shared" si="2"/>
        <v>June 2021</v>
      </c>
      <c r="C113" s="6" t="s">
        <v>21</v>
      </c>
      <c r="D113" s="8">
        <v>55500</v>
      </c>
    </row>
    <row r="114" spans="1:4">
      <c r="A114" s="5">
        <v>44377</v>
      </c>
      <c r="B114" s="10" t="str">
        <f t="shared" si="2"/>
        <v>June 2021</v>
      </c>
      <c r="C114" s="6" t="s">
        <v>5</v>
      </c>
      <c r="D114" s="8">
        <v>100000</v>
      </c>
    </row>
    <row r="115" spans="1:4">
      <c r="A115" s="5">
        <v>44377</v>
      </c>
      <c r="B115" s="10" t="str">
        <f t="shared" si="2"/>
        <v>June 2021</v>
      </c>
      <c r="C115" s="6" t="s">
        <v>9</v>
      </c>
      <c r="D115" s="8">
        <v>25000</v>
      </c>
    </row>
    <row r="116" spans="1:4">
      <c r="A116" s="5">
        <v>44357</v>
      </c>
      <c r="B116" s="10" t="str">
        <f t="shared" si="2"/>
        <v>June 2021</v>
      </c>
      <c r="C116" s="6" t="s">
        <v>10</v>
      </c>
      <c r="D116" s="8">
        <v>35500</v>
      </c>
    </row>
    <row r="117" spans="1:4">
      <c r="A117" s="5">
        <v>44358</v>
      </c>
      <c r="B117" s="10" t="str">
        <f t="shared" si="2"/>
        <v>June 2021</v>
      </c>
      <c r="C117" s="6" t="s">
        <v>11</v>
      </c>
      <c r="D117" s="8">
        <v>15000</v>
      </c>
    </row>
    <row r="118" spans="1:4">
      <c r="A118" s="5">
        <v>44362</v>
      </c>
      <c r="B118" s="10" t="str">
        <f t="shared" si="2"/>
        <v>June 2021</v>
      </c>
      <c r="C118" s="6" t="s">
        <v>12</v>
      </c>
      <c r="D118" s="8">
        <v>15000</v>
      </c>
    </row>
    <row r="119" spans="1:4">
      <c r="A119" s="5">
        <v>44367</v>
      </c>
      <c r="B119" s="10" t="str">
        <f t="shared" si="2"/>
        <v>June 2021</v>
      </c>
      <c r="C119" s="6" t="s">
        <v>13</v>
      </c>
      <c r="D119" s="8">
        <v>3000</v>
      </c>
    </row>
    <row r="120" spans="1:4">
      <c r="A120" s="5">
        <v>44368</v>
      </c>
      <c r="B120" s="10" t="str">
        <f t="shared" si="2"/>
        <v>June 2021</v>
      </c>
      <c r="C120" s="6" t="s">
        <v>10</v>
      </c>
      <c r="D120" s="8">
        <v>20500</v>
      </c>
    </row>
    <row r="121" spans="1:4">
      <c r="A121" s="5">
        <v>44377</v>
      </c>
      <c r="B121" s="10" t="str">
        <f t="shared" si="2"/>
        <v>June 2021</v>
      </c>
      <c r="C121" s="6" t="s">
        <v>19</v>
      </c>
      <c r="D121" s="8">
        <v>9500</v>
      </c>
    </row>
    <row r="122" spans="1:4">
      <c r="A122" s="5">
        <v>44377</v>
      </c>
      <c r="B122" s="10" t="str">
        <f t="shared" si="2"/>
        <v>June 2021</v>
      </c>
      <c r="C122" s="6" t="s">
        <v>24</v>
      </c>
      <c r="D122" s="8">
        <v>100000</v>
      </c>
    </row>
    <row r="123" spans="1:4">
      <c r="A123" s="5">
        <v>44392</v>
      </c>
      <c r="B123" s="10" t="str">
        <f t="shared" si="2"/>
        <v>July 2021</v>
      </c>
      <c r="C123" s="6" t="s">
        <v>22</v>
      </c>
      <c r="D123" s="7">
        <v>765500</v>
      </c>
    </row>
    <row r="124" spans="1:4">
      <c r="A124" s="5">
        <v>44392</v>
      </c>
      <c r="B124" s="10" t="str">
        <f t="shared" si="2"/>
        <v>July 2021</v>
      </c>
      <c r="C124" s="6" t="s">
        <v>3</v>
      </c>
      <c r="D124" s="8">
        <v>10000</v>
      </c>
    </row>
    <row r="125" spans="1:4">
      <c r="A125" s="5">
        <v>44392</v>
      </c>
      <c r="B125" s="10" t="str">
        <f t="shared" si="2"/>
        <v>July 2021</v>
      </c>
      <c r="C125" s="6" t="s">
        <v>6</v>
      </c>
      <c r="D125" s="8">
        <v>145000</v>
      </c>
    </row>
    <row r="126" spans="1:4">
      <c r="A126" s="5">
        <v>44381</v>
      </c>
      <c r="B126" s="10" t="str">
        <f t="shared" si="2"/>
        <v>July 2021</v>
      </c>
      <c r="C126" s="6" t="s">
        <v>16</v>
      </c>
      <c r="D126" s="8">
        <v>15000</v>
      </c>
    </row>
    <row r="127" spans="1:4">
      <c r="A127" s="5">
        <v>44392</v>
      </c>
      <c r="B127" s="10" t="str">
        <f t="shared" si="2"/>
        <v>July 2021</v>
      </c>
      <c r="C127" s="6" t="s">
        <v>7</v>
      </c>
      <c r="D127" s="8">
        <v>170000</v>
      </c>
    </row>
    <row r="128" spans="1:4">
      <c r="A128" s="5">
        <v>44379</v>
      </c>
      <c r="B128" s="10" t="str">
        <f t="shared" si="2"/>
        <v>July 2021</v>
      </c>
      <c r="C128" s="6" t="s">
        <v>8</v>
      </c>
      <c r="D128" s="8">
        <v>28000</v>
      </c>
    </row>
    <row r="129" spans="1:4">
      <c r="A129" s="5">
        <v>44379</v>
      </c>
      <c r="B129" s="10" t="str">
        <f t="shared" si="2"/>
        <v>July 2021</v>
      </c>
      <c r="C129" s="6" t="s">
        <v>20</v>
      </c>
      <c r="D129" s="8">
        <v>25000</v>
      </c>
    </row>
    <row r="130" spans="1:4">
      <c r="A130" s="5">
        <v>44407</v>
      </c>
      <c r="B130" s="10" t="str">
        <f t="shared" si="2"/>
        <v>July 2021</v>
      </c>
      <c r="C130" s="6" t="s">
        <v>23</v>
      </c>
      <c r="D130" s="8">
        <v>435750</v>
      </c>
    </row>
    <row r="131" spans="1:4">
      <c r="A131" s="5">
        <v>44393</v>
      </c>
      <c r="B131" s="10" t="str">
        <f t="shared" si="2"/>
        <v>July 2021</v>
      </c>
      <c r="C131" s="6" t="s">
        <v>4</v>
      </c>
      <c r="D131" s="8">
        <v>65000</v>
      </c>
    </row>
    <row r="132" spans="1:4">
      <c r="A132" s="5">
        <v>44407</v>
      </c>
      <c r="B132" s="10" t="str">
        <f t="shared" si="2"/>
        <v>July 2021</v>
      </c>
      <c r="C132" s="6" t="s">
        <v>21</v>
      </c>
      <c r="D132" s="8">
        <v>180000</v>
      </c>
    </row>
    <row r="133" spans="1:4">
      <c r="A133" s="5">
        <v>44407</v>
      </c>
      <c r="B133" s="10" t="str">
        <f t="shared" ref="B133:B196" si="3">TEXT(A133,"mmmm")&amp;" "&amp;TEXT(A133,"yyyy")</f>
        <v>July 2021</v>
      </c>
      <c r="C133" s="6" t="s">
        <v>5</v>
      </c>
      <c r="D133" s="8">
        <v>80000</v>
      </c>
    </row>
    <row r="134" spans="1:4">
      <c r="A134" s="5">
        <v>44390</v>
      </c>
      <c r="B134" s="10" t="str">
        <f t="shared" si="3"/>
        <v>July 2021</v>
      </c>
      <c r="C134" s="6" t="s">
        <v>27</v>
      </c>
      <c r="D134" s="8">
        <v>190000</v>
      </c>
    </row>
    <row r="135" spans="1:4">
      <c r="A135" s="5">
        <v>44393</v>
      </c>
      <c r="B135" s="10" t="str">
        <f t="shared" si="3"/>
        <v>July 2021</v>
      </c>
      <c r="C135" s="6" t="s">
        <v>9</v>
      </c>
      <c r="D135" s="8">
        <v>15000</v>
      </c>
    </row>
    <row r="136" spans="1:4">
      <c r="A136" s="5">
        <v>44385</v>
      </c>
      <c r="B136" s="10" t="str">
        <f t="shared" si="3"/>
        <v>July 2021</v>
      </c>
      <c r="C136" s="6" t="s">
        <v>10</v>
      </c>
      <c r="D136" s="8">
        <v>25500</v>
      </c>
    </row>
    <row r="137" spans="1:4">
      <c r="A137" s="5">
        <v>44388</v>
      </c>
      <c r="B137" s="10" t="str">
        <f t="shared" si="3"/>
        <v>July 2021</v>
      </c>
      <c r="C137" s="6" t="s">
        <v>11</v>
      </c>
      <c r="D137" s="8">
        <v>15000</v>
      </c>
    </row>
    <row r="138" spans="1:4">
      <c r="A138" s="5">
        <v>44392</v>
      </c>
      <c r="B138" s="10" t="str">
        <f t="shared" si="3"/>
        <v>July 2021</v>
      </c>
      <c r="C138" s="6" t="s">
        <v>12</v>
      </c>
      <c r="D138" s="8">
        <v>15000</v>
      </c>
    </row>
    <row r="139" spans="1:4">
      <c r="A139" s="5">
        <v>44397</v>
      </c>
      <c r="B139" s="10" t="str">
        <f t="shared" si="3"/>
        <v>July 2021</v>
      </c>
      <c r="C139" s="6" t="s">
        <v>13</v>
      </c>
      <c r="D139" s="8">
        <v>3000</v>
      </c>
    </row>
    <row r="140" spans="1:4">
      <c r="A140" s="5">
        <v>44403</v>
      </c>
      <c r="B140" s="10" t="str">
        <f t="shared" si="3"/>
        <v>July 2021</v>
      </c>
      <c r="C140" s="6" t="s">
        <v>10</v>
      </c>
      <c r="D140" s="8">
        <v>25500</v>
      </c>
    </row>
    <row r="141" spans="1:4">
      <c r="A141" s="5">
        <v>44407</v>
      </c>
      <c r="B141" s="10" t="str">
        <f t="shared" si="3"/>
        <v>July 2021</v>
      </c>
      <c r="C141" s="6" t="s">
        <v>19</v>
      </c>
      <c r="D141" s="8">
        <v>15500</v>
      </c>
    </row>
    <row r="142" spans="1:4">
      <c r="A142" s="5">
        <v>44407</v>
      </c>
      <c r="B142" s="10" t="str">
        <f t="shared" si="3"/>
        <v>July 2021</v>
      </c>
      <c r="C142" s="6" t="s">
        <v>24</v>
      </c>
      <c r="D142" s="8">
        <v>100000</v>
      </c>
    </row>
    <row r="143" spans="1:4">
      <c r="A143" s="5">
        <v>44423</v>
      </c>
      <c r="B143" s="10" t="str">
        <f t="shared" si="3"/>
        <v>August 2021</v>
      </c>
      <c r="C143" s="6" t="s">
        <v>22</v>
      </c>
      <c r="D143" s="7">
        <v>640500</v>
      </c>
    </row>
    <row r="144" spans="1:4">
      <c r="A144" s="5">
        <v>44423</v>
      </c>
      <c r="B144" s="10" t="str">
        <f t="shared" si="3"/>
        <v>August 2021</v>
      </c>
      <c r="C144" s="6" t="s">
        <v>3</v>
      </c>
      <c r="D144" s="8">
        <v>10000</v>
      </c>
    </row>
    <row r="145" spans="1:4">
      <c r="A145" s="5">
        <v>44423</v>
      </c>
      <c r="B145" s="10" t="str">
        <f t="shared" si="3"/>
        <v>August 2021</v>
      </c>
      <c r="C145" s="6" t="s">
        <v>6</v>
      </c>
      <c r="D145" s="8">
        <v>130000</v>
      </c>
    </row>
    <row r="146" spans="1:4">
      <c r="A146" s="5">
        <v>44412</v>
      </c>
      <c r="B146" s="10" t="str">
        <f t="shared" si="3"/>
        <v>August 2021</v>
      </c>
      <c r="C146" s="6" t="s">
        <v>16</v>
      </c>
      <c r="D146" s="8">
        <v>20000</v>
      </c>
    </row>
    <row r="147" spans="1:4">
      <c r="A147" s="5">
        <v>44423</v>
      </c>
      <c r="B147" s="10" t="str">
        <f t="shared" si="3"/>
        <v>August 2021</v>
      </c>
      <c r="C147" s="6" t="s">
        <v>7</v>
      </c>
      <c r="D147" s="8">
        <v>170000</v>
      </c>
    </row>
    <row r="148" spans="1:4">
      <c r="A148" s="5">
        <v>44428</v>
      </c>
      <c r="B148" s="10" t="str">
        <f t="shared" si="3"/>
        <v>August 2021</v>
      </c>
      <c r="C148" s="6" t="s">
        <v>8</v>
      </c>
      <c r="D148" s="8">
        <v>30000</v>
      </c>
    </row>
    <row r="149" spans="1:4">
      <c r="A149" s="5">
        <v>44410</v>
      </c>
      <c r="B149" s="10" t="str">
        <f t="shared" si="3"/>
        <v>August 2021</v>
      </c>
      <c r="C149" s="6" t="s">
        <v>20</v>
      </c>
      <c r="D149" s="8">
        <v>25000</v>
      </c>
    </row>
    <row r="150" spans="1:4">
      <c r="A150" s="5">
        <v>44438</v>
      </c>
      <c r="B150" s="10" t="str">
        <f t="shared" si="3"/>
        <v>August 2021</v>
      </c>
      <c r="C150" s="6" t="s">
        <v>23</v>
      </c>
      <c r="D150" s="8">
        <v>504750</v>
      </c>
    </row>
    <row r="151" spans="1:4">
      <c r="A151" s="5">
        <v>44424</v>
      </c>
      <c r="B151" s="10" t="str">
        <f t="shared" si="3"/>
        <v>August 2021</v>
      </c>
      <c r="C151" s="6" t="s">
        <v>4</v>
      </c>
      <c r="D151" s="8">
        <v>80000</v>
      </c>
    </row>
    <row r="152" spans="1:4">
      <c r="A152" s="5">
        <v>44438</v>
      </c>
      <c r="B152" s="10" t="str">
        <f t="shared" si="3"/>
        <v>August 2021</v>
      </c>
      <c r="C152" s="6" t="s">
        <v>21</v>
      </c>
      <c r="D152" s="8">
        <v>75000</v>
      </c>
    </row>
    <row r="153" spans="1:4">
      <c r="A153" s="5">
        <v>44438</v>
      </c>
      <c r="B153" s="10" t="str">
        <f t="shared" si="3"/>
        <v>August 2021</v>
      </c>
      <c r="C153" s="6" t="s">
        <v>5</v>
      </c>
      <c r="D153" s="8">
        <v>120000</v>
      </c>
    </row>
    <row r="154" spans="1:4">
      <c r="A154" s="5">
        <v>44424</v>
      </c>
      <c r="B154" s="10" t="str">
        <f t="shared" si="3"/>
        <v>August 2021</v>
      </c>
      <c r="C154" s="6" t="s">
        <v>9</v>
      </c>
      <c r="D154" s="8">
        <v>25000</v>
      </c>
    </row>
    <row r="155" spans="1:4">
      <c r="A155" s="5">
        <v>44413</v>
      </c>
      <c r="B155" s="10" t="str">
        <f t="shared" si="3"/>
        <v>August 2021</v>
      </c>
      <c r="C155" s="6" t="s">
        <v>10</v>
      </c>
      <c r="D155" s="8">
        <v>35500</v>
      </c>
    </row>
    <row r="156" spans="1:4">
      <c r="A156" s="5">
        <v>44419</v>
      </c>
      <c r="B156" s="10" t="str">
        <f t="shared" si="3"/>
        <v>August 2021</v>
      </c>
      <c r="C156" s="6" t="s">
        <v>11</v>
      </c>
      <c r="D156" s="8">
        <v>15000</v>
      </c>
    </row>
    <row r="157" spans="1:4">
      <c r="A157" s="5">
        <v>44423</v>
      </c>
      <c r="B157" s="10" t="str">
        <f t="shared" si="3"/>
        <v>August 2021</v>
      </c>
      <c r="C157" s="6" t="s">
        <v>12</v>
      </c>
      <c r="D157" s="8">
        <v>15000</v>
      </c>
    </row>
    <row r="158" spans="1:4">
      <c r="A158" s="5">
        <v>44428</v>
      </c>
      <c r="B158" s="10" t="str">
        <f t="shared" si="3"/>
        <v>August 2021</v>
      </c>
      <c r="C158" s="6" t="s">
        <v>13</v>
      </c>
      <c r="D158" s="8">
        <v>3000</v>
      </c>
    </row>
    <row r="159" spans="1:4">
      <c r="A159" s="5">
        <v>44428</v>
      </c>
      <c r="B159" s="10" t="str">
        <f t="shared" si="3"/>
        <v>August 2021</v>
      </c>
      <c r="C159" s="6" t="s">
        <v>28</v>
      </c>
      <c r="D159" s="8">
        <v>250000</v>
      </c>
    </row>
    <row r="160" spans="1:4">
      <c r="A160" s="5">
        <v>44431</v>
      </c>
      <c r="B160" s="10" t="str">
        <f t="shared" si="3"/>
        <v>August 2021</v>
      </c>
      <c r="C160" s="6" t="s">
        <v>10</v>
      </c>
      <c r="D160" s="8">
        <v>25500</v>
      </c>
    </row>
    <row r="161" spans="1:4">
      <c r="A161" s="5">
        <v>44438</v>
      </c>
      <c r="B161" s="10" t="str">
        <f t="shared" si="3"/>
        <v>August 2021</v>
      </c>
      <c r="C161" s="6" t="s">
        <v>19</v>
      </c>
      <c r="D161" s="8">
        <v>12500</v>
      </c>
    </row>
    <row r="162" spans="1:4">
      <c r="A162" s="5">
        <v>44438</v>
      </c>
      <c r="B162" s="10" t="str">
        <f t="shared" si="3"/>
        <v>August 2021</v>
      </c>
      <c r="C162" s="6" t="s">
        <v>24</v>
      </c>
      <c r="D162" s="8">
        <v>100000</v>
      </c>
    </row>
    <row r="163" spans="1:4">
      <c r="A163" s="5">
        <v>44454</v>
      </c>
      <c r="B163" s="10" t="str">
        <f t="shared" si="3"/>
        <v>September 2021</v>
      </c>
      <c r="C163" s="6" t="s">
        <v>22</v>
      </c>
      <c r="D163" s="7">
        <v>875540</v>
      </c>
    </row>
    <row r="164" spans="1:4">
      <c r="A164" s="5">
        <v>44454</v>
      </c>
      <c r="B164" s="10" t="str">
        <f t="shared" si="3"/>
        <v>September 2021</v>
      </c>
      <c r="C164" s="6" t="s">
        <v>3</v>
      </c>
      <c r="D164" s="8">
        <v>10000</v>
      </c>
    </row>
    <row r="165" spans="1:4">
      <c r="A165" s="5">
        <v>44454</v>
      </c>
      <c r="B165" s="10" t="str">
        <f t="shared" si="3"/>
        <v>September 2021</v>
      </c>
      <c r="C165" s="6" t="s">
        <v>6</v>
      </c>
      <c r="D165" s="8">
        <v>155000</v>
      </c>
    </row>
    <row r="166" spans="1:4">
      <c r="A166" s="5">
        <v>44443</v>
      </c>
      <c r="B166" s="10" t="str">
        <f t="shared" si="3"/>
        <v>September 2021</v>
      </c>
      <c r="C166" s="6" t="s">
        <v>16</v>
      </c>
      <c r="D166" s="8">
        <v>20000</v>
      </c>
    </row>
    <row r="167" spans="1:4">
      <c r="A167" s="5">
        <v>44454</v>
      </c>
      <c r="B167" s="10" t="str">
        <f t="shared" si="3"/>
        <v>September 2021</v>
      </c>
      <c r="C167" s="6" t="s">
        <v>7</v>
      </c>
      <c r="D167" s="8">
        <v>170000</v>
      </c>
    </row>
    <row r="168" spans="1:4">
      <c r="A168" s="5">
        <v>44441</v>
      </c>
      <c r="B168" s="10" t="str">
        <f t="shared" si="3"/>
        <v>September 2021</v>
      </c>
      <c r="C168" s="6" t="s">
        <v>8</v>
      </c>
      <c r="D168" s="8">
        <v>45000</v>
      </c>
    </row>
    <row r="169" spans="1:4">
      <c r="A169" s="5">
        <v>44441</v>
      </c>
      <c r="B169" s="10" t="str">
        <f t="shared" si="3"/>
        <v>September 2021</v>
      </c>
      <c r="C169" s="6" t="s">
        <v>20</v>
      </c>
      <c r="D169" s="8">
        <v>25000</v>
      </c>
    </row>
    <row r="170" spans="1:4">
      <c r="A170" s="5">
        <v>44469</v>
      </c>
      <c r="B170" s="10" t="str">
        <f t="shared" si="3"/>
        <v>September 2021</v>
      </c>
      <c r="C170" s="6" t="s">
        <v>23</v>
      </c>
      <c r="D170" s="8">
        <v>357750</v>
      </c>
    </row>
    <row r="171" spans="1:4">
      <c r="A171" s="5">
        <v>44449</v>
      </c>
      <c r="B171" s="10" t="str">
        <f t="shared" si="3"/>
        <v>September 2021</v>
      </c>
      <c r="C171" s="6" t="s">
        <v>4</v>
      </c>
      <c r="D171" s="8">
        <v>55750</v>
      </c>
    </row>
    <row r="172" spans="1:4">
      <c r="A172" s="5">
        <v>44469</v>
      </c>
      <c r="B172" s="10" t="str">
        <f t="shared" si="3"/>
        <v>September 2021</v>
      </c>
      <c r="C172" s="6" t="s">
        <v>21</v>
      </c>
      <c r="D172" s="8">
        <v>195500</v>
      </c>
    </row>
    <row r="173" spans="1:4">
      <c r="A173" s="5">
        <v>44461</v>
      </c>
      <c r="B173" s="10" t="str">
        <f t="shared" si="3"/>
        <v>September 2021</v>
      </c>
      <c r="C173" s="6" t="s">
        <v>5</v>
      </c>
      <c r="D173" s="8">
        <v>75000</v>
      </c>
    </row>
    <row r="174" spans="1:4">
      <c r="A174" s="5">
        <v>44456</v>
      </c>
      <c r="B174" s="10" t="str">
        <f t="shared" si="3"/>
        <v>September 2021</v>
      </c>
      <c r="C174" s="6" t="s">
        <v>9</v>
      </c>
      <c r="D174" s="8">
        <v>17500</v>
      </c>
    </row>
    <row r="175" spans="1:4">
      <c r="A175" s="5">
        <v>44444</v>
      </c>
      <c r="B175" s="10" t="str">
        <f t="shared" si="3"/>
        <v>September 2021</v>
      </c>
      <c r="C175" s="6" t="s">
        <v>10</v>
      </c>
      <c r="D175" s="8">
        <v>22500</v>
      </c>
    </row>
    <row r="176" spans="1:4">
      <c r="A176" s="5">
        <v>44450</v>
      </c>
      <c r="B176" s="10" t="str">
        <f t="shared" si="3"/>
        <v>September 2021</v>
      </c>
      <c r="C176" s="6" t="s">
        <v>11</v>
      </c>
      <c r="D176" s="8">
        <v>15000</v>
      </c>
    </row>
    <row r="177" spans="1:4">
      <c r="A177" s="5">
        <v>44454</v>
      </c>
      <c r="B177" s="10" t="str">
        <f t="shared" si="3"/>
        <v>September 2021</v>
      </c>
      <c r="C177" s="6" t="s">
        <v>12</v>
      </c>
      <c r="D177" s="8">
        <v>15000</v>
      </c>
    </row>
    <row r="178" spans="1:4">
      <c r="A178" s="5">
        <v>44459</v>
      </c>
      <c r="B178" s="10" t="str">
        <f t="shared" si="3"/>
        <v>September 2021</v>
      </c>
      <c r="C178" s="6" t="s">
        <v>13</v>
      </c>
      <c r="D178" s="8">
        <v>3000</v>
      </c>
    </row>
    <row r="179" spans="1:4">
      <c r="A179" s="5">
        <v>44462</v>
      </c>
      <c r="B179" s="10" t="str">
        <f t="shared" si="3"/>
        <v>September 2021</v>
      </c>
      <c r="C179" s="6" t="s">
        <v>10</v>
      </c>
      <c r="D179" s="8">
        <v>28500</v>
      </c>
    </row>
    <row r="180" spans="1:4">
      <c r="A180" s="5">
        <v>44469</v>
      </c>
      <c r="B180" s="10" t="str">
        <f t="shared" si="3"/>
        <v>September 2021</v>
      </c>
      <c r="C180" s="6" t="s">
        <v>19</v>
      </c>
      <c r="D180" s="8">
        <v>8500</v>
      </c>
    </row>
    <row r="181" spans="1:4">
      <c r="A181" s="5">
        <v>44469</v>
      </c>
      <c r="B181" s="10" t="str">
        <f t="shared" si="3"/>
        <v>September 2021</v>
      </c>
      <c r="C181" s="6" t="s">
        <v>24</v>
      </c>
      <c r="D181" s="8">
        <v>100000</v>
      </c>
    </row>
    <row r="182" spans="1:4">
      <c r="A182" s="5">
        <v>44484</v>
      </c>
      <c r="B182" s="10" t="str">
        <f t="shared" si="3"/>
        <v>October 2021</v>
      </c>
      <c r="C182" s="6" t="s">
        <v>22</v>
      </c>
      <c r="D182" s="7">
        <v>757500</v>
      </c>
    </row>
    <row r="183" spans="1:4">
      <c r="A183" s="5">
        <v>44484</v>
      </c>
      <c r="B183" s="10" t="str">
        <f t="shared" si="3"/>
        <v>October 2021</v>
      </c>
      <c r="C183" s="6" t="s">
        <v>3</v>
      </c>
      <c r="D183" s="8">
        <v>10000</v>
      </c>
    </row>
    <row r="184" spans="1:4">
      <c r="A184" s="5">
        <v>44484</v>
      </c>
      <c r="B184" s="10" t="str">
        <f t="shared" si="3"/>
        <v>October 2021</v>
      </c>
      <c r="C184" s="6" t="s">
        <v>6</v>
      </c>
      <c r="D184" s="8">
        <v>140000</v>
      </c>
    </row>
    <row r="185" spans="1:4">
      <c r="A185" s="5">
        <v>44473</v>
      </c>
      <c r="B185" s="10" t="str">
        <f t="shared" si="3"/>
        <v>October 2021</v>
      </c>
      <c r="C185" s="6" t="s">
        <v>16</v>
      </c>
      <c r="D185" s="8">
        <v>20000</v>
      </c>
    </row>
    <row r="186" spans="1:4">
      <c r="A186" s="5">
        <v>44484</v>
      </c>
      <c r="B186" s="10" t="str">
        <f t="shared" si="3"/>
        <v>October 2021</v>
      </c>
      <c r="C186" s="6" t="s">
        <v>7</v>
      </c>
      <c r="D186" s="8">
        <v>170000</v>
      </c>
    </row>
    <row r="187" spans="1:4">
      <c r="A187" s="5">
        <v>44471</v>
      </c>
      <c r="B187" s="10" t="str">
        <f t="shared" si="3"/>
        <v>October 2021</v>
      </c>
      <c r="C187" s="6" t="s">
        <v>8</v>
      </c>
      <c r="D187" s="8">
        <v>22500</v>
      </c>
    </row>
    <row r="188" spans="1:4">
      <c r="A188" s="5">
        <v>44471</v>
      </c>
      <c r="B188" s="10" t="str">
        <f t="shared" si="3"/>
        <v>October 2021</v>
      </c>
      <c r="C188" s="6" t="s">
        <v>20</v>
      </c>
      <c r="D188" s="8">
        <v>25000</v>
      </c>
    </row>
    <row r="189" spans="1:4">
      <c r="A189" s="5">
        <v>44499</v>
      </c>
      <c r="B189" s="10" t="str">
        <f t="shared" si="3"/>
        <v>October 2021</v>
      </c>
      <c r="C189" s="6" t="s">
        <v>23</v>
      </c>
      <c r="D189" s="8">
        <v>425750</v>
      </c>
    </row>
    <row r="190" spans="1:4">
      <c r="A190" s="5">
        <v>44479</v>
      </c>
      <c r="B190" s="10" t="str">
        <f t="shared" si="3"/>
        <v>October 2021</v>
      </c>
      <c r="C190" s="6" t="s">
        <v>4</v>
      </c>
      <c r="D190" s="8">
        <v>65550</v>
      </c>
    </row>
    <row r="191" spans="1:4">
      <c r="A191" s="5">
        <v>44499</v>
      </c>
      <c r="B191" s="10" t="str">
        <f t="shared" si="3"/>
        <v>October 2021</v>
      </c>
      <c r="C191" s="6" t="s">
        <v>21</v>
      </c>
      <c r="D191" s="8">
        <v>135500</v>
      </c>
    </row>
    <row r="192" spans="1:4">
      <c r="A192" s="5">
        <v>44491</v>
      </c>
      <c r="B192" s="10" t="str">
        <f t="shared" si="3"/>
        <v>October 2021</v>
      </c>
      <c r="C192" s="6" t="s">
        <v>5</v>
      </c>
      <c r="D192" s="8">
        <v>45500</v>
      </c>
    </row>
    <row r="193" spans="1:4">
      <c r="A193" s="5">
        <v>44485</v>
      </c>
      <c r="B193" s="10" t="str">
        <f t="shared" si="3"/>
        <v>October 2021</v>
      </c>
      <c r="C193" s="6" t="s">
        <v>9</v>
      </c>
      <c r="D193" s="8">
        <v>12500</v>
      </c>
    </row>
    <row r="194" spans="1:4">
      <c r="A194" s="5">
        <v>44474</v>
      </c>
      <c r="B194" s="10" t="str">
        <f t="shared" si="3"/>
        <v>October 2021</v>
      </c>
      <c r="C194" s="6" t="s">
        <v>10</v>
      </c>
      <c r="D194" s="8">
        <v>25750</v>
      </c>
    </row>
    <row r="195" spans="1:4">
      <c r="A195" s="5">
        <v>44480</v>
      </c>
      <c r="B195" s="10" t="str">
        <f t="shared" si="3"/>
        <v>October 2021</v>
      </c>
      <c r="C195" s="6" t="s">
        <v>11</v>
      </c>
      <c r="D195" s="8">
        <v>15000</v>
      </c>
    </row>
    <row r="196" spans="1:4">
      <c r="A196" s="5">
        <v>44484</v>
      </c>
      <c r="B196" s="10" t="str">
        <f t="shared" si="3"/>
        <v>October 2021</v>
      </c>
      <c r="C196" s="6" t="s">
        <v>12</v>
      </c>
      <c r="D196" s="8">
        <v>15000</v>
      </c>
    </row>
    <row r="197" spans="1:4">
      <c r="A197" s="5">
        <v>44489</v>
      </c>
      <c r="B197" s="10" t="str">
        <f t="shared" ref="B197:B238" si="4">TEXT(A197,"mmmm")&amp;" "&amp;TEXT(A197,"yyyy")</f>
        <v>October 2021</v>
      </c>
      <c r="C197" s="6" t="s">
        <v>13</v>
      </c>
      <c r="D197" s="8">
        <v>3000</v>
      </c>
    </row>
    <row r="198" spans="1:4">
      <c r="A198" s="5">
        <v>44490</v>
      </c>
      <c r="B198" s="10" t="str">
        <f t="shared" si="4"/>
        <v>October 2021</v>
      </c>
      <c r="C198" s="6" t="s">
        <v>10</v>
      </c>
      <c r="D198" s="8">
        <v>20545</v>
      </c>
    </row>
    <row r="199" spans="1:4">
      <c r="A199" s="5">
        <v>44499</v>
      </c>
      <c r="B199" s="10" t="str">
        <f t="shared" si="4"/>
        <v>October 2021</v>
      </c>
      <c r="C199" s="6" t="s">
        <v>19</v>
      </c>
      <c r="D199" s="8">
        <v>9750</v>
      </c>
    </row>
    <row r="200" spans="1:4">
      <c r="A200" s="5">
        <v>44499</v>
      </c>
      <c r="B200" s="10" t="str">
        <f t="shared" si="4"/>
        <v>October 2021</v>
      </c>
      <c r="C200" s="6" t="s">
        <v>24</v>
      </c>
      <c r="D200" s="8">
        <v>100000</v>
      </c>
    </row>
    <row r="201" spans="1:4">
      <c r="A201" s="5">
        <v>44515</v>
      </c>
      <c r="B201" s="10" t="str">
        <f t="shared" si="4"/>
        <v>November 2021</v>
      </c>
      <c r="C201" s="6" t="s">
        <v>22</v>
      </c>
      <c r="D201" s="7">
        <v>825950</v>
      </c>
    </row>
    <row r="202" spans="1:4">
      <c r="A202" s="5">
        <v>44515</v>
      </c>
      <c r="B202" s="10" t="str">
        <f t="shared" si="4"/>
        <v>November 2021</v>
      </c>
      <c r="C202" s="6" t="s">
        <v>3</v>
      </c>
      <c r="D202" s="8">
        <v>10000</v>
      </c>
    </row>
    <row r="203" spans="1:4">
      <c r="A203" s="5">
        <v>44515</v>
      </c>
      <c r="B203" s="10" t="str">
        <f t="shared" si="4"/>
        <v>November 2021</v>
      </c>
      <c r="C203" s="6" t="s">
        <v>6</v>
      </c>
      <c r="D203" s="8">
        <v>140000</v>
      </c>
    </row>
    <row r="204" spans="1:4">
      <c r="A204" s="5">
        <v>44504</v>
      </c>
      <c r="B204" s="10" t="str">
        <f t="shared" si="4"/>
        <v>November 2021</v>
      </c>
      <c r="C204" s="6" t="s">
        <v>16</v>
      </c>
      <c r="D204" s="8">
        <v>20000</v>
      </c>
    </row>
    <row r="205" spans="1:4">
      <c r="A205" s="5">
        <v>44515</v>
      </c>
      <c r="B205" s="10" t="str">
        <f t="shared" si="4"/>
        <v>November 2021</v>
      </c>
      <c r="C205" s="6" t="s">
        <v>7</v>
      </c>
      <c r="D205" s="8">
        <v>170000</v>
      </c>
    </row>
    <row r="206" spans="1:4">
      <c r="A206" s="5">
        <v>44502</v>
      </c>
      <c r="B206" s="10" t="str">
        <f t="shared" si="4"/>
        <v>November 2021</v>
      </c>
      <c r="C206" s="6" t="s">
        <v>8</v>
      </c>
      <c r="D206" s="8">
        <v>25750</v>
      </c>
    </row>
    <row r="207" spans="1:4">
      <c r="A207" s="5">
        <v>44502</v>
      </c>
      <c r="B207" s="10" t="str">
        <f t="shared" si="4"/>
        <v>November 2021</v>
      </c>
      <c r="C207" s="6" t="s">
        <v>20</v>
      </c>
      <c r="D207" s="8">
        <v>25000</v>
      </c>
    </row>
    <row r="208" spans="1:4">
      <c r="A208" s="5">
        <v>44530</v>
      </c>
      <c r="B208" s="10" t="str">
        <f t="shared" si="4"/>
        <v>November 2021</v>
      </c>
      <c r="C208" s="6" t="s">
        <v>23</v>
      </c>
      <c r="D208" s="8">
        <v>355750</v>
      </c>
    </row>
    <row r="209" spans="1:4">
      <c r="A209" s="5">
        <v>44510</v>
      </c>
      <c r="B209" s="10" t="str">
        <f t="shared" si="4"/>
        <v>November 2021</v>
      </c>
      <c r="C209" s="6" t="s">
        <v>4</v>
      </c>
      <c r="D209" s="8">
        <v>45750</v>
      </c>
    </row>
    <row r="210" spans="1:4">
      <c r="A210" s="5">
        <v>44530</v>
      </c>
      <c r="B210" s="10" t="str">
        <f t="shared" si="4"/>
        <v>November 2021</v>
      </c>
      <c r="C210" s="6" t="s">
        <v>21</v>
      </c>
      <c r="D210" s="8">
        <v>87650</v>
      </c>
    </row>
    <row r="211" spans="1:4">
      <c r="A211" s="5">
        <v>44522</v>
      </c>
      <c r="B211" s="10" t="str">
        <f t="shared" si="4"/>
        <v>November 2021</v>
      </c>
      <c r="C211" s="6" t="s">
        <v>5</v>
      </c>
      <c r="D211" s="8">
        <v>55750</v>
      </c>
    </row>
    <row r="212" spans="1:4">
      <c r="A212" s="5">
        <v>44517</v>
      </c>
      <c r="B212" s="10" t="str">
        <f t="shared" si="4"/>
        <v>November 2021</v>
      </c>
      <c r="C212" s="6" t="s">
        <v>9</v>
      </c>
      <c r="D212" s="8">
        <v>8750</v>
      </c>
    </row>
    <row r="213" spans="1:4">
      <c r="A213" s="5">
        <v>44507</v>
      </c>
      <c r="B213" s="10" t="str">
        <f t="shared" si="4"/>
        <v>November 2021</v>
      </c>
      <c r="C213" s="6" t="s">
        <v>10</v>
      </c>
      <c r="D213" s="8">
        <v>15500</v>
      </c>
    </row>
    <row r="214" spans="1:4">
      <c r="A214" s="5">
        <v>44511</v>
      </c>
      <c r="B214" s="10" t="str">
        <f t="shared" si="4"/>
        <v>November 2021</v>
      </c>
      <c r="C214" s="6" t="s">
        <v>11</v>
      </c>
      <c r="D214" s="8">
        <v>15000</v>
      </c>
    </row>
    <row r="215" spans="1:4">
      <c r="A215" s="5">
        <v>44515</v>
      </c>
      <c r="B215" s="10" t="str">
        <f t="shared" si="4"/>
        <v>November 2021</v>
      </c>
      <c r="C215" s="6" t="s">
        <v>12</v>
      </c>
      <c r="D215" s="8">
        <v>15000</v>
      </c>
    </row>
    <row r="216" spans="1:4">
      <c r="A216" s="5">
        <v>44520</v>
      </c>
      <c r="B216" s="10" t="str">
        <f t="shared" si="4"/>
        <v>November 2021</v>
      </c>
      <c r="C216" s="6" t="s">
        <v>13</v>
      </c>
      <c r="D216" s="8">
        <v>3000</v>
      </c>
    </row>
    <row r="217" spans="1:4">
      <c r="A217" s="5">
        <v>44518</v>
      </c>
      <c r="B217" s="10" t="str">
        <f t="shared" si="4"/>
        <v>November 2021</v>
      </c>
      <c r="C217" s="6" t="s">
        <v>10</v>
      </c>
      <c r="D217" s="8">
        <v>17750</v>
      </c>
    </row>
    <row r="218" spans="1:4">
      <c r="A218" s="5">
        <v>44530</v>
      </c>
      <c r="B218" s="10" t="str">
        <f t="shared" si="4"/>
        <v>November 2021</v>
      </c>
      <c r="C218" s="6" t="s">
        <v>19</v>
      </c>
      <c r="D218" s="8">
        <v>7200</v>
      </c>
    </row>
    <row r="219" spans="1:4">
      <c r="A219" s="5">
        <v>44530</v>
      </c>
      <c r="B219" s="10" t="str">
        <f t="shared" si="4"/>
        <v>November 2021</v>
      </c>
      <c r="C219" s="6" t="s">
        <v>24</v>
      </c>
      <c r="D219" s="8">
        <v>100000</v>
      </c>
    </row>
    <row r="220" spans="1:4">
      <c r="A220" s="5">
        <v>44545</v>
      </c>
      <c r="B220" s="10" t="str">
        <f t="shared" si="4"/>
        <v>December 2021</v>
      </c>
      <c r="C220" s="6" t="s">
        <v>22</v>
      </c>
      <c r="D220" s="7">
        <v>985750</v>
      </c>
    </row>
    <row r="221" spans="1:4">
      <c r="A221" s="5">
        <v>44545</v>
      </c>
      <c r="B221" s="10" t="str">
        <f t="shared" si="4"/>
        <v>December 2021</v>
      </c>
      <c r="C221" s="6" t="s">
        <v>3</v>
      </c>
      <c r="D221" s="8">
        <v>10000</v>
      </c>
    </row>
    <row r="222" spans="1:4">
      <c r="A222" s="5">
        <v>44545</v>
      </c>
      <c r="B222" s="10" t="str">
        <f t="shared" si="4"/>
        <v>December 2021</v>
      </c>
      <c r="C222" s="6" t="s">
        <v>6</v>
      </c>
      <c r="D222" s="8">
        <v>140000</v>
      </c>
    </row>
    <row r="223" spans="1:4">
      <c r="A223" s="5">
        <v>44534</v>
      </c>
      <c r="B223" s="10" t="str">
        <f t="shared" si="4"/>
        <v>December 2021</v>
      </c>
      <c r="C223" s="6" t="s">
        <v>16</v>
      </c>
      <c r="D223" s="8">
        <v>20000</v>
      </c>
    </row>
    <row r="224" spans="1:4">
      <c r="A224" s="5">
        <v>44545</v>
      </c>
      <c r="B224" s="10" t="str">
        <f t="shared" si="4"/>
        <v>December 2021</v>
      </c>
      <c r="C224" s="6" t="s">
        <v>7</v>
      </c>
      <c r="D224" s="8">
        <v>170000</v>
      </c>
    </row>
    <row r="225" spans="1:4">
      <c r="A225" s="5">
        <v>44532</v>
      </c>
      <c r="B225" s="10" t="str">
        <f t="shared" si="4"/>
        <v>December 2021</v>
      </c>
      <c r="C225" s="6" t="s">
        <v>8</v>
      </c>
      <c r="D225" s="8">
        <v>65750</v>
      </c>
    </row>
    <row r="226" spans="1:4">
      <c r="A226" s="5">
        <v>44532</v>
      </c>
      <c r="B226" s="10" t="str">
        <f t="shared" si="4"/>
        <v>December 2021</v>
      </c>
      <c r="C226" s="6" t="s">
        <v>20</v>
      </c>
      <c r="D226" s="8">
        <v>25000</v>
      </c>
    </row>
    <row r="227" spans="1:4">
      <c r="A227" s="5">
        <v>44560</v>
      </c>
      <c r="B227" s="10" t="str">
        <f t="shared" si="4"/>
        <v>December 2021</v>
      </c>
      <c r="C227" s="6" t="s">
        <v>23</v>
      </c>
      <c r="D227" s="8">
        <v>475500</v>
      </c>
    </row>
    <row r="228" spans="1:4">
      <c r="A228" s="5">
        <v>44540</v>
      </c>
      <c r="B228" s="10" t="str">
        <f t="shared" si="4"/>
        <v>December 2021</v>
      </c>
      <c r="C228" s="6" t="s">
        <v>4</v>
      </c>
      <c r="D228" s="8">
        <v>125000</v>
      </c>
    </row>
    <row r="229" spans="1:4">
      <c r="A229" s="5">
        <v>44560</v>
      </c>
      <c r="B229" s="10" t="str">
        <f t="shared" si="4"/>
        <v>December 2021</v>
      </c>
      <c r="C229" s="6" t="s">
        <v>21</v>
      </c>
      <c r="D229" s="8">
        <v>135700</v>
      </c>
    </row>
    <row r="230" spans="1:4">
      <c r="A230" s="5">
        <v>44552</v>
      </c>
      <c r="B230" s="10" t="str">
        <f t="shared" si="4"/>
        <v>December 2021</v>
      </c>
      <c r="C230" s="6" t="s">
        <v>5</v>
      </c>
      <c r="D230" s="8">
        <v>175500</v>
      </c>
    </row>
    <row r="231" spans="1:4">
      <c r="A231" s="5">
        <v>44546</v>
      </c>
      <c r="B231" s="10" t="str">
        <f t="shared" si="4"/>
        <v>December 2021</v>
      </c>
      <c r="C231" s="6" t="s">
        <v>9</v>
      </c>
      <c r="D231" s="8">
        <v>22000</v>
      </c>
    </row>
    <row r="232" spans="1:4">
      <c r="A232" s="5">
        <v>44537</v>
      </c>
      <c r="B232" s="10" t="str">
        <f t="shared" si="4"/>
        <v>December 2021</v>
      </c>
      <c r="C232" s="6" t="s">
        <v>10</v>
      </c>
      <c r="D232" s="8">
        <v>15500</v>
      </c>
    </row>
    <row r="233" spans="1:4">
      <c r="A233" s="5">
        <v>44541</v>
      </c>
      <c r="B233" s="10" t="str">
        <f t="shared" si="4"/>
        <v>December 2021</v>
      </c>
      <c r="C233" s="6" t="s">
        <v>11</v>
      </c>
      <c r="D233" s="8">
        <v>15000</v>
      </c>
    </row>
    <row r="234" spans="1:4">
      <c r="A234" s="5">
        <v>44545</v>
      </c>
      <c r="B234" s="10" t="str">
        <f t="shared" si="4"/>
        <v>December 2021</v>
      </c>
      <c r="C234" s="6" t="s">
        <v>12</v>
      </c>
      <c r="D234" s="8">
        <v>15000</v>
      </c>
    </row>
    <row r="235" spans="1:4">
      <c r="A235" s="5">
        <v>44550</v>
      </c>
      <c r="B235" s="10" t="str">
        <f t="shared" si="4"/>
        <v>December 2021</v>
      </c>
      <c r="C235" s="6" t="s">
        <v>13</v>
      </c>
      <c r="D235" s="8">
        <v>3000</v>
      </c>
    </row>
    <row r="236" spans="1:4">
      <c r="A236" s="5">
        <v>44549</v>
      </c>
      <c r="B236" s="10" t="str">
        <f t="shared" si="4"/>
        <v>December 2021</v>
      </c>
      <c r="C236" s="6" t="s">
        <v>10</v>
      </c>
      <c r="D236" s="8">
        <v>22750</v>
      </c>
    </row>
    <row r="237" spans="1:4">
      <c r="A237" s="5">
        <v>44560</v>
      </c>
      <c r="B237" s="10" t="str">
        <f t="shared" si="4"/>
        <v>December 2021</v>
      </c>
      <c r="C237" s="6" t="s">
        <v>19</v>
      </c>
      <c r="D237" s="8">
        <v>8200</v>
      </c>
    </row>
    <row r="238" spans="1:4">
      <c r="A238" s="5">
        <v>44560</v>
      </c>
      <c r="B238" s="10" t="str">
        <f t="shared" si="4"/>
        <v>December 2021</v>
      </c>
      <c r="C238" s="6" t="s">
        <v>24</v>
      </c>
      <c r="D238" s="8">
        <v>150000</v>
      </c>
    </row>
  </sheetData>
  <sheetProtection algorithmName="SHA-512" hashValue="JwyQiydsNnED3n0vmVIZdWNF4bQ28ETPaSOfpHFEo0lnuXSTb+35oRn6/yL/7apqzNjETLyPvmWt6s+Gjnbx+g==" saltValue="sq4+3K1qIqKb3vKVMOB2yA==" spinCount="100000" sheet="1" objects="1" scenarios="1"/>
  <mergeCells count="1">
    <mergeCell ref="A1:K1"/>
  </mergeCells>
  <phoneticPr fontId="1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9BA4A-7F52-4509-A6DA-5C372D3ED6EB}">
  <sheetPr>
    <tabColor rgb="FF7030A0"/>
  </sheetPr>
  <dimension ref="A1:M47"/>
  <sheetViews>
    <sheetView workbookViewId="0">
      <selection activeCell="B20" sqref="B20:D20"/>
    </sheetView>
  </sheetViews>
  <sheetFormatPr defaultRowHeight="18"/>
  <cols>
    <col min="1" max="1" width="13.453125" bestFit="1" customWidth="1"/>
    <col min="2" max="2" width="15.6328125" bestFit="1" customWidth="1"/>
    <col min="3" max="4" width="14.08984375" bestFit="1" customWidth="1"/>
    <col min="5" max="5" width="24" bestFit="1" customWidth="1"/>
    <col min="6" max="9" width="14.08984375" bestFit="1" customWidth="1"/>
    <col min="10" max="10" width="14" bestFit="1" customWidth="1"/>
  </cols>
  <sheetData>
    <row r="1" spans="1:13" ht="33" customHeight="1">
      <c r="A1" s="45" t="s">
        <v>30</v>
      </c>
      <c r="B1" s="44"/>
      <c r="C1" s="44"/>
      <c r="D1" s="44"/>
      <c r="E1" s="44"/>
      <c r="F1" s="44"/>
      <c r="G1" s="44"/>
      <c r="H1" s="44"/>
      <c r="I1" s="44"/>
      <c r="J1" s="44"/>
      <c r="K1" s="44"/>
      <c r="L1" s="44"/>
      <c r="M1" s="44"/>
    </row>
    <row r="3" spans="1:13" ht="22.5">
      <c r="B3" s="13" t="s">
        <v>31</v>
      </c>
      <c r="C3" t="s">
        <v>40</v>
      </c>
      <c r="J3" s="12" t="s">
        <v>35</v>
      </c>
    </row>
    <row r="4" spans="1:13">
      <c r="J4" s="9" t="s">
        <v>36</v>
      </c>
    </row>
    <row r="5" spans="1:13">
      <c r="J5" s="9" t="s">
        <v>37</v>
      </c>
    </row>
    <row r="6" spans="1:13">
      <c r="J6" s="9" t="s">
        <v>34</v>
      </c>
    </row>
    <row r="7" spans="1:13">
      <c r="A7" t="s">
        <v>76</v>
      </c>
      <c r="B7" t="s">
        <v>77</v>
      </c>
      <c r="C7" t="s">
        <v>78</v>
      </c>
      <c r="J7" s="9" t="s">
        <v>38</v>
      </c>
    </row>
    <row r="8" spans="1:13">
      <c r="A8" s="41">
        <v>17396250</v>
      </c>
      <c r="B8" s="41">
        <v>9592095</v>
      </c>
      <c r="C8" s="41">
        <v>7804155</v>
      </c>
      <c r="J8" s="9" t="s">
        <v>33</v>
      </c>
    </row>
    <row r="9" spans="1:13">
      <c r="J9" s="9" t="s">
        <v>39</v>
      </c>
    </row>
    <row r="10" spans="1:13">
      <c r="J10" s="9" t="s">
        <v>40</v>
      </c>
    </row>
    <row r="11" spans="1:13">
      <c r="J11" s="9" t="s">
        <v>41</v>
      </c>
    </row>
    <row r="12" spans="1:13">
      <c r="A12" t="s">
        <v>83</v>
      </c>
      <c r="B12" t="s">
        <v>84</v>
      </c>
      <c r="C12" t="s">
        <v>85</v>
      </c>
      <c r="D12" t="s">
        <v>86</v>
      </c>
      <c r="E12" t="s">
        <v>87</v>
      </c>
      <c r="J12" s="9" t="s">
        <v>42</v>
      </c>
    </row>
    <row r="13" spans="1:13">
      <c r="A13">
        <v>1945000</v>
      </c>
      <c r="B13">
        <v>3110700</v>
      </c>
      <c r="C13">
        <v>3619095</v>
      </c>
      <c r="D13">
        <v>370550</v>
      </c>
      <c r="E13">
        <v>781750</v>
      </c>
      <c r="J13" s="9" t="s">
        <v>43</v>
      </c>
    </row>
    <row r="14" spans="1:13">
      <c r="J14" s="9" t="s">
        <v>44</v>
      </c>
    </row>
    <row r="15" spans="1:13">
      <c r="J15" s="9" t="s">
        <v>45</v>
      </c>
    </row>
    <row r="19" spans="1:4">
      <c r="A19" s="12" t="s">
        <v>35</v>
      </c>
      <c r="B19" t="s">
        <v>89</v>
      </c>
      <c r="C19" t="s">
        <v>90</v>
      </c>
      <c r="D19" t="s">
        <v>91</v>
      </c>
    </row>
    <row r="20" spans="1:4">
      <c r="A20" s="9" t="s">
        <v>67</v>
      </c>
      <c r="B20" s="1">
        <v>1051310</v>
      </c>
      <c r="C20" s="1">
        <v>551800</v>
      </c>
      <c r="D20" s="1">
        <v>499510</v>
      </c>
    </row>
    <row r="33" spans="1:5">
      <c r="B33" s="9"/>
    </row>
    <row r="35" spans="1:5">
      <c r="A35" t="s">
        <v>87</v>
      </c>
    </row>
    <row r="36" spans="1:5">
      <c r="A36">
        <v>35000</v>
      </c>
    </row>
    <row r="40" spans="1:5">
      <c r="A40" t="s">
        <v>83</v>
      </c>
      <c r="B40" t="s">
        <v>84</v>
      </c>
      <c r="C40" t="s">
        <v>85</v>
      </c>
      <c r="D40" t="s">
        <v>86</v>
      </c>
      <c r="E40" t="s">
        <v>87</v>
      </c>
    </row>
    <row r="41" spans="1:5">
      <c r="A41" s="1">
        <v>120000</v>
      </c>
      <c r="B41" s="1">
        <v>162500</v>
      </c>
      <c r="C41" s="1">
        <v>214300</v>
      </c>
      <c r="D41" s="1">
        <v>20000</v>
      </c>
      <c r="E41" s="1">
        <v>35000</v>
      </c>
    </row>
    <row r="44" spans="1:5">
      <c r="A44" s="12" t="s">
        <v>63</v>
      </c>
      <c r="B44" t="s">
        <v>67</v>
      </c>
    </row>
    <row r="46" spans="1:5">
      <c r="A46" t="s">
        <v>89</v>
      </c>
      <c r="B46" t="s">
        <v>90</v>
      </c>
      <c r="C46" t="s">
        <v>91</v>
      </c>
    </row>
    <row r="47" spans="1:5">
      <c r="A47" s="1">
        <v>1051310</v>
      </c>
      <c r="B47" s="1">
        <v>551800</v>
      </c>
      <c r="C47" s="1">
        <v>499510</v>
      </c>
    </row>
  </sheetData>
  <mergeCells count="1">
    <mergeCell ref="A1:M1"/>
  </mergeCells>
  <dataValidations count="1">
    <dataValidation type="list" allowBlank="1" showInputMessage="1" showErrorMessage="1" sqref="C3" xr:uid="{0CC0EF03-99FA-4D52-AD32-F89196CC2940}">
      <formula1>MONTHLY.EXPENSE</formula1>
    </dataValidation>
  </dataValidations>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B5247-ECCD-4AFE-A5D2-BAAB52C104AC}">
  <sheetPr>
    <tabColor theme="5" tint="-0.249977111117893"/>
  </sheetPr>
  <dimension ref="A1:K41"/>
  <sheetViews>
    <sheetView tabSelected="1" topLeftCell="A3" zoomScale="86" zoomScaleNormal="86" workbookViewId="0">
      <selection activeCell="C3" sqref="C3"/>
    </sheetView>
  </sheetViews>
  <sheetFormatPr defaultRowHeight="18"/>
  <cols>
    <col min="1" max="1" width="35" customWidth="1"/>
    <col min="2" max="2" width="25" customWidth="1"/>
    <col min="3" max="3" width="13.36328125" bestFit="1" customWidth="1"/>
    <col min="5" max="5" width="24.54296875" bestFit="1" customWidth="1"/>
    <col min="6" max="6" width="25.36328125" customWidth="1"/>
    <col min="7" max="7" width="21.36328125" customWidth="1"/>
    <col min="8" max="8" width="19.90625" customWidth="1"/>
    <col min="9" max="9" width="17.36328125" customWidth="1"/>
    <col min="10" max="10" width="12.54296875" bestFit="1" customWidth="1"/>
  </cols>
  <sheetData>
    <row r="1" spans="1:11" ht="31.5" customHeight="1" thickBot="1">
      <c r="A1" s="46" t="s">
        <v>92</v>
      </c>
      <c r="B1" s="46"/>
      <c r="C1" s="46"/>
      <c r="D1" s="46"/>
      <c r="E1" s="46"/>
      <c r="F1" s="46"/>
      <c r="G1" s="46"/>
      <c r="H1" s="46"/>
      <c r="I1" s="46"/>
      <c r="J1" s="46"/>
      <c r="K1" s="46"/>
    </row>
    <row r="2" spans="1:11" ht="18.75" thickTop="1"/>
    <row r="3" spans="1:11" ht="20.25" thickBot="1">
      <c r="B3" s="29" t="s">
        <v>31</v>
      </c>
      <c r="C3" s="14" t="s">
        <v>40</v>
      </c>
    </row>
    <row r="4" spans="1:11" ht="18.75" thickTop="1"/>
    <row r="6" spans="1:11" ht="20.25" thickBot="1">
      <c r="A6" s="24" t="s">
        <v>57</v>
      </c>
      <c r="B6" s="29" t="s">
        <v>47</v>
      </c>
      <c r="E6" s="29" t="s">
        <v>31</v>
      </c>
      <c r="F6" s="29" t="s">
        <v>46</v>
      </c>
      <c r="G6" s="29" t="s">
        <v>52</v>
      </c>
      <c r="H6" s="29" t="s">
        <v>53</v>
      </c>
      <c r="I6" s="29" t="s">
        <v>55</v>
      </c>
      <c r="J6" s="29" t="s">
        <v>56</v>
      </c>
    </row>
    <row r="7" spans="1:11" ht="21" thickTop="1" thickBot="1">
      <c r="A7" s="29" t="s">
        <v>46</v>
      </c>
      <c r="B7" s="22">
        <f>SUM(B8:B10)</f>
        <v>1548750</v>
      </c>
      <c r="E7" s="27" t="str">
        <f>C3</f>
        <v>June 2021</v>
      </c>
      <c r="F7" s="38">
        <f>B39</f>
        <v>1548750</v>
      </c>
      <c r="G7" s="38">
        <f>B40</f>
        <v>803500</v>
      </c>
      <c r="H7" s="38">
        <f>B41</f>
        <v>745250</v>
      </c>
      <c r="I7" s="30">
        <f>(H7/F7)*100</f>
        <v>48.119451170298625</v>
      </c>
      <c r="J7" s="28" t="str">
        <f>IF(I7&lt;45,"Over Spent","Within Budget")</f>
        <v>Within Budget</v>
      </c>
    </row>
    <row r="8" spans="1:11" ht="18.75" thickTop="1">
      <c r="A8" s="17" t="s">
        <v>22</v>
      </c>
      <c r="B8" s="21">
        <f>SUMIFS(Amount,Calculated_Month_and_year,'Monthly Expenses'!$C$3,Category,'Monthly Expenses'!$A8)</f>
        <v>857500</v>
      </c>
      <c r="E8" s="11"/>
      <c r="I8" s="15"/>
    </row>
    <row r="9" spans="1:11">
      <c r="A9" s="18" t="s">
        <v>23</v>
      </c>
      <c r="B9" s="22">
        <f>SUMIFS(Amount,Calculated_Month_and_year,'Monthly Expenses'!$C$3,Category,'Monthly Expenses'!$A9)</f>
        <v>635750</v>
      </c>
      <c r="E9" s="11"/>
    </row>
    <row r="10" spans="1:11">
      <c r="A10" s="18" t="s">
        <v>21</v>
      </c>
      <c r="B10" s="22">
        <f>SUMIFS(Amount,Calculated_Month_and_year,'Monthly Expenses'!$C$3,Category,'Monthly Expenses'!$A10)</f>
        <v>55500</v>
      </c>
      <c r="E10" s="11"/>
    </row>
    <row r="11" spans="1:11" ht="20.25" thickBot="1">
      <c r="A11" s="16" t="s">
        <v>3</v>
      </c>
      <c r="B11" s="22">
        <f>SUM(B12:B13)</f>
        <v>180000</v>
      </c>
      <c r="E11" s="31" t="s">
        <v>58</v>
      </c>
      <c r="F11" s="29" t="s">
        <v>59</v>
      </c>
      <c r="G11" s="29" t="s">
        <v>60</v>
      </c>
    </row>
    <row r="12" spans="1:11" ht="18.75" thickTop="1">
      <c r="A12" s="19" t="s">
        <v>3</v>
      </c>
      <c r="B12" s="22">
        <f>SUMIFS(Amount,Calculated_Month_and_year,'Monthly Expenses'!$C$3,Category,'Monthly Expenses'!$A12)</f>
        <v>10000</v>
      </c>
      <c r="E12" s="41">
        <v>17396250</v>
      </c>
      <c r="F12" s="41">
        <v>9592095</v>
      </c>
      <c r="G12" s="41">
        <f>E12-F12</f>
        <v>7804155</v>
      </c>
    </row>
    <row r="13" spans="1:11">
      <c r="A13" s="19" t="s">
        <v>6</v>
      </c>
      <c r="B13" s="22">
        <f>SUMIFS(Amount,Calculated_Month_and_year,'Monthly Expenses'!$C$3,Category,'Monthly Expenses'!$A13)</f>
        <v>170000</v>
      </c>
      <c r="E13" s="11"/>
    </row>
    <row r="14" spans="1:11">
      <c r="A14" s="16" t="s">
        <v>48</v>
      </c>
      <c r="B14" s="22">
        <f>SUM(B15:B25)</f>
        <v>158000</v>
      </c>
      <c r="E14" s="11"/>
    </row>
    <row r="15" spans="1:11">
      <c r="A15" s="19" t="s">
        <v>20</v>
      </c>
      <c r="B15" s="22">
        <f>SUMIFS(Amount,Calculated_Month_and_year,'Monthly Expenses'!$C$3,Category,'Monthly Expenses'!$A15)</f>
        <v>25000</v>
      </c>
      <c r="E15" s="11"/>
    </row>
    <row r="16" spans="1:11">
      <c r="A16" s="19" t="s">
        <v>11</v>
      </c>
      <c r="B16" s="22">
        <f>SUMIFS(Amount,Calculated_Month_and_year,'Monthly Expenses'!$C$3,Category,'Monthly Expenses'!$A16)</f>
        <v>15000</v>
      </c>
      <c r="E16" s="32" t="s">
        <v>61</v>
      </c>
      <c r="F16" s="33" t="s">
        <v>62</v>
      </c>
      <c r="G16" s="42" t="s">
        <v>88</v>
      </c>
    </row>
    <row r="17" spans="1:7">
      <c r="A17" s="19" t="s">
        <v>15</v>
      </c>
      <c r="B17" s="22">
        <f>SUMIFS(Amount,Calculated_Month_and_year,'Monthly Expenses'!$C$3,Category,'Monthly Expenses'!$A17)</f>
        <v>0</v>
      </c>
      <c r="E17" s="36">
        <f>Table4[Total Yearly income]/12</f>
        <v>1449687.5</v>
      </c>
      <c r="F17" s="37">
        <f>Table4[Total Yearly Expenses]/12</f>
        <v>799341.25</v>
      </c>
      <c r="G17" s="41">
        <f>Table4[Total Yearly Savings]/12</f>
        <v>650346.25</v>
      </c>
    </row>
    <row r="18" spans="1:7">
      <c r="A18" s="19" t="s">
        <v>26</v>
      </c>
      <c r="B18" s="22">
        <f>SUMIFS(Amount,Calculated_Month_and_year,'Monthly Expenses'!$C$3,Category,'Monthly Expenses'!$A18)</f>
        <v>0</v>
      </c>
      <c r="E18" s="11"/>
    </row>
    <row r="19" spans="1:7">
      <c r="A19" s="19" t="s">
        <v>28</v>
      </c>
      <c r="B19" s="22">
        <f>SUMIFS(Amount,Calculated_Month_and_year,'Monthly Expenses'!$C$3,Category,'Monthly Expenses'!$A19)</f>
        <v>0</v>
      </c>
    </row>
    <row r="20" spans="1:7">
      <c r="A20" s="19" t="s">
        <v>27</v>
      </c>
      <c r="B20" s="22">
        <f>SUMIFS(Amount,Calculated_Month_and_year,'Monthly Expenses'!$C$3,Category,'Monthly Expenses'!$A20)</f>
        <v>0</v>
      </c>
    </row>
    <row r="21" spans="1:7">
      <c r="A21" s="19" t="s">
        <v>25</v>
      </c>
      <c r="B21" s="22">
        <f>SUMIFS(Amount,Calculated_Month_and_year,'Monthly Expenses'!$C$3,Category,'Monthly Expenses'!$A21)</f>
        <v>0</v>
      </c>
    </row>
    <row r="22" spans="1:7">
      <c r="A22" s="19" t="s">
        <v>12</v>
      </c>
      <c r="B22" s="22">
        <f>SUMIFS(Amount,Calculated_Month_and_year,'Monthly Expenses'!$C$3,Category,'Monthly Expenses'!$A22)</f>
        <v>15000</v>
      </c>
    </row>
    <row r="23" spans="1:7">
      <c r="A23" s="19" t="s">
        <v>13</v>
      </c>
      <c r="B23" s="22">
        <f>SUMIFS(Amount,Calculated_Month_and_year,'Monthly Expenses'!$C$3,Category,'Monthly Expenses'!$A23)</f>
        <v>3000</v>
      </c>
    </row>
    <row r="24" spans="1:7">
      <c r="A24" s="19" t="s">
        <v>14</v>
      </c>
      <c r="B24" s="22">
        <f>SUMIFS(Amount,Calculated_Month_and_year,'Monthly Expenses'!$C$3,Category,'Monthly Expenses'!$A24)</f>
        <v>0</v>
      </c>
    </row>
    <row r="25" spans="1:7">
      <c r="A25" s="20" t="s">
        <v>24</v>
      </c>
      <c r="B25" s="22">
        <f>SUMIFS(Amount,Calculated_Month_and_year,'Monthly Expenses'!$C$3,Category,'Monthly Expenses'!$A25)</f>
        <v>100000</v>
      </c>
    </row>
    <row r="26" spans="1:7">
      <c r="A26" s="16" t="s">
        <v>49</v>
      </c>
      <c r="B26" s="22">
        <f>SUM(B27:B32)</f>
        <v>335500</v>
      </c>
    </row>
    <row r="27" spans="1:7">
      <c r="A27" s="19" t="s">
        <v>16</v>
      </c>
      <c r="B27" s="22">
        <f>SUMIFS(Amount,Calculated_Month_and_year,'Monthly Expenses'!$C$3,Category,'Monthly Expenses'!$A27)</f>
        <v>15000</v>
      </c>
    </row>
    <row r="28" spans="1:7">
      <c r="A28" s="19" t="s">
        <v>7</v>
      </c>
      <c r="B28" s="22">
        <f>SUMIFS(Amount,Calculated_Month_and_year,'Monthly Expenses'!$C$3,Category,'Monthly Expenses'!$A28)</f>
        <v>150000</v>
      </c>
    </row>
    <row r="29" spans="1:7">
      <c r="A29" s="19" t="s">
        <v>19</v>
      </c>
      <c r="B29" s="22">
        <f>SUMIFS(Amount,Calculated_Month_and_year,'Monthly Expenses'!$C$3,Category,'Monthly Expenses'!$A29)</f>
        <v>9500</v>
      </c>
    </row>
    <row r="30" spans="1:7">
      <c r="A30" s="19" t="s">
        <v>10</v>
      </c>
      <c r="B30" s="22">
        <f>SUMIFS(Amount,Calculated_Month_and_year,'Monthly Expenses'!$C$3,Category,'Monthly Expenses'!$A30)</f>
        <v>56000</v>
      </c>
    </row>
    <row r="31" spans="1:7">
      <c r="A31" s="19" t="s">
        <v>4</v>
      </c>
      <c r="B31" s="22">
        <f>SUMIFS(Amount,Calculated_Month_and_year,'Monthly Expenses'!$C$3,Category,'Monthly Expenses'!$A31)</f>
        <v>80000</v>
      </c>
    </row>
    <row r="32" spans="1:7">
      <c r="A32" s="19" t="s">
        <v>9</v>
      </c>
      <c r="B32" s="22">
        <f>SUMIFS(Amount,Calculated_Month_and_year,'Monthly Expenses'!$C$3,Category,'Monthly Expenses'!$A32)</f>
        <v>25000</v>
      </c>
    </row>
    <row r="33" spans="1:2">
      <c r="A33" s="16" t="s">
        <v>50</v>
      </c>
      <c r="B33" s="22">
        <f>SUM(B34:B35)</f>
        <v>30000</v>
      </c>
    </row>
    <row r="34" spans="1:2">
      <c r="A34" s="19" t="s">
        <v>8</v>
      </c>
      <c r="B34" s="22">
        <f>SUMIFS(Amount,Calculated_Month_and_year,'Monthly Expenses'!$C$3,Category,'Monthly Expenses'!$A34)</f>
        <v>30000</v>
      </c>
    </row>
    <row r="35" spans="1:2">
      <c r="A35" s="19" t="s">
        <v>18</v>
      </c>
      <c r="B35" s="22">
        <f>SUMIFS(Amount,Calculated_Month_and_year,'Monthly Expenses'!$C$3,Category,'Monthly Expenses'!$A35)</f>
        <v>0</v>
      </c>
    </row>
    <row r="36" spans="1:2">
      <c r="A36" s="16" t="s">
        <v>51</v>
      </c>
      <c r="B36" s="22">
        <f>SUM(B37:B38)</f>
        <v>100000</v>
      </c>
    </row>
    <row r="37" spans="1:2">
      <c r="A37" s="19" t="s">
        <v>5</v>
      </c>
      <c r="B37" s="22">
        <f>SUMIFS(Amount,Calculated_Month_and_year,'Monthly Expenses'!$C$3,Category,'Monthly Expenses'!$A37)</f>
        <v>100000</v>
      </c>
    </row>
    <row r="38" spans="1:2">
      <c r="A38" s="19" t="s">
        <v>17</v>
      </c>
      <c r="B38" s="22">
        <f>SUMIFS(Amount,Calculated_Month_and_year,'Monthly Expenses'!$C$3,Category,'Monthly Expenses'!$A38)</f>
        <v>0</v>
      </c>
    </row>
    <row r="39" spans="1:2">
      <c r="A39" s="16" t="s">
        <v>54</v>
      </c>
      <c r="B39" s="23">
        <f>SUM(B8:B10)</f>
        <v>1548750</v>
      </c>
    </row>
    <row r="40" spans="1:2">
      <c r="A40" s="16" t="s">
        <v>52</v>
      </c>
      <c r="B40" s="23">
        <f>SUM(B12,B13,B15,B16,B17,B18,B19,B20,B22,B23,B24,B25,B27,B28,B29,B30,B31,B32,B34,B35,B37,B38)</f>
        <v>803500</v>
      </c>
    </row>
    <row r="41" spans="1:2">
      <c r="A41" s="25" t="s">
        <v>53</v>
      </c>
      <c r="B41" s="26">
        <f>B39-B40</f>
        <v>745250</v>
      </c>
    </row>
  </sheetData>
  <mergeCells count="1">
    <mergeCell ref="A1:K1"/>
  </mergeCells>
  <conditionalFormatting sqref="I7">
    <cfRule type="cellIs" dxfId="25" priority="1" operator="lessThan">
      <formula>45</formula>
    </cfRule>
  </conditionalFormatting>
  <dataValidations count="1">
    <dataValidation type="list" allowBlank="1" showInputMessage="1" showErrorMessage="1" sqref="C3" xr:uid="{08FE8ED6-011E-48DC-9E3A-3A34376382E6}">
      <formula1>MONTHLY.EXPENSE</formula1>
    </dataValidation>
  </dataValidations>
  <pageMargins left="0.7" right="0.7" top="0.75" bottom="0.75" header="0.3" footer="0.3"/>
  <pageSetup orientation="portrait" r:id="rId1"/>
  <tableParts count="4">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FA322-DEF1-4E11-B866-62F2535548F9}">
  <sheetPr>
    <tabColor rgb="FF7030A0"/>
  </sheetPr>
  <dimension ref="A1"/>
  <sheetViews>
    <sheetView showGridLines="0" showRowColHeaders="0" zoomScale="96" zoomScaleNormal="96" workbookViewId="0">
      <selection activeCell="D193" sqref="A1:XFD1048576"/>
    </sheetView>
  </sheetViews>
  <sheetFormatPr defaultRowHeight="18"/>
  <sheetData/>
  <sheetProtection algorithmName="SHA-512" hashValue="XLLnpKyJvyx6gqMIXOOJGdzIFHxo3Ywevv4fZjp5Akc6oQZgg7Sjok2RiqbUbG7Qv8ewmjqGJXnw6wSrq62a1A==" saltValue="UiNiSlEJMsMD2mLN5Oz72g=="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Raw Data</vt:lpstr>
      <vt:lpstr>Workings</vt:lpstr>
      <vt:lpstr>pivot table</vt:lpstr>
      <vt:lpstr>Monthly Expenses</vt:lpstr>
      <vt:lpstr>Dashboard</vt:lpstr>
      <vt:lpstr>Amount</vt:lpstr>
      <vt:lpstr>Calculated_Month_and_year</vt:lpstr>
      <vt:lpstr>Category</vt:lpstr>
      <vt:lpstr>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temiyato</dc:creator>
  <cp:lastModifiedBy>temiyato</cp:lastModifiedBy>
  <dcterms:created xsi:type="dcterms:W3CDTF">2022-09-17T12:00:37Z</dcterms:created>
  <dcterms:modified xsi:type="dcterms:W3CDTF">2022-09-21T06:47:32Z</dcterms:modified>
</cp:coreProperties>
</file>