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df\Desktop\herbalife\"/>
    </mc:Choice>
  </mc:AlternateContent>
  <xr:revisionPtr revIDLastSave="0" documentId="13_ncr:1_{56C4A8C7-3A31-4364-9B89-B776EF8F3198}" xr6:coauthVersionLast="45" xr6:coauthVersionMax="45" xr10:uidLastSave="{00000000-0000-0000-0000-000000000000}"/>
  <bookViews>
    <workbookView xWindow="-120" yWindow="-120" windowWidth="24240" windowHeight="13140" tabRatio="607" firstSheet="6" activeTab="11" xr2:uid="{00000000-000D-0000-FFFF-FFFF00000000}"/>
  </bookViews>
  <sheets>
    <sheet name="Partnerzy12.19" sheetId="2" r:id="rId1"/>
    <sheet name="LISTA" sheetId="3" r:id="rId2"/>
    <sheet name="STYCZEŃ2020" sheetId="1" r:id="rId3"/>
    <sheet name="LUTY2020" sheetId="6" r:id="rId4"/>
    <sheet name="MARZEC2020" sheetId="4" r:id="rId5"/>
    <sheet name=" sprzedaż styczeń " sheetId="5" r:id="rId6"/>
    <sheet name="sprzedaż luty" sheetId="7" r:id="rId7"/>
    <sheet name="sprzedaz marzec" sheetId="9" r:id="rId8"/>
    <sheet name="sprzedaż kwiecień." sheetId="11" r:id="rId9"/>
    <sheet name="sprzedaż maj" sheetId="8" r:id="rId10"/>
    <sheet name="sprzedaż czerwiec " sheetId="12" r:id="rId11"/>
    <sheet name="sprzedaż lipiec" sheetId="13" r:id="rId12"/>
  </sheets>
  <definedNames>
    <definedName name="_xlnm._FilterDatabase" localSheetId="5" hidden="1">' sprzedaż styczeń '!$A$1:$W$55</definedName>
    <definedName name="_xlnm._FilterDatabase" localSheetId="8" hidden="1">'sprzedaż kwiecień.'!$A$1:$AG$62</definedName>
    <definedName name="_xlnm._FilterDatabase" localSheetId="6" hidden="1">'sprzedaż luty'!$AB$3:$AB$59</definedName>
    <definedName name="_xlnm._FilterDatabase" localSheetId="9" hidden="1">'sprzedaż maj'!$A$1:$AJ$66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75" i="13" l="1"/>
  <c r="AF74" i="13"/>
  <c r="AG74" i="13"/>
  <c r="AD81" i="13"/>
  <c r="Y80" i="13"/>
  <c r="H80" i="13"/>
  <c r="P77" i="13"/>
  <c r="N77" i="13"/>
  <c r="J77" i="13"/>
  <c r="H77" i="13"/>
  <c r="G77" i="13"/>
  <c r="E77" i="13"/>
  <c r="AQ74" i="13"/>
  <c r="AP74" i="13"/>
  <c r="AO74" i="13"/>
  <c r="AN74" i="13"/>
  <c r="AK74" i="13"/>
  <c r="AJ75" i="13" s="1"/>
  <c r="AI74" i="13"/>
  <c r="AH75" i="13" s="1"/>
  <c r="AC74" i="13"/>
  <c r="AB74" i="13"/>
  <c r="AA74" i="13"/>
  <c r="Z74" i="13"/>
  <c r="Y74" i="13"/>
  <c r="W74" i="13"/>
  <c r="V74" i="13"/>
  <c r="U74" i="13"/>
  <c r="T74" i="13"/>
  <c r="S74" i="13"/>
  <c r="R74" i="13"/>
  <c r="Q74" i="13"/>
  <c r="P74" i="13"/>
  <c r="O74" i="13"/>
  <c r="N74" i="13"/>
  <c r="M74" i="13"/>
  <c r="L74" i="13"/>
  <c r="K74" i="13"/>
  <c r="J74" i="13"/>
  <c r="I74" i="13"/>
  <c r="H74" i="13"/>
  <c r="F74" i="13"/>
  <c r="D74" i="13"/>
  <c r="C74" i="13"/>
  <c r="AE73" i="13"/>
  <c r="AD73" i="13"/>
  <c r="AE72" i="13"/>
  <c r="AD72" i="13"/>
  <c r="AE71" i="13"/>
  <c r="AD71" i="13"/>
  <c r="AE70" i="13"/>
  <c r="AD70" i="13"/>
  <c r="AE69" i="13"/>
  <c r="AD69" i="13"/>
  <c r="AE68" i="13"/>
  <c r="AD68" i="13"/>
  <c r="AE67" i="13"/>
  <c r="AD67" i="13"/>
  <c r="AE66" i="13"/>
  <c r="AD66" i="13"/>
  <c r="AE65" i="13"/>
  <c r="AD65" i="13"/>
  <c r="AE64" i="13"/>
  <c r="AD64" i="13"/>
  <c r="AE63" i="13"/>
  <c r="AD63" i="13"/>
  <c r="AE62" i="13"/>
  <c r="AD62" i="13"/>
  <c r="AE61" i="13"/>
  <c r="AD61" i="13"/>
  <c r="AE60" i="13"/>
  <c r="AD60" i="13"/>
  <c r="AE59" i="13"/>
  <c r="AD59" i="13"/>
  <c r="AE58" i="13"/>
  <c r="AD58" i="13"/>
  <c r="AE57" i="13"/>
  <c r="AD57" i="13"/>
  <c r="AE56" i="13"/>
  <c r="AD56" i="13"/>
  <c r="AE55" i="13"/>
  <c r="AD55" i="13"/>
  <c r="AE54" i="13"/>
  <c r="AD54" i="13"/>
  <c r="AE53" i="13"/>
  <c r="AD53" i="13"/>
  <c r="AE52" i="13"/>
  <c r="AD52" i="13"/>
  <c r="AE51" i="13"/>
  <c r="AD51" i="13"/>
  <c r="AE50" i="13"/>
  <c r="AD50" i="13"/>
  <c r="AE49" i="13"/>
  <c r="AD49" i="13"/>
  <c r="AE48" i="13"/>
  <c r="AD48" i="13"/>
  <c r="AE47" i="13"/>
  <c r="AD47" i="13"/>
  <c r="AE46" i="13"/>
  <c r="AD46" i="13"/>
  <c r="AE45" i="13"/>
  <c r="AD45" i="13"/>
  <c r="AE44" i="13"/>
  <c r="AD44" i="13"/>
  <c r="AE43" i="13"/>
  <c r="AD43" i="13"/>
  <c r="AE42" i="13"/>
  <c r="AD42" i="13"/>
  <c r="AE41" i="13"/>
  <c r="AD41" i="13"/>
  <c r="AE40" i="13"/>
  <c r="AD40" i="13"/>
  <c r="AE39" i="13"/>
  <c r="AD39" i="13"/>
  <c r="AE38" i="13"/>
  <c r="AD38" i="13"/>
  <c r="AE37" i="13"/>
  <c r="AD37" i="13"/>
  <c r="E74" i="13"/>
  <c r="AE36" i="13"/>
  <c r="AD36" i="13"/>
  <c r="AE35" i="13"/>
  <c r="AD35" i="13"/>
  <c r="AE34" i="13"/>
  <c r="AD34" i="13"/>
  <c r="AE33" i="13"/>
  <c r="AD33" i="13"/>
  <c r="AE32" i="13"/>
  <c r="AD32" i="13"/>
  <c r="AE31" i="13"/>
  <c r="AD31" i="13"/>
  <c r="G74" i="13"/>
  <c r="AE30" i="13"/>
  <c r="AD30" i="13"/>
  <c r="AE29" i="13"/>
  <c r="AD29" i="13"/>
  <c r="AE28" i="13"/>
  <c r="AD28" i="13"/>
  <c r="AE27" i="13"/>
  <c r="AD27" i="13"/>
  <c r="AE26" i="13"/>
  <c r="AD26" i="13"/>
  <c r="AE25" i="13"/>
  <c r="AD25" i="13"/>
  <c r="AE24" i="13"/>
  <c r="AD24" i="13"/>
  <c r="AE23" i="13"/>
  <c r="AD23" i="13"/>
  <c r="AE22" i="13"/>
  <c r="AD22" i="13"/>
  <c r="AE21" i="13"/>
  <c r="AD21" i="13"/>
  <c r="AE20" i="13"/>
  <c r="AD20" i="13"/>
  <c r="AE19" i="13"/>
  <c r="AD19" i="13"/>
  <c r="AE18" i="13"/>
  <c r="AD18" i="13"/>
  <c r="AE17" i="13"/>
  <c r="AD17" i="13"/>
  <c r="AE16" i="13"/>
  <c r="AD16" i="13"/>
  <c r="AE15" i="13"/>
  <c r="AD15" i="13"/>
  <c r="AE14" i="13"/>
  <c r="AD14" i="13"/>
  <c r="AE13" i="13"/>
  <c r="AD13" i="13"/>
  <c r="AE12" i="13"/>
  <c r="AD12" i="13"/>
  <c r="AE11" i="13"/>
  <c r="AD11" i="13"/>
  <c r="AE10" i="13"/>
  <c r="AD10" i="13"/>
  <c r="AE9" i="13"/>
  <c r="AD9" i="13"/>
  <c r="AE8" i="13"/>
  <c r="AD8" i="13"/>
  <c r="AE7" i="13"/>
  <c r="AD7" i="13"/>
  <c r="AE6" i="13"/>
  <c r="AD6" i="13"/>
  <c r="AE5" i="13"/>
  <c r="AD5" i="13"/>
  <c r="AE4" i="13"/>
  <c r="AD4" i="13"/>
  <c r="AD3" i="13"/>
  <c r="AD81" i="12"/>
  <c r="AD80" i="12"/>
  <c r="H80" i="12"/>
  <c r="Y80" i="12"/>
  <c r="F65" i="8"/>
  <c r="Q65" i="8"/>
  <c r="V65" i="8"/>
  <c r="U65" i="8"/>
  <c r="AF75" i="12"/>
  <c r="AG74" i="12"/>
  <c r="AE72" i="12"/>
  <c r="AD72" i="12"/>
  <c r="AE71" i="12"/>
  <c r="AD71" i="12"/>
  <c r="AE70" i="12"/>
  <c r="AD70" i="12"/>
  <c r="AE69" i="12"/>
  <c r="AD69" i="12"/>
  <c r="AE68" i="12"/>
  <c r="AD68" i="12"/>
  <c r="AE67" i="12"/>
  <c r="AD67" i="12"/>
  <c r="AE66" i="12"/>
  <c r="AD66" i="12"/>
  <c r="AE65" i="12"/>
  <c r="AD65" i="12"/>
  <c r="AE64" i="12"/>
  <c r="AD64" i="12"/>
  <c r="Q74" i="12"/>
  <c r="F74" i="12"/>
  <c r="Y74" i="12"/>
  <c r="AB74" i="12"/>
  <c r="AA74" i="12"/>
  <c r="Z74" i="12"/>
  <c r="E64" i="12"/>
  <c r="AD73" i="12"/>
  <c r="AE73" i="12"/>
  <c r="H77" i="12"/>
  <c r="J77" i="12"/>
  <c r="E77" i="12"/>
  <c r="P77" i="12"/>
  <c r="N77" i="12"/>
  <c r="G77" i="12"/>
  <c r="G69" i="12"/>
  <c r="E37" i="12"/>
  <c r="E74" i="12" s="1"/>
  <c r="G31" i="12"/>
  <c r="G58" i="12"/>
  <c r="V74" i="12"/>
  <c r="U74" i="12"/>
  <c r="AO74" i="12"/>
  <c r="AN74" i="12"/>
  <c r="AM74" i="12"/>
  <c r="AL74" i="12"/>
  <c r="AI74" i="12"/>
  <c r="AH75" i="12" s="1"/>
  <c r="AC74" i="12"/>
  <c r="T74" i="12"/>
  <c r="S74" i="12"/>
  <c r="R74" i="12"/>
  <c r="P74" i="12"/>
  <c r="O74" i="12"/>
  <c r="N74" i="12"/>
  <c r="M74" i="12"/>
  <c r="L74" i="12"/>
  <c r="K74" i="12"/>
  <c r="J74" i="12"/>
  <c r="I74" i="12"/>
  <c r="H74" i="12"/>
  <c r="D74" i="12"/>
  <c r="C75" i="12" s="1"/>
  <c r="C74" i="12"/>
  <c r="AE63" i="12"/>
  <c r="AD63" i="12"/>
  <c r="AE62" i="12"/>
  <c r="AD62" i="12"/>
  <c r="AE61" i="12"/>
  <c r="AD61" i="12"/>
  <c r="AE60" i="12"/>
  <c r="AD60" i="12"/>
  <c r="AD59" i="12"/>
  <c r="AE59" i="12"/>
  <c r="AE58" i="12"/>
  <c r="AD58" i="12"/>
  <c r="AE57" i="12"/>
  <c r="AD57" i="12"/>
  <c r="AE56" i="12"/>
  <c r="AD56" i="12"/>
  <c r="AE55" i="12"/>
  <c r="AD55" i="12"/>
  <c r="AE54" i="12"/>
  <c r="AD54" i="12"/>
  <c r="AE53" i="12"/>
  <c r="AD53" i="12"/>
  <c r="AE52" i="12"/>
  <c r="AD52" i="12"/>
  <c r="AE51" i="12"/>
  <c r="AD51" i="12"/>
  <c r="AE50" i="12"/>
  <c r="AD50" i="12"/>
  <c r="AE49" i="12"/>
  <c r="AD49" i="12"/>
  <c r="AE48" i="12"/>
  <c r="AD48" i="12"/>
  <c r="AE47" i="12"/>
  <c r="AD47" i="12"/>
  <c r="AE46" i="12"/>
  <c r="AD46" i="12"/>
  <c r="AE45" i="12"/>
  <c r="AD45" i="12"/>
  <c r="AE44" i="12"/>
  <c r="AD44" i="12"/>
  <c r="AE43" i="12"/>
  <c r="AD43" i="12"/>
  <c r="AE42" i="12"/>
  <c r="AD42" i="12"/>
  <c r="AE41" i="12"/>
  <c r="AD41" i="12"/>
  <c r="AE40" i="12"/>
  <c r="AD40" i="12"/>
  <c r="AE39" i="12"/>
  <c r="AD39" i="12"/>
  <c r="AE38" i="12"/>
  <c r="AD38" i="12"/>
  <c r="AD37" i="12"/>
  <c r="W74" i="12"/>
  <c r="AE36" i="12"/>
  <c r="AD36" i="12"/>
  <c r="AE35" i="12"/>
  <c r="AD35" i="12"/>
  <c r="AE34" i="12"/>
  <c r="AD34" i="12"/>
  <c r="AE33" i="12"/>
  <c r="AD33" i="12"/>
  <c r="AE32" i="12"/>
  <c r="AD32" i="12"/>
  <c r="AE31" i="12"/>
  <c r="AD31" i="12"/>
  <c r="AE30" i="12"/>
  <c r="AD30" i="12"/>
  <c r="AE29" i="12"/>
  <c r="AD29" i="12"/>
  <c r="AE28" i="12"/>
  <c r="AD28" i="12"/>
  <c r="AE27" i="12"/>
  <c r="AD27" i="12"/>
  <c r="AE26" i="12"/>
  <c r="AD26" i="12"/>
  <c r="AE25" i="12"/>
  <c r="AD25" i="12"/>
  <c r="AE24" i="12"/>
  <c r="AD24" i="12"/>
  <c r="AE23" i="12"/>
  <c r="AD23" i="12"/>
  <c r="AE22" i="12"/>
  <c r="AD22" i="12"/>
  <c r="AE21" i="12"/>
  <c r="AD21" i="12"/>
  <c r="AE20" i="12"/>
  <c r="AD20" i="12"/>
  <c r="AE19" i="12"/>
  <c r="AD19" i="12"/>
  <c r="AE18" i="12"/>
  <c r="AD18" i="12"/>
  <c r="AE17" i="12"/>
  <c r="AD17" i="12"/>
  <c r="AE16" i="12"/>
  <c r="AD16" i="12"/>
  <c r="AE15" i="12"/>
  <c r="AD15" i="12"/>
  <c r="AE14" i="12"/>
  <c r="AD14" i="12"/>
  <c r="AE13" i="12"/>
  <c r="AD13" i="12"/>
  <c r="AE12" i="12"/>
  <c r="AD12" i="12"/>
  <c r="AE11" i="12"/>
  <c r="AD11" i="12"/>
  <c r="AE10" i="12"/>
  <c r="AD10" i="12"/>
  <c r="AE9" i="12"/>
  <c r="AD9" i="12"/>
  <c r="AE8" i="12"/>
  <c r="AD8" i="12"/>
  <c r="AE7" i="12"/>
  <c r="AD7" i="12"/>
  <c r="AE6" i="12"/>
  <c r="AD6" i="12"/>
  <c r="AE5" i="12"/>
  <c r="AD5" i="12"/>
  <c r="AE4" i="12"/>
  <c r="AD4" i="12"/>
  <c r="AD3" i="12"/>
  <c r="AP75" i="13" l="1"/>
  <c r="AN75" i="13"/>
  <c r="AD80" i="13"/>
  <c r="AD77" i="13"/>
  <c r="C75" i="13"/>
  <c r="AE74" i="13"/>
  <c r="AD74" i="13"/>
  <c r="AD77" i="12"/>
  <c r="AL75" i="12"/>
  <c r="AD74" i="12"/>
  <c r="AN75" i="12"/>
  <c r="AE37" i="12"/>
  <c r="G74" i="12"/>
  <c r="AE74" i="12" s="1"/>
  <c r="AB63" i="8"/>
  <c r="AA63" i="8"/>
  <c r="AB62" i="8"/>
  <c r="AA62" i="8"/>
  <c r="AD75" i="13" l="1"/>
  <c r="AD75" i="12"/>
  <c r="AC66" i="8"/>
  <c r="G61" i="11"/>
  <c r="AA60" i="11"/>
  <c r="AA59" i="11"/>
  <c r="AA58" i="11"/>
  <c r="AA57" i="11"/>
  <c r="AA56" i="11"/>
  <c r="AA55" i="11"/>
  <c r="AA54" i="11"/>
  <c r="AA53" i="11"/>
  <c r="AA52" i="11"/>
  <c r="AA51" i="11"/>
  <c r="AA50" i="11"/>
  <c r="AA49" i="11"/>
  <c r="AA48" i="11"/>
  <c r="AA47" i="11"/>
  <c r="AA46" i="11"/>
  <c r="AA45" i="11"/>
  <c r="AA44" i="11"/>
  <c r="AA43" i="11"/>
  <c r="AA42" i="11"/>
  <c r="AA41" i="11"/>
  <c r="AA40" i="11"/>
  <c r="AA39" i="11"/>
  <c r="AA38" i="11"/>
  <c r="AA37" i="11"/>
  <c r="AA36" i="11"/>
  <c r="AA35" i="11"/>
  <c r="AA34" i="11"/>
  <c r="AA33" i="11"/>
  <c r="AA32" i="11"/>
  <c r="AA31" i="11"/>
  <c r="AA30" i="11"/>
  <c r="AA29" i="11"/>
  <c r="AA28" i="11"/>
  <c r="AA27" i="11"/>
  <c r="AA26" i="11"/>
  <c r="AA25" i="11"/>
  <c r="AA24" i="11"/>
  <c r="AA23" i="11"/>
  <c r="AA22" i="11"/>
  <c r="AA21" i="11"/>
  <c r="AA20" i="11"/>
  <c r="AA19" i="11"/>
  <c r="AA18" i="11"/>
  <c r="AA17" i="11"/>
  <c r="AA16" i="11"/>
  <c r="AA15" i="11"/>
  <c r="AA13" i="11"/>
  <c r="AA12" i="11"/>
  <c r="AA11" i="11"/>
  <c r="AA10" i="11"/>
  <c r="AA9" i="11"/>
  <c r="AA8" i="11"/>
  <c r="AA7" i="11"/>
  <c r="AA6" i="11"/>
  <c r="AA5" i="11"/>
  <c r="AA4" i="11"/>
  <c r="AA3" i="11"/>
  <c r="X61" i="11"/>
  <c r="AD65" i="8"/>
  <c r="AB14" i="8"/>
  <c r="AA14" i="11"/>
  <c r="AB64" i="8"/>
  <c r="AB61" i="8"/>
  <c r="AA61" i="8"/>
  <c r="AB60" i="8"/>
  <c r="AA60" i="8"/>
  <c r="AA59" i="8"/>
  <c r="AB58" i="8"/>
  <c r="AA58" i="8"/>
  <c r="F33" i="8"/>
  <c r="E33" i="8"/>
  <c r="G59" i="8" l="1"/>
  <c r="AB59" i="8" s="1"/>
  <c r="W37" i="8"/>
  <c r="H57" i="11" l="1"/>
  <c r="U22" i="11"/>
  <c r="H14" i="11"/>
  <c r="AG61" i="11" l="1"/>
  <c r="AF61" i="11"/>
  <c r="AF62" i="11" s="1"/>
  <c r="AE61" i="11"/>
  <c r="AD61" i="11"/>
  <c r="AD62" i="11" s="1"/>
  <c r="Y61" i="11"/>
  <c r="W61" i="11"/>
  <c r="U61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F61" i="11"/>
  <c r="E61" i="11"/>
  <c r="D61" i="11"/>
  <c r="Z60" i="11"/>
  <c r="Z57" i="11"/>
  <c r="Z56" i="11"/>
  <c r="Z55" i="11"/>
  <c r="Z54" i="11"/>
  <c r="Z53" i="11"/>
  <c r="Z52" i="11"/>
  <c r="Z51" i="11"/>
  <c r="Z50" i="11"/>
  <c r="Z49" i="11"/>
  <c r="Z48" i="11"/>
  <c r="Z47" i="11"/>
  <c r="Z46" i="11"/>
  <c r="Z45" i="11"/>
  <c r="Z44" i="11"/>
  <c r="Z43" i="11"/>
  <c r="Z42" i="11"/>
  <c r="Z41" i="11"/>
  <c r="Z40" i="11"/>
  <c r="Z39" i="11"/>
  <c r="Z38" i="11"/>
  <c r="Z37" i="11"/>
  <c r="Z36" i="11"/>
  <c r="Z35" i="11"/>
  <c r="Z34" i="11"/>
  <c r="Z33" i="11"/>
  <c r="Z32" i="11"/>
  <c r="Z31" i="11"/>
  <c r="Z30" i="11"/>
  <c r="Z29" i="11"/>
  <c r="Z28" i="11"/>
  <c r="Z27" i="11"/>
  <c r="Z26" i="11"/>
  <c r="Z25" i="11"/>
  <c r="Z24" i="11"/>
  <c r="Z23" i="11"/>
  <c r="Z22" i="11"/>
  <c r="Z21" i="11"/>
  <c r="Z20" i="11"/>
  <c r="Z19" i="11"/>
  <c r="Z18" i="11"/>
  <c r="Z17" i="11"/>
  <c r="Z16" i="11"/>
  <c r="Z15" i="11"/>
  <c r="Z14" i="11"/>
  <c r="Z13" i="11"/>
  <c r="Z12" i="11"/>
  <c r="Z11" i="11"/>
  <c r="Z10" i="11"/>
  <c r="Z9" i="11"/>
  <c r="Z8" i="11"/>
  <c r="Z7" i="11"/>
  <c r="Z6" i="11"/>
  <c r="Z5" i="11"/>
  <c r="Z4" i="11"/>
  <c r="Z3" i="11"/>
  <c r="AJ65" i="8"/>
  <c r="AI65" i="8"/>
  <c r="AH65" i="8"/>
  <c r="AG65" i="8"/>
  <c r="AG66" i="8" s="1"/>
  <c r="Z65" i="8"/>
  <c r="Y65" i="8"/>
  <c r="W65" i="8"/>
  <c r="T65" i="8"/>
  <c r="S65" i="8"/>
  <c r="R65" i="8"/>
  <c r="P65" i="8"/>
  <c r="O65" i="8"/>
  <c r="N65" i="8"/>
  <c r="M65" i="8"/>
  <c r="L65" i="8"/>
  <c r="K65" i="8"/>
  <c r="J65" i="8"/>
  <c r="I65" i="8"/>
  <c r="H65" i="8"/>
  <c r="G65" i="8"/>
  <c r="E65" i="8"/>
  <c r="D65" i="8"/>
  <c r="C65" i="8"/>
  <c r="AA64" i="8"/>
  <c r="AB57" i="8"/>
  <c r="AA57" i="8"/>
  <c r="AB56" i="8"/>
  <c r="AA56" i="8"/>
  <c r="AB55" i="8"/>
  <c r="AA55" i="8"/>
  <c r="AB54" i="8"/>
  <c r="AA54" i="8"/>
  <c r="AB53" i="8"/>
  <c r="AA53" i="8"/>
  <c r="AB52" i="8"/>
  <c r="AA52" i="8"/>
  <c r="AB51" i="8"/>
  <c r="AA51" i="8"/>
  <c r="AB50" i="8"/>
  <c r="AA50" i="8"/>
  <c r="AB49" i="8"/>
  <c r="AA49" i="8"/>
  <c r="AB48" i="8"/>
  <c r="AA48" i="8"/>
  <c r="AB47" i="8"/>
  <c r="AA47" i="8"/>
  <c r="AB46" i="8"/>
  <c r="AA46" i="8"/>
  <c r="AB45" i="8"/>
  <c r="AA45" i="8"/>
  <c r="AB44" i="8"/>
  <c r="AA44" i="8"/>
  <c r="AB43" i="8"/>
  <c r="AA43" i="8"/>
  <c r="AB42" i="8"/>
  <c r="AA42" i="8"/>
  <c r="AB41" i="8"/>
  <c r="AA41" i="8"/>
  <c r="AB40" i="8"/>
  <c r="AA40" i="8"/>
  <c r="AB39" i="8"/>
  <c r="AA39" i="8"/>
  <c r="AB38" i="8"/>
  <c r="AA38" i="8"/>
  <c r="AB37" i="8"/>
  <c r="AA37" i="8"/>
  <c r="AB36" i="8"/>
  <c r="AA36" i="8"/>
  <c r="AB35" i="8"/>
  <c r="AA35" i="8"/>
  <c r="AB34" i="8"/>
  <c r="AA34" i="8"/>
  <c r="AB33" i="8"/>
  <c r="AA33" i="8"/>
  <c r="AB32" i="8"/>
  <c r="AA32" i="8"/>
  <c r="AB31" i="8"/>
  <c r="AA31" i="8"/>
  <c r="AB30" i="8"/>
  <c r="AA30" i="8"/>
  <c r="AB29" i="8"/>
  <c r="AA29" i="8"/>
  <c r="AB28" i="8"/>
  <c r="AA28" i="8"/>
  <c r="AB27" i="8"/>
  <c r="AA27" i="8"/>
  <c r="AB26" i="8"/>
  <c r="AA26" i="8"/>
  <c r="AB25" i="8"/>
  <c r="AA25" i="8"/>
  <c r="AB24" i="8"/>
  <c r="AA24" i="8"/>
  <c r="AB23" i="8"/>
  <c r="AA23" i="8"/>
  <c r="AB22" i="8"/>
  <c r="AA22" i="8"/>
  <c r="AB21" i="8"/>
  <c r="AA21" i="8"/>
  <c r="AB20" i="8"/>
  <c r="AA20" i="8"/>
  <c r="AB19" i="8"/>
  <c r="AA19" i="8"/>
  <c r="AB18" i="8"/>
  <c r="AA18" i="8"/>
  <c r="AB17" i="8"/>
  <c r="AA17" i="8"/>
  <c r="AB16" i="8"/>
  <c r="AA16" i="8"/>
  <c r="AB15" i="8"/>
  <c r="AA15" i="8"/>
  <c r="AA14" i="8"/>
  <c r="AB13" i="8"/>
  <c r="AA13" i="8"/>
  <c r="AB12" i="8"/>
  <c r="AA12" i="8"/>
  <c r="AB11" i="8"/>
  <c r="AA11" i="8"/>
  <c r="AB10" i="8"/>
  <c r="AA10" i="8"/>
  <c r="AB9" i="8"/>
  <c r="AA9" i="8"/>
  <c r="AB8" i="8"/>
  <c r="AA8" i="8"/>
  <c r="AB7" i="8"/>
  <c r="AA7" i="8"/>
  <c r="AB6" i="8"/>
  <c r="AA6" i="8"/>
  <c r="AB5" i="8"/>
  <c r="AA5" i="8"/>
  <c r="AB4" i="8"/>
  <c r="AA4" i="8"/>
  <c r="AA3" i="8"/>
  <c r="Y60" i="9"/>
  <c r="Z59" i="9"/>
  <c r="K59" i="7"/>
  <c r="I59" i="9"/>
  <c r="H59" i="9"/>
  <c r="G59" i="9"/>
  <c r="F59" i="9"/>
  <c r="E59" i="9"/>
  <c r="M59" i="9"/>
  <c r="Q59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W20" i="9"/>
  <c r="C59" i="9"/>
  <c r="W3" i="9"/>
  <c r="Y59" i="9"/>
  <c r="W6" i="9"/>
  <c r="AB59" i="9"/>
  <c r="AA59" i="9"/>
  <c r="AA60" i="9" s="1"/>
  <c r="V59" i="9"/>
  <c r="U59" i="9"/>
  <c r="R59" i="9"/>
  <c r="P59" i="9"/>
  <c r="O59" i="9"/>
  <c r="N59" i="9"/>
  <c r="L59" i="9"/>
  <c r="K59" i="9"/>
  <c r="J59" i="9"/>
  <c r="W58" i="9"/>
  <c r="W57" i="9"/>
  <c r="W56" i="9"/>
  <c r="W55" i="9"/>
  <c r="W54" i="9"/>
  <c r="W53" i="9"/>
  <c r="W52" i="9"/>
  <c r="W51" i="9"/>
  <c r="W50" i="9"/>
  <c r="W49" i="9"/>
  <c r="W48" i="9"/>
  <c r="W47" i="9"/>
  <c r="W46" i="9"/>
  <c r="W45" i="9"/>
  <c r="W44" i="9"/>
  <c r="W43" i="9"/>
  <c r="W42" i="9"/>
  <c r="W41" i="9"/>
  <c r="W40" i="9"/>
  <c r="W39" i="9"/>
  <c r="W38" i="9"/>
  <c r="W37" i="9"/>
  <c r="W36" i="9"/>
  <c r="W35" i="9"/>
  <c r="W34" i="9"/>
  <c r="W33" i="9"/>
  <c r="W32" i="9"/>
  <c r="W31" i="9"/>
  <c r="W30" i="9"/>
  <c r="W29" i="9"/>
  <c r="W28" i="9"/>
  <c r="W27" i="9"/>
  <c r="W26" i="9"/>
  <c r="W25" i="9"/>
  <c r="W24" i="9"/>
  <c r="W23" i="9"/>
  <c r="W22" i="9"/>
  <c r="S59" i="9"/>
  <c r="W21" i="9"/>
  <c r="W19" i="9"/>
  <c r="W18" i="9"/>
  <c r="W17" i="9"/>
  <c r="W16" i="9"/>
  <c r="W15" i="9"/>
  <c r="W14" i="9"/>
  <c r="W13" i="9"/>
  <c r="D59" i="9"/>
  <c r="W11" i="9"/>
  <c r="W10" i="9"/>
  <c r="W9" i="9"/>
  <c r="W8" i="9"/>
  <c r="W7" i="9"/>
  <c r="W5" i="9"/>
  <c r="W4" i="9"/>
  <c r="AA65" i="8" l="1"/>
  <c r="D62" i="11"/>
  <c r="Z61" i="11"/>
  <c r="AA61" i="11"/>
  <c r="Z62" i="11" s="1"/>
  <c r="AB65" i="8"/>
  <c r="AA66" i="8" s="1"/>
  <c r="AI66" i="8"/>
  <c r="C66" i="8"/>
  <c r="X59" i="9"/>
  <c r="W12" i="9"/>
  <c r="C60" i="9"/>
  <c r="W59" i="9"/>
  <c r="Y10" i="7"/>
  <c r="E66" i="7" l="1"/>
  <c r="H36" i="7" l="1"/>
  <c r="U22" i="7"/>
  <c r="E69" i="7" l="1"/>
  <c r="F12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19" i="7"/>
  <c r="Z18" i="7"/>
  <c r="Z17" i="7"/>
  <c r="Z16" i="7"/>
  <c r="Z15" i="7"/>
  <c r="Z14" i="7"/>
  <c r="Z13" i="7"/>
  <c r="Z12" i="7"/>
  <c r="Z11" i="7"/>
  <c r="Z10" i="7"/>
  <c r="Z9" i="7"/>
  <c r="Z8" i="7"/>
  <c r="Z7" i="7"/>
  <c r="Z6" i="7"/>
  <c r="Z5" i="7"/>
  <c r="Z4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19" i="7"/>
  <c r="Y18" i="7"/>
  <c r="Y17" i="7"/>
  <c r="Y16" i="7"/>
  <c r="Y15" i="7"/>
  <c r="Y14" i="7"/>
  <c r="Y13" i="7"/>
  <c r="Y12" i="7"/>
  <c r="Y11" i="7"/>
  <c r="Y9" i="7"/>
  <c r="Y8" i="7"/>
  <c r="Y7" i="7"/>
  <c r="Y6" i="7"/>
  <c r="Y5" i="7"/>
  <c r="Y4" i="7"/>
  <c r="V52" i="5" l="1"/>
  <c r="U52" i="5"/>
  <c r="V51" i="5"/>
  <c r="U51" i="5"/>
  <c r="V50" i="5"/>
  <c r="U50" i="5"/>
  <c r="V49" i="5"/>
  <c r="U49" i="5"/>
  <c r="V48" i="5"/>
  <c r="U48" i="5"/>
  <c r="V47" i="5"/>
  <c r="U47" i="5"/>
  <c r="V41" i="5"/>
  <c r="U41" i="5"/>
  <c r="AB59" i="7"/>
  <c r="AA59" i="7"/>
  <c r="V16" i="5"/>
  <c r="U16" i="5"/>
  <c r="X59" i="7"/>
  <c r="W59" i="7"/>
  <c r="U59" i="7"/>
  <c r="T59" i="7"/>
  <c r="S59" i="7"/>
  <c r="R59" i="7"/>
  <c r="Q59" i="7"/>
  <c r="K69" i="5"/>
  <c r="H68" i="5"/>
  <c r="R54" i="5"/>
  <c r="S54" i="5"/>
  <c r="P54" i="5"/>
  <c r="O54" i="5"/>
  <c r="AA60" i="7" l="1"/>
  <c r="J59" i="7"/>
  <c r="P59" i="7"/>
  <c r="U53" i="5"/>
  <c r="U46" i="5"/>
  <c r="U45" i="5"/>
  <c r="U44" i="5"/>
  <c r="U43" i="5"/>
  <c r="U42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2" i="5"/>
  <c r="V43" i="5"/>
  <c r="V44" i="5"/>
  <c r="V45" i="5"/>
  <c r="V46" i="5"/>
  <c r="V53" i="5"/>
  <c r="C54" i="5"/>
  <c r="D54" i="5"/>
  <c r="E54" i="5"/>
  <c r="F54" i="5"/>
  <c r="G54" i="5"/>
  <c r="J54" i="5"/>
  <c r="K54" i="5"/>
  <c r="L54" i="5"/>
  <c r="M54" i="5"/>
  <c r="Y3" i="7"/>
  <c r="O59" i="7"/>
  <c r="N59" i="7"/>
  <c r="M59" i="7"/>
  <c r="L59" i="7"/>
  <c r="I59" i="7"/>
  <c r="H59" i="7"/>
  <c r="G59" i="7"/>
  <c r="F59" i="7"/>
  <c r="E59" i="7"/>
  <c r="Z3" i="7"/>
  <c r="C55" i="5" l="1"/>
  <c r="U54" i="5"/>
  <c r="V54" i="5"/>
  <c r="Y59" i="7"/>
  <c r="Z59" i="7"/>
  <c r="E60" i="7"/>
  <c r="Y60" i="7" l="1"/>
  <c r="U55" i="5"/>
  <c r="K20" i="6"/>
  <c r="G20" i="6"/>
  <c r="E20" i="6"/>
  <c r="B15" i="6"/>
  <c r="K13" i="6"/>
  <c r="G13" i="6"/>
  <c r="E13" i="6"/>
  <c r="B12" i="6"/>
  <c r="B11" i="6"/>
  <c r="E19" i="6" s="1"/>
  <c r="B10" i="6"/>
  <c r="K6" i="6"/>
  <c r="G6" i="6"/>
  <c r="E6" i="6"/>
  <c r="K20" i="4"/>
  <c r="G20" i="4"/>
  <c r="E20" i="4"/>
  <c r="B15" i="4"/>
  <c r="K13" i="4"/>
  <c r="G13" i="4"/>
  <c r="E13" i="4"/>
  <c r="B12" i="4"/>
  <c r="B11" i="4"/>
  <c r="E19" i="4" s="1"/>
  <c r="B10" i="4"/>
  <c r="B16" i="4" s="1"/>
  <c r="K6" i="4"/>
  <c r="G6" i="4"/>
  <c r="E6" i="4"/>
  <c r="E5" i="4"/>
  <c r="E4" i="4"/>
  <c r="E4" i="6" l="1"/>
  <c r="E5" i="6"/>
  <c r="B16" i="6"/>
  <c r="E17" i="6" s="1"/>
  <c r="N11" i="6"/>
  <c r="K12" i="6"/>
  <c r="G19" i="6"/>
  <c r="G5" i="6"/>
  <c r="N12" i="6"/>
  <c r="K18" i="6"/>
  <c r="K19" i="6"/>
  <c r="K4" i="6"/>
  <c r="K5" i="6"/>
  <c r="G11" i="6"/>
  <c r="E12" i="6"/>
  <c r="N18" i="6"/>
  <c r="N19" i="6"/>
  <c r="G18" i="6"/>
  <c r="G4" i="6"/>
  <c r="E11" i="6"/>
  <c r="N4" i="6"/>
  <c r="N5" i="6"/>
  <c r="K11" i="6"/>
  <c r="G12" i="6"/>
  <c r="E18" i="6"/>
  <c r="E17" i="4"/>
  <c r="N10" i="4"/>
  <c r="N3" i="4"/>
  <c r="E3" i="4"/>
  <c r="N17" i="4"/>
  <c r="K10" i="4"/>
  <c r="K3" i="4"/>
  <c r="K17" i="4"/>
  <c r="G10" i="4"/>
  <c r="G3" i="4"/>
  <c r="G17" i="4"/>
  <c r="E10" i="4"/>
  <c r="N11" i="4"/>
  <c r="K12" i="4"/>
  <c r="G19" i="4"/>
  <c r="G5" i="4"/>
  <c r="E11" i="4"/>
  <c r="N12" i="4"/>
  <c r="K18" i="4"/>
  <c r="K19" i="4"/>
  <c r="K4" i="4"/>
  <c r="K5" i="4"/>
  <c r="G11" i="4"/>
  <c r="E12" i="4"/>
  <c r="N18" i="4"/>
  <c r="N19" i="4"/>
  <c r="G18" i="4"/>
  <c r="G4" i="4"/>
  <c r="N4" i="4"/>
  <c r="N5" i="4"/>
  <c r="K11" i="4"/>
  <c r="G12" i="4"/>
  <c r="E18" i="4"/>
  <c r="K20" i="1"/>
  <c r="G20" i="1"/>
  <c r="E20" i="1"/>
  <c r="B15" i="1"/>
  <c r="K13" i="1"/>
  <c r="G13" i="1"/>
  <c r="E13" i="1"/>
  <c r="B12" i="1"/>
  <c r="B11" i="1"/>
  <c r="N19" i="1" s="1"/>
  <c r="B10" i="1"/>
  <c r="B16" i="1" s="1"/>
  <c r="K6" i="1"/>
  <c r="G6" i="1"/>
  <c r="E6" i="1"/>
  <c r="E5" i="1"/>
  <c r="E4" i="1"/>
  <c r="K10" i="6" l="1"/>
  <c r="E10" i="6"/>
  <c r="G10" i="6"/>
  <c r="G17" i="6"/>
  <c r="N10" i="6"/>
  <c r="E3" i="6"/>
  <c r="N17" i="6"/>
  <c r="K3" i="6"/>
  <c r="N3" i="6"/>
  <c r="K17" i="6"/>
  <c r="G3" i="6"/>
  <c r="N17" i="1"/>
  <c r="K10" i="1"/>
  <c r="K3" i="1"/>
  <c r="E17" i="1"/>
  <c r="N10" i="1"/>
  <c r="N3" i="1"/>
  <c r="G17" i="1"/>
  <c r="E10" i="1"/>
  <c r="E3" i="1"/>
  <c r="K17" i="1"/>
  <c r="G10" i="1"/>
  <c r="G3" i="1"/>
  <c r="G4" i="1"/>
  <c r="G5" i="1"/>
  <c r="E11" i="1"/>
  <c r="N12" i="1"/>
  <c r="K18" i="1"/>
  <c r="K19" i="1"/>
  <c r="N11" i="1"/>
  <c r="K12" i="1"/>
  <c r="G18" i="1"/>
  <c r="G19" i="1"/>
  <c r="N4" i="1"/>
  <c r="N5" i="1"/>
  <c r="K11" i="1"/>
  <c r="G12" i="1"/>
  <c r="E18" i="1"/>
  <c r="E19" i="1"/>
  <c r="K4" i="1"/>
  <c r="K5" i="1"/>
  <c r="G11" i="1"/>
  <c r="E12" i="1"/>
  <c r="N18" i="1"/>
  <c r="AE3" i="12" l="1"/>
  <c r="AB3" i="8"/>
  <c r="AE3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asdf</author>
  </authors>
  <commentList>
    <comment ref="R47" authorId="0" shapeId="0" xr:uid="{4AFE4F47-AB8C-4AFC-8475-9FEB9505B777}">
      <text>
        <r>
          <rPr>
            <b/>
            <sz val="9"/>
            <color indexed="81"/>
            <rFont val="Tahoma"/>
            <family val="2"/>
            <charset val="238"/>
          </rPr>
          <t>asdf:</t>
        </r>
        <r>
          <rPr>
            <sz val="9"/>
            <color indexed="81"/>
            <rFont val="Tahoma"/>
            <family val="2"/>
            <charset val="238"/>
          </rPr>
          <t xml:space="preserve">
XTRAL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asdf</author>
  </authors>
  <commentList>
    <comment ref="F12" authorId="0" shapeId="0" xr:uid="{AAF5C1BE-B2C0-4383-91DA-94F3F26C63D6}">
      <text>
        <r>
          <rPr>
            <b/>
            <sz val="9"/>
            <color indexed="81"/>
            <rFont val="Tahoma"/>
            <family val="2"/>
            <charset val="238"/>
          </rPr>
          <t>asdf:</t>
        </r>
        <r>
          <rPr>
            <sz val="9"/>
            <color indexed="81"/>
            <rFont val="Tahoma"/>
            <family val="2"/>
            <charset val="238"/>
          </rPr>
          <t xml:space="preserve">
200 zł - pozyczka </t>
        </r>
      </text>
    </comment>
    <comment ref="E68" authorId="0" shapeId="0" xr:uid="{6DD81C5E-099D-4E68-BBFB-FBD7DDDC7078}">
      <text>
        <r>
          <rPr>
            <b/>
            <sz val="9"/>
            <color indexed="81"/>
            <rFont val="Tahoma"/>
            <charset val="1"/>
          </rPr>
          <t>asdf:</t>
        </r>
        <r>
          <rPr>
            <sz val="9"/>
            <color indexed="81"/>
            <rFont val="Tahoma"/>
            <charset val="1"/>
          </rPr>
          <t xml:space="preserve">
Hania ma oddać produkty Koktail i herbatka</t>
        </r>
      </text>
    </comment>
  </commentList>
</comments>
</file>

<file path=xl/sharedStrings.xml><?xml version="1.0" encoding="utf-8"?>
<sst xmlns="http://schemas.openxmlformats.org/spreadsheetml/2006/main" count="1745" uniqueCount="233">
  <si>
    <t>A - ppv</t>
  </si>
  <si>
    <t>dlv</t>
  </si>
  <si>
    <t>punkty</t>
  </si>
  <si>
    <t>koktajl</t>
  </si>
  <si>
    <t>ppv/śr koszyk</t>
  </si>
  <si>
    <t>koktajl duży</t>
  </si>
  <si>
    <t>lub ppv/mini koszyk</t>
  </si>
  <si>
    <t>ppv/mini koszyk</t>
  </si>
  <si>
    <t>aloes</t>
  </si>
  <si>
    <t>lub ppv/karnet</t>
  </si>
  <si>
    <t>ppv/karnet</t>
  </si>
  <si>
    <t>lub mały koktajl</t>
  </si>
  <si>
    <t>mały koktajl</t>
  </si>
  <si>
    <t>własne zużycie</t>
  </si>
  <si>
    <t>herbatka</t>
  </si>
  <si>
    <t>reklama</t>
  </si>
  <si>
    <t>błonnik</t>
  </si>
  <si>
    <t>B - ppv</t>
  </si>
  <si>
    <t xml:space="preserve">zestaw 2 koktajle miesiąc </t>
  </si>
  <si>
    <t>zestaw 1 koktajl miesiąc</t>
  </si>
  <si>
    <t>zestaw j koktajl i błonnik</t>
  </si>
  <si>
    <t>zestaw 2 koktajle i błonnik</t>
  </si>
  <si>
    <t>średnia</t>
  </si>
  <si>
    <t>C -ppv</t>
  </si>
  <si>
    <t>C - ppv</t>
  </si>
  <si>
    <t>Klienci średni koszyk</t>
  </si>
  <si>
    <t>ilość punktów</t>
  </si>
  <si>
    <t>Za ile kupili</t>
  </si>
  <si>
    <t>KOSZT produktów</t>
  </si>
  <si>
    <t>inne koszty</t>
  </si>
  <si>
    <t>ZAROBEK NA CZYSTO</t>
  </si>
  <si>
    <t>Klienci mini koszyk</t>
  </si>
  <si>
    <t>Klienci karnet</t>
  </si>
  <si>
    <t>Mały koktajl</t>
  </si>
  <si>
    <t>śr punkty miesięczne z partnera</t>
  </si>
  <si>
    <t>Partnerzy</t>
  </si>
  <si>
    <t>EWIDENCJA WIZYT ORGANIZATORA/STAŻYSTY:</t>
  </si>
  <si>
    <t>AGA I JACEK</t>
  </si>
  <si>
    <t>Nr ID:</t>
  </si>
  <si>
    <t>LP.</t>
  </si>
  <si>
    <t>Nazwisko, Imię</t>
  </si>
  <si>
    <t xml:space="preserve">Teczka </t>
  </si>
  <si>
    <t>ZDJĘCIE</t>
  </si>
  <si>
    <t>KARNET</t>
  </si>
  <si>
    <t>PROGRAM</t>
  </si>
  <si>
    <t>Personalizacja BIAŁKO</t>
  </si>
  <si>
    <t>Personalizacja BŁONNIK</t>
  </si>
  <si>
    <t>Personalizacja WODA</t>
  </si>
  <si>
    <t>Personalizacja TŁUSZCZE</t>
  </si>
  <si>
    <t>Program AMBASADOR</t>
  </si>
  <si>
    <t>Dzień Klubowicza</t>
  </si>
  <si>
    <t>Spotkanie Możliwości</t>
  </si>
  <si>
    <t>Ukończenie WNO</t>
  </si>
  <si>
    <t>Umowa PARTNERSKA</t>
  </si>
  <si>
    <t>Abel Zosia</t>
  </si>
  <si>
    <t>Dyduch Adam</t>
  </si>
  <si>
    <t>Kozłowski Konrad</t>
  </si>
  <si>
    <t>Rotman Łukasz</t>
  </si>
  <si>
    <t>Szulc Roman</t>
  </si>
  <si>
    <t>Żabińska Dorota</t>
  </si>
  <si>
    <t>SUMA</t>
  </si>
  <si>
    <t>Atamańczuk Aleksander</t>
  </si>
  <si>
    <t>Bartyzel Wiesława</t>
  </si>
  <si>
    <t>Cybulska Urszula</t>
  </si>
  <si>
    <t>Chrisidu Andrzej</t>
  </si>
  <si>
    <t>Czapiga Bartosz</t>
  </si>
  <si>
    <t>Czapiga Monika</t>
  </si>
  <si>
    <t>Dras Adam</t>
  </si>
  <si>
    <t>Gunia Anna</t>
  </si>
  <si>
    <t>Gąsiorek Danuta</t>
  </si>
  <si>
    <t>Hołub Aleksandra</t>
  </si>
  <si>
    <t>Kapłowska Hanna</t>
  </si>
  <si>
    <t>Kotowska Edyta</t>
  </si>
  <si>
    <t>Kumur Barbara</t>
  </si>
  <si>
    <t>Koniuch Dorota</t>
  </si>
  <si>
    <t>Kurleto Anita</t>
  </si>
  <si>
    <t>Mikoszek Aneta</t>
  </si>
  <si>
    <t>Mościszko-Niedźwiecka Anna</t>
  </si>
  <si>
    <t>Norek Andrzej</t>
  </si>
  <si>
    <t>Norek Kacper</t>
  </si>
  <si>
    <t>Norek Małgorzata</t>
  </si>
  <si>
    <t>Skoczylas Artur</t>
  </si>
  <si>
    <t>Tchorowska Sylwia</t>
  </si>
  <si>
    <t>Wiernik Agnieszka</t>
  </si>
  <si>
    <t>Woźniacka Agnieszka</t>
  </si>
  <si>
    <t>Rotman Agnieszka</t>
  </si>
  <si>
    <t>Steręga Anna</t>
  </si>
  <si>
    <t>Skrzyniarz Joanna</t>
  </si>
  <si>
    <t>Szymańska Anna</t>
  </si>
  <si>
    <t>Przybysz  Agnieszka</t>
  </si>
  <si>
    <t>Przybysz Tomasz</t>
  </si>
  <si>
    <t>Zyguła Maks</t>
  </si>
  <si>
    <t>Sienkiewicz Agnieszka</t>
  </si>
  <si>
    <t>Miazga Grażyna</t>
  </si>
  <si>
    <t>ALOES</t>
  </si>
  <si>
    <t>BŁONNIK NAPÓJ</t>
  </si>
  <si>
    <t>BŁONNIK TABLETKI</t>
  </si>
  <si>
    <t>225 ZŁ</t>
  </si>
  <si>
    <t>400 ZŁ</t>
  </si>
  <si>
    <t>KOKTAJL</t>
  </si>
  <si>
    <t>550 g</t>
  </si>
  <si>
    <t>780 g</t>
  </si>
  <si>
    <t>HERBATA</t>
  </si>
  <si>
    <t>50 g</t>
  </si>
  <si>
    <t>100 g</t>
  </si>
  <si>
    <t>ALOE MAX</t>
  </si>
  <si>
    <t xml:space="preserve">BŁONNIK </t>
  </si>
  <si>
    <t>Chrisidis Andrzej</t>
  </si>
  <si>
    <t>Klienci kupiony produkt</t>
  </si>
  <si>
    <t xml:space="preserve">Klienci plan zakupu produktu </t>
  </si>
  <si>
    <t>Klienci plan zakupu karnetu</t>
  </si>
  <si>
    <t>Klienci kupiony karnet</t>
  </si>
  <si>
    <t>BIAŁKO</t>
  </si>
  <si>
    <t>PRO20</t>
  </si>
  <si>
    <t xml:space="preserve">PDM </t>
  </si>
  <si>
    <t>Drobek Magdalena</t>
  </si>
  <si>
    <t xml:space="preserve">Piwko Irena </t>
  </si>
  <si>
    <t>Kowalska Eleonora</t>
  </si>
  <si>
    <t>Oleksy Iwona</t>
  </si>
  <si>
    <t xml:space="preserve">Chlebowska Agnieszka </t>
  </si>
  <si>
    <t>WITAMINY</t>
  </si>
  <si>
    <t>WOMEN</t>
  </si>
  <si>
    <t>MEN</t>
  </si>
  <si>
    <t>Górny Krzysztof</t>
  </si>
  <si>
    <t>produkt</t>
  </si>
  <si>
    <t>Karnet</t>
  </si>
  <si>
    <t>sprzedaż luty</t>
  </si>
  <si>
    <t xml:space="preserve">Produkt  </t>
  </si>
  <si>
    <t xml:space="preserve">sprzedaż styczeń </t>
  </si>
  <si>
    <t>karnet</t>
  </si>
  <si>
    <t>sprzedaż marzec</t>
  </si>
  <si>
    <t>Kowalska Edyta</t>
  </si>
  <si>
    <t>Zyguła Marta</t>
  </si>
  <si>
    <t>Śmigielski Aleksander</t>
  </si>
  <si>
    <t xml:space="preserve">Szulc Małgorzata </t>
  </si>
  <si>
    <t xml:space="preserve">karnet odbić </t>
  </si>
  <si>
    <t>3D</t>
  </si>
  <si>
    <t xml:space="preserve">Iglińska Klaudia </t>
  </si>
  <si>
    <t xml:space="preserve">Oleksy Adam </t>
  </si>
  <si>
    <t xml:space="preserve">Chisidu Izabea </t>
  </si>
  <si>
    <t xml:space="preserve">zapłacić </t>
  </si>
  <si>
    <t xml:space="preserve">Cebula Aneta </t>
  </si>
  <si>
    <t xml:space="preserve">Dzień Kubowicza Styczeń </t>
  </si>
  <si>
    <t xml:space="preserve">Dzień Klubowicza Styczeń </t>
  </si>
  <si>
    <t>Białs Zuzanna</t>
  </si>
  <si>
    <t xml:space="preserve">Mechla Agnieszka </t>
  </si>
  <si>
    <t>Cebula Aneta</t>
  </si>
  <si>
    <t xml:space="preserve">mały </t>
  </si>
  <si>
    <t xml:space="preserve">Duży </t>
  </si>
  <si>
    <t>Jarzęboska Anna</t>
  </si>
  <si>
    <t>Sterenga Anna</t>
  </si>
  <si>
    <t>Na czysto</t>
  </si>
  <si>
    <t xml:space="preserve">Karnet </t>
  </si>
  <si>
    <t>produkty</t>
  </si>
  <si>
    <t>koszty RAP</t>
  </si>
  <si>
    <t>BILETY</t>
  </si>
  <si>
    <t>NOCLEGI</t>
  </si>
  <si>
    <t>PARKING</t>
  </si>
  <si>
    <t>KOSZTY KARNETÓW</t>
  </si>
  <si>
    <t>DZIEŃ KLUBOWICZA</t>
  </si>
  <si>
    <t xml:space="preserve">BATONY </t>
  </si>
  <si>
    <t xml:space="preserve">WITAMINY </t>
  </si>
  <si>
    <t xml:space="preserve">KOSMETYKI </t>
  </si>
  <si>
    <t>BATONY</t>
  </si>
  <si>
    <t>KOSMETYKI</t>
  </si>
  <si>
    <t xml:space="preserve">Miazga Grażyna </t>
  </si>
  <si>
    <t>Wroś Elżbieta</t>
  </si>
  <si>
    <t>Mikoszek Aneta/Bas Damian</t>
  </si>
  <si>
    <t>Czapiga Bartosz/Monika</t>
  </si>
  <si>
    <t>Zyguła Marta/Maks</t>
  </si>
  <si>
    <t>Kotowska Edyta/Dras Adam</t>
  </si>
  <si>
    <t>AKCESORIA</t>
  </si>
  <si>
    <t xml:space="preserve">Cymbałko Justyna </t>
  </si>
  <si>
    <t xml:space="preserve">Trojanowska Izabela </t>
  </si>
  <si>
    <t>Sterenga Hanna</t>
  </si>
  <si>
    <t xml:space="preserve">Skupniewicz Iwona ( ZP Karolina) </t>
  </si>
  <si>
    <t>TERMO COMPLETE</t>
  </si>
  <si>
    <t>Kaniecka Edyta</t>
  </si>
  <si>
    <t>POŻYCZKI</t>
  </si>
  <si>
    <t>RAZEM;</t>
  </si>
  <si>
    <t>Kowalczyk Edyta</t>
  </si>
  <si>
    <t>Przybysz Agnieszka/Tomasz</t>
  </si>
  <si>
    <t>Rotman Łukasz/Agnieszka</t>
  </si>
  <si>
    <t xml:space="preserve">Lipińska Izabela </t>
  </si>
  <si>
    <t>Wiśniewska Monika</t>
  </si>
  <si>
    <t xml:space="preserve">Zaproszenia do grupy </t>
  </si>
  <si>
    <t>wyzwanie II</t>
  </si>
  <si>
    <t xml:space="preserve">  </t>
  </si>
  <si>
    <t xml:space="preserve"> </t>
  </si>
  <si>
    <t xml:space="preserve">sprzedaż kwiecień </t>
  </si>
  <si>
    <t xml:space="preserve">Pączkowska Agnieszka </t>
  </si>
  <si>
    <t>XTRA-cal</t>
  </si>
  <si>
    <t>Tokarczuk Ewa</t>
  </si>
  <si>
    <t>Jarosz Wiesia</t>
  </si>
  <si>
    <t>TRIBLENT</t>
  </si>
  <si>
    <t>Zarobek 15%</t>
  </si>
  <si>
    <t>zarobek 20%</t>
  </si>
  <si>
    <t xml:space="preserve">miedzy prowizja </t>
  </si>
  <si>
    <t xml:space="preserve">strona VIP </t>
  </si>
  <si>
    <t>vip</t>
  </si>
  <si>
    <t>Joanna Bołoz</t>
  </si>
  <si>
    <t>Triblend</t>
  </si>
  <si>
    <t>Jarosz Wiesława</t>
  </si>
  <si>
    <t>orzech</t>
  </si>
  <si>
    <t>migdał</t>
  </si>
  <si>
    <t>cytryna</t>
  </si>
  <si>
    <t>CR7</t>
  </si>
  <si>
    <t xml:space="preserve">saszetki </t>
  </si>
  <si>
    <t>pudełko</t>
  </si>
  <si>
    <t>Orzechowska Nela</t>
  </si>
  <si>
    <t xml:space="preserve">Sprzedaż Kwiecień </t>
  </si>
  <si>
    <t>sprzedaż Maj</t>
  </si>
  <si>
    <t>Gradkowska Jagoda</t>
  </si>
  <si>
    <t>Sajneman -Szuba Marta</t>
  </si>
  <si>
    <t>Tokarczyk Ewa</t>
  </si>
  <si>
    <t xml:space="preserve">Prell  Ania </t>
  </si>
  <si>
    <t>Perll Ania</t>
  </si>
  <si>
    <t>Białay Beata</t>
  </si>
  <si>
    <t>Wojtarowicz Teresa</t>
  </si>
  <si>
    <t>Filip Jola</t>
  </si>
  <si>
    <t xml:space="preserve">Grudzińska Dorota </t>
  </si>
  <si>
    <t>H24 REBUILD STRENFHT</t>
  </si>
  <si>
    <t xml:space="preserve">Iwona CIUCHLAND Jaworzyna </t>
  </si>
  <si>
    <t xml:space="preserve">Kramarz Hanna </t>
  </si>
  <si>
    <t>My/Olek</t>
  </si>
  <si>
    <t xml:space="preserve">sprzedaż Czerwiec </t>
  </si>
  <si>
    <t>HERBALIFE MAX</t>
  </si>
  <si>
    <t xml:space="preserve">Xtral </t>
  </si>
  <si>
    <t xml:space="preserve">Radzikowska Anna </t>
  </si>
  <si>
    <t xml:space="preserve">Najdrowska Dorota </t>
  </si>
  <si>
    <t>renament szt</t>
  </si>
  <si>
    <t xml:space="preserve">renament cena </t>
  </si>
  <si>
    <t>sprzedaż Lipiec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</si>
</sst>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0.0"/>
    <numFmt numFmtId="165" formatCode="_ * #,##0.00_ ;_ * \-#,##0.00_ ;_ * &quot;-&quot;??_ ;_ @_ "/>
  </numFmts>
  <fonts count="3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9"/>
      <color theme="1"/>
      <name val="Czcionka tekstu podstawowego"/>
      <family val="2"/>
      <charset val="238"/>
    </font>
    <font>
      <b/>
      <sz val="10"/>
      <color theme="1"/>
      <name val="Czcionka tekstu podstawowego"/>
      <charset val="238"/>
    </font>
    <font>
      <b/>
      <sz val="9"/>
      <color theme="1"/>
      <name val="Czcionka tekstu podstawowego"/>
      <family val="2"/>
      <charset val="238"/>
    </font>
    <font>
      <b/>
      <sz val="14"/>
      <color theme="1"/>
      <name val="Czcionka tekstu podstawowego"/>
      <charset val="238"/>
    </font>
    <font>
      <b/>
      <sz val="8"/>
      <color theme="1"/>
      <name val="Czcionka tekstu podstawowego"/>
      <charset val="238"/>
    </font>
    <font>
      <b/>
      <sz val="12"/>
      <color theme="1"/>
      <name val="Czcionka tekstu podstawowego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b/>
      <sz val="10"/>
      <name val="Arial"/>
      <family val="2"/>
      <charset val="238"/>
    </font>
    <font>
      <sz val="6"/>
      <name val="Arial"/>
      <family val="2"/>
      <charset val="238"/>
    </font>
    <font>
      <b/>
      <sz val="6"/>
      <name val="Arial"/>
      <family val="2"/>
      <charset val="238"/>
    </font>
    <font>
      <sz val="10"/>
      <color rgb="FFFF0000"/>
      <name val="Arial"/>
      <family val="2"/>
      <charset val="238"/>
    </font>
    <font>
      <sz val="8"/>
      <color theme="1"/>
      <name val="Czcionka tekstu podstawowego"/>
      <family val="2"/>
      <charset val="238"/>
    </font>
    <font>
      <sz val="12"/>
      <name val="Arial"/>
      <family val="2"/>
      <charset val="238"/>
    </font>
    <font>
      <sz val="12"/>
      <color theme="1"/>
      <name val="Czcionka tekstu podstawowego"/>
      <family val="2"/>
      <charset val="238"/>
    </font>
    <font>
      <b/>
      <sz val="11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8"/>
      <name val="Arial"/>
      <family val="2"/>
      <charset val="238"/>
    </font>
    <font>
      <b/>
      <sz val="12"/>
      <color theme="1"/>
      <name val="Czcionka tekstu podstawowego"/>
      <family val="2"/>
      <charset val="238"/>
    </font>
    <font>
      <sz val="14"/>
      <color theme="1"/>
      <name val="Czcionka tekstu podstawowego"/>
      <charset val="238"/>
    </font>
    <font>
      <sz val="12"/>
      <color theme="1"/>
      <name val="Czcionka tekstu podstawowego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9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Arial"/>
      <family val="2"/>
      <charset val="238"/>
    </font>
    <font>
      <sz val="12"/>
      <name val="Czcionka tekstu podstawowego"/>
      <charset val="238"/>
    </font>
    <font>
      <sz val="11"/>
      <name val="Czcionka tekstu podstawowego"/>
      <charset val="238"/>
    </font>
    <font>
      <b/>
      <sz val="12"/>
      <name val="Czcionka tekstu podstawowego"/>
      <charset val="238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6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1" fontId="4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/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6" fillId="6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0" fillId="9" borderId="0" xfId="0" applyFill="1"/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3" fillId="10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10" fillId="0" borderId="7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10" fillId="0" borderId="7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14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6" fillId="0" borderId="6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6" borderId="8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11" borderId="28" xfId="0" applyFont="1" applyFill="1" applyBorder="1" applyAlignment="1">
      <alignment horizontal="center" vertical="center"/>
    </xf>
    <xf numFmtId="0" fontId="16" fillId="11" borderId="29" xfId="0" applyFont="1" applyFill="1" applyBorder="1" applyAlignment="1">
      <alignment horizontal="center" vertical="center"/>
    </xf>
    <xf numFmtId="0" fontId="16" fillId="12" borderId="28" xfId="0" applyFont="1" applyFill="1" applyBorder="1" applyAlignment="1">
      <alignment horizontal="center" vertical="center"/>
    </xf>
    <xf numFmtId="0" fontId="16" fillId="12" borderId="29" xfId="0" applyFont="1" applyFill="1" applyBorder="1" applyAlignment="1">
      <alignment horizontal="center" vertical="center"/>
    </xf>
    <xf numFmtId="0" fontId="16" fillId="13" borderId="28" xfId="0" applyFont="1" applyFill="1" applyBorder="1" applyAlignment="1">
      <alignment horizontal="center" vertical="center"/>
    </xf>
    <xf numFmtId="0" fontId="16" fillId="13" borderId="29" xfId="0" applyFont="1" applyFill="1" applyBorder="1" applyAlignment="1">
      <alignment horizontal="center" vertical="center"/>
    </xf>
    <xf numFmtId="0" fontId="16" fillId="8" borderId="28" xfId="0" applyFont="1" applyFill="1" applyBorder="1" applyAlignment="1">
      <alignment horizontal="center" vertical="center"/>
    </xf>
    <xf numFmtId="0" fontId="16" fillId="8" borderId="29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22" xfId="0" applyFont="1" applyFill="1" applyBorder="1" applyAlignment="1">
      <alignment horizontal="center" vertical="center"/>
    </xf>
    <xf numFmtId="0" fontId="16" fillId="11" borderId="30" xfId="0" applyFont="1" applyFill="1" applyBorder="1" applyAlignment="1">
      <alignment horizontal="center" vertical="center"/>
    </xf>
    <xf numFmtId="0" fontId="16" fillId="11" borderId="22" xfId="0" applyFont="1" applyFill="1" applyBorder="1" applyAlignment="1">
      <alignment horizontal="center" vertical="center"/>
    </xf>
    <xf numFmtId="0" fontId="16" fillId="12" borderId="30" xfId="0" applyFont="1" applyFill="1" applyBorder="1" applyAlignment="1">
      <alignment horizontal="center" vertical="center"/>
    </xf>
    <xf numFmtId="0" fontId="16" fillId="12" borderId="22" xfId="0" applyFont="1" applyFill="1" applyBorder="1" applyAlignment="1">
      <alignment horizontal="center" vertical="center"/>
    </xf>
    <xf numFmtId="0" fontId="16" fillId="13" borderId="30" xfId="0" applyFont="1" applyFill="1" applyBorder="1" applyAlignment="1">
      <alignment horizontal="center" vertical="center"/>
    </xf>
    <xf numFmtId="0" fontId="16" fillId="13" borderId="22" xfId="0" applyFont="1" applyFill="1" applyBorder="1" applyAlignment="1">
      <alignment horizontal="center" vertical="center"/>
    </xf>
    <xf numFmtId="0" fontId="16" fillId="8" borderId="30" xfId="0" applyFont="1" applyFill="1" applyBorder="1" applyAlignment="1">
      <alignment horizontal="center" vertical="center"/>
    </xf>
    <xf numFmtId="0" fontId="16" fillId="8" borderId="22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6" borderId="23" xfId="0" applyFont="1" applyFill="1" applyBorder="1" applyAlignment="1">
      <alignment horizontal="center" vertical="center"/>
    </xf>
    <xf numFmtId="0" fontId="16" fillId="11" borderId="31" xfId="0" applyFont="1" applyFill="1" applyBorder="1" applyAlignment="1">
      <alignment horizontal="center" vertical="center"/>
    </xf>
    <xf numFmtId="0" fontId="16" fillId="11" borderId="23" xfId="0" applyFont="1" applyFill="1" applyBorder="1" applyAlignment="1">
      <alignment horizontal="center" vertical="center"/>
    </xf>
    <xf numFmtId="0" fontId="16" fillId="12" borderId="31" xfId="0" applyFont="1" applyFill="1" applyBorder="1" applyAlignment="1">
      <alignment horizontal="center" vertical="center"/>
    </xf>
    <xf numFmtId="0" fontId="16" fillId="12" borderId="23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6" fillId="13" borderId="23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6" fillId="8" borderId="2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7" fillId="9" borderId="28" xfId="0" applyFont="1" applyFill="1" applyBorder="1"/>
    <xf numFmtId="0" fontId="17" fillId="9" borderId="29" xfId="0" applyFont="1" applyFill="1" applyBorder="1"/>
    <xf numFmtId="0" fontId="17" fillId="9" borderId="30" xfId="0" applyFont="1" applyFill="1" applyBorder="1"/>
    <xf numFmtId="0" fontId="17" fillId="9" borderId="22" xfId="0" applyFont="1" applyFill="1" applyBorder="1"/>
    <xf numFmtId="0" fontId="17" fillId="9" borderId="32" xfId="0" applyFont="1" applyFill="1" applyBorder="1"/>
    <xf numFmtId="0" fontId="17" fillId="9" borderId="33" xfId="0" applyFont="1" applyFill="1" applyBorder="1"/>
    <xf numFmtId="0" fontId="4" fillId="9" borderId="34" xfId="0" applyFont="1" applyFill="1" applyBorder="1" applyAlignment="1">
      <alignment horizontal="center" vertical="center" wrapText="1"/>
    </xf>
    <xf numFmtId="0" fontId="4" fillId="9" borderId="35" xfId="0" applyFont="1" applyFill="1" applyBorder="1" applyAlignment="1">
      <alignment horizontal="center" vertical="center" wrapText="1"/>
    </xf>
    <xf numFmtId="0" fontId="17" fillId="9" borderId="31" xfId="0" applyFont="1" applyFill="1" applyBorder="1"/>
    <xf numFmtId="0" fontId="17" fillId="9" borderId="23" xfId="0" applyFont="1" applyFill="1" applyBorder="1"/>
    <xf numFmtId="0" fontId="4" fillId="6" borderId="3" xfId="0" applyFont="1" applyFill="1" applyBorder="1" applyAlignment="1">
      <alignment horizontal="center" vertical="center" wrapText="1"/>
    </xf>
    <xf numFmtId="0" fontId="17" fillId="6" borderId="37" xfId="0" applyFont="1" applyFill="1" applyBorder="1"/>
    <xf numFmtId="0" fontId="17" fillId="6" borderId="30" xfId="0" applyFont="1" applyFill="1" applyBorder="1"/>
    <xf numFmtId="0" fontId="17" fillId="6" borderId="28" xfId="0" applyFont="1" applyFill="1" applyBorder="1"/>
    <xf numFmtId="0" fontId="17" fillId="6" borderId="31" xfId="0" applyFont="1" applyFill="1" applyBorder="1"/>
    <xf numFmtId="0" fontId="17" fillId="6" borderId="32" xfId="0" applyFont="1" applyFill="1" applyBorder="1"/>
    <xf numFmtId="0" fontId="18" fillId="0" borderId="7" xfId="0" applyFont="1" applyBorder="1" applyAlignment="1">
      <alignment vertical="center"/>
    </xf>
    <xf numFmtId="0" fontId="18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left"/>
    </xf>
    <xf numFmtId="0" fontId="18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6" fillId="14" borderId="31" xfId="0" applyFont="1" applyFill="1" applyBorder="1" applyAlignment="1">
      <alignment horizontal="center" vertical="center"/>
    </xf>
    <xf numFmtId="0" fontId="16" fillId="14" borderId="22" xfId="0" applyFont="1" applyFill="1" applyBorder="1" applyAlignment="1">
      <alignment horizontal="center" vertical="center"/>
    </xf>
    <xf numFmtId="0" fontId="16" fillId="14" borderId="30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/>
    </xf>
    <xf numFmtId="0" fontId="19" fillId="6" borderId="5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5" xfId="0" applyFont="1" applyFill="1" applyBorder="1" applyAlignment="1">
      <alignment horizontal="center" vertical="center"/>
    </xf>
    <xf numFmtId="0" fontId="19" fillId="12" borderId="5" xfId="0" applyFont="1" applyFill="1" applyBorder="1" applyAlignment="1">
      <alignment horizontal="center" vertical="center"/>
    </xf>
    <xf numFmtId="0" fontId="19" fillId="13" borderId="3" xfId="0" applyFont="1" applyFill="1" applyBorder="1" applyAlignment="1">
      <alignment horizontal="center" vertical="center"/>
    </xf>
    <xf numFmtId="0" fontId="19" fillId="13" borderId="5" xfId="0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19" fillId="8" borderId="5" xfId="0" applyFont="1" applyFill="1" applyBorder="1" applyAlignment="1">
      <alignment horizontal="center" vertical="center"/>
    </xf>
    <xf numFmtId="0" fontId="22" fillId="9" borderId="19" xfId="0" applyFont="1" applyFill="1" applyBorder="1"/>
    <xf numFmtId="0" fontId="22" fillId="9" borderId="4" xfId="0" applyFont="1" applyFill="1" applyBorder="1"/>
    <xf numFmtId="0" fontId="22" fillId="6" borderId="4" xfId="0" applyFont="1" applyFill="1" applyBorder="1"/>
    <xf numFmtId="0" fontId="22" fillId="6" borderId="38" xfId="0" applyFont="1" applyFill="1" applyBorder="1"/>
    <xf numFmtId="0" fontId="2" fillId="10" borderId="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17" fillId="15" borderId="29" xfId="0" applyFont="1" applyFill="1" applyBorder="1"/>
    <xf numFmtId="0" fontId="17" fillId="15" borderId="33" xfId="0" applyFont="1" applyFill="1" applyBorder="1"/>
    <xf numFmtId="0" fontId="17" fillId="6" borderId="40" xfId="0" applyFont="1" applyFill="1" applyBorder="1"/>
    <xf numFmtId="0" fontId="17" fillId="6" borderId="41" xfId="0" applyFont="1" applyFill="1" applyBorder="1"/>
    <xf numFmtId="0" fontId="17" fillId="6" borderId="42" xfId="0" applyFont="1" applyFill="1" applyBorder="1"/>
    <xf numFmtId="0" fontId="17" fillId="6" borderId="43" xfId="0" applyFont="1" applyFill="1" applyBorder="1"/>
    <xf numFmtId="0" fontId="22" fillId="15" borderId="20" xfId="0" applyFont="1" applyFill="1" applyBorder="1"/>
    <xf numFmtId="0" fontId="18" fillId="0" borderId="22" xfId="0" applyFont="1" applyBorder="1" applyAlignment="1">
      <alignment horizontal="left" vertical="center"/>
    </xf>
    <xf numFmtId="0" fontId="17" fillId="0" borderId="0" xfId="0" applyFont="1"/>
    <xf numFmtId="0" fontId="4" fillId="10" borderId="5" xfId="0" applyFont="1" applyFill="1" applyBorder="1" applyAlignment="1">
      <alignment horizontal="center" vertical="center" wrapText="1"/>
    </xf>
    <xf numFmtId="0" fontId="17" fillId="0" borderId="36" xfId="0" applyFont="1" applyBorder="1"/>
    <xf numFmtId="0" fontId="15" fillId="0" borderId="36" xfId="0" applyFont="1" applyBorder="1" applyAlignment="1">
      <alignment wrapText="1"/>
    </xf>
    <xf numFmtId="0" fontId="15" fillId="0" borderId="0" xfId="0" applyFont="1" applyAlignment="1">
      <alignment wrapText="1"/>
    </xf>
    <xf numFmtId="0" fontId="23" fillId="16" borderId="28" xfId="0" applyFont="1" applyFill="1" applyBorder="1"/>
    <xf numFmtId="0" fontId="8" fillId="16" borderId="3" xfId="0" applyFont="1" applyFill="1" applyBorder="1"/>
    <xf numFmtId="0" fontId="4" fillId="6" borderId="38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center" vertical="center"/>
    </xf>
    <xf numFmtId="0" fontId="17" fillId="16" borderId="37" xfId="0" applyFont="1" applyFill="1" applyBorder="1"/>
    <xf numFmtId="0" fontId="4" fillId="10" borderId="34" xfId="0" applyFont="1" applyFill="1" applyBorder="1" applyAlignment="1">
      <alignment horizontal="center" vertical="center" wrapText="1"/>
    </xf>
    <xf numFmtId="0" fontId="4" fillId="10" borderId="35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18" fillId="15" borderId="7" xfId="0" applyFont="1" applyFill="1" applyBorder="1" applyAlignment="1">
      <alignment horizontal="left" vertical="center"/>
    </xf>
    <xf numFmtId="0" fontId="18" fillId="15" borderId="7" xfId="0" applyFont="1" applyFill="1" applyBorder="1" applyAlignment="1">
      <alignment vertical="center"/>
    </xf>
    <xf numFmtId="0" fontId="21" fillId="15" borderId="7" xfId="0" applyFont="1" applyFill="1" applyBorder="1" applyAlignment="1">
      <alignment horizontal="left" vertical="center" wrapText="1"/>
    </xf>
    <xf numFmtId="0" fontId="18" fillId="15" borderId="17" xfId="0" applyFont="1" applyFill="1" applyBorder="1" applyAlignment="1">
      <alignment horizontal="left" vertical="center"/>
    </xf>
    <xf numFmtId="0" fontId="16" fillId="0" borderId="45" xfId="0" applyFont="1" applyBorder="1" applyAlignment="1">
      <alignment horizontal="center"/>
    </xf>
    <xf numFmtId="0" fontId="20" fillId="17" borderId="7" xfId="0" applyFont="1" applyFill="1" applyBorder="1" applyAlignment="1">
      <alignment horizontal="left"/>
    </xf>
    <xf numFmtId="0" fontId="0" fillId="0" borderId="36" xfId="0" applyBorder="1" applyAlignment="1">
      <alignment wrapText="1"/>
    </xf>
    <xf numFmtId="0" fontId="2" fillId="0" borderId="0" xfId="0" applyFont="1" applyAlignment="1">
      <alignment horizontal="center"/>
    </xf>
    <xf numFmtId="0" fontId="23" fillId="16" borderId="32" xfId="0" applyFont="1" applyFill="1" applyBorder="1"/>
    <xf numFmtId="0" fontId="4" fillId="18" borderId="3" xfId="0" applyFont="1" applyFill="1" applyBorder="1" applyAlignment="1">
      <alignment horizontal="center" vertical="center" wrapText="1"/>
    </xf>
    <xf numFmtId="0" fontId="4" fillId="18" borderId="16" xfId="0" applyFont="1" applyFill="1" applyBorder="1" applyAlignment="1">
      <alignment horizontal="center" vertical="center" wrapText="1"/>
    </xf>
    <xf numFmtId="0" fontId="17" fillId="18" borderId="28" xfId="0" applyFont="1" applyFill="1" applyBorder="1"/>
    <xf numFmtId="0" fontId="17" fillId="18" borderId="46" xfId="0" applyFont="1" applyFill="1" applyBorder="1"/>
    <xf numFmtId="0" fontId="17" fillId="18" borderId="30" xfId="0" applyFont="1" applyFill="1" applyBorder="1"/>
    <xf numFmtId="0" fontId="17" fillId="18" borderId="47" xfId="0" applyFont="1" applyFill="1" applyBorder="1"/>
    <xf numFmtId="0" fontId="17" fillId="18" borderId="31" xfId="0" applyFont="1" applyFill="1" applyBorder="1"/>
    <xf numFmtId="0" fontId="17" fillId="18" borderId="48" xfId="0" applyFont="1" applyFill="1" applyBorder="1"/>
    <xf numFmtId="0" fontId="17" fillId="18" borderId="32" xfId="0" applyFont="1" applyFill="1" applyBorder="1"/>
    <xf numFmtId="0" fontId="17" fillId="18" borderId="1" xfId="0" applyFont="1" applyFill="1" applyBorder="1"/>
    <xf numFmtId="0" fontId="22" fillId="18" borderId="19" xfId="0" applyFont="1" applyFill="1" applyBorder="1"/>
    <xf numFmtId="0" fontId="17" fillId="8" borderId="10" xfId="0" applyFont="1" applyFill="1" applyBorder="1" applyAlignment="1">
      <alignment horizontal="center"/>
    </xf>
    <xf numFmtId="0" fontId="17" fillId="8" borderId="49" xfId="0" applyFont="1" applyFill="1" applyBorder="1" applyAlignment="1">
      <alignment horizontal="center"/>
    </xf>
    <xf numFmtId="0" fontId="0" fillId="15" borderId="0" xfId="0" applyFill="1"/>
    <xf numFmtId="0" fontId="4" fillId="10" borderId="19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22" fillId="15" borderId="5" xfId="0" applyFont="1" applyFill="1" applyBorder="1"/>
    <xf numFmtId="0" fontId="24" fillId="0" borderId="28" xfId="0" applyFont="1" applyBorder="1"/>
    <xf numFmtId="0" fontId="24" fillId="0" borderId="29" xfId="0" applyFont="1" applyBorder="1"/>
    <xf numFmtId="0" fontId="24" fillId="0" borderId="54" xfId="0" applyFont="1" applyBorder="1"/>
    <xf numFmtId="0" fontId="24" fillId="0" borderId="44" xfId="0" applyFont="1" applyBorder="1"/>
    <xf numFmtId="0" fontId="8" fillId="0" borderId="3" xfId="0" applyFont="1" applyBorder="1"/>
    <xf numFmtId="0" fontId="8" fillId="0" borderId="5" xfId="0" applyFont="1" applyBorder="1"/>
    <xf numFmtId="0" fontId="4" fillId="1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11" fillId="15" borderId="18" xfId="0" applyFont="1" applyFill="1" applyBorder="1" applyAlignment="1">
      <alignment horizontal="left" vertical="center" wrapText="1"/>
    </xf>
    <xf numFmtId="0" fontId="16" fillId="19" borderId="31" xfId="0" applyFont="1" applyFill="1" applyBorder="1" applyAlignment="1">
      <alignment horizontal="center" vertical="center"/>
    </xf>
    <xf numFmtId="0" fontId="16" fillId="19" borderId="23" xfId="0" applyFont="1" applyFill="1" applyBorder="1" applyAlignment="1">
      <alignment horizontal="center" vertical="center"/>
    </xf>
    <xf numFmtId="0" fontId="16" fillId="19" borderId="30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17" fillId="9" borderId="28" xfId="0" applyFont="1" applyFill="1" applyBorder="1" applyAlignment="1">
      <alignment horizontal="center" vertical="center"/>
    </xf>
    <xf numFmtId="0" fontId="17" fillId="9" borderId="29" xfId="0" applyFont="1" applyFill="1" applyBorder="1" applyAlignment="1">
      <alignment horizontal="center" vertical="center"/>
    </xf>
    <xf numFmtId="0" fontId="17" fillId="18" borderId="28" xfId="0" applyFont="1" applyFill="1" applyBorder="1" applyAlignment="1">
      <alignment horizontal="center" vertical="center"/>
    </xf>
    <xf numFmtId="0" fontId="17" fillId="18" borderId="29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9" borderId="30" xfId="0" applyFont="1" applyFill="1" applyBorder="1" applyAlignment="1">
      <alignment horizontal="center" vertical="center"/>
    </xf>
    <xf numFmtId="0" fontId="17" fillId="9" borderId="22" xfId="0" applyFont="1" applyFill="1" applyBorder="1" applyAlignment="1">
      <alignment horizontal="center" vertical="center"/>
    </xf>
    <xf numFmtId="0" fontId="17" fillId="18" borderId="30" xfId="0" applyFont="1" applyFill="1" applyBorder="1" applyAlignment="1">
      <alignment horizontal="center" vertical="center"/>
    </xf>
    <xf numFmtId="0" fontId="17" fillId="18" borderId="22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17" fillId="8" borderId="49" xfId="0" applyFont="1" applyFill="1" applyBorder="1" applyAlignment="1">
      <alignment horizontal="center" vertical="center"/>
    </xf>
    <xf numFmtId="0" fontId="17" fillId="9" borderId="31" xfId="0" applyFont="1" applyFill="1" applyBorder="1" applyAlignment="1">
      <alignment horizontal="center" vertical="center"/>
    </xf>
    <xf numFmtId="0" fontId="17" fillId="9" borderId="23" xfId="0" applyFont="1" applyFill="1" applyBorder="1" applyAlignment="1">
      <alignment horizontal="center" vertical="center"/>
    </xf>
    <xf numFmtId="0" fontId="17" fillId="18" borderId="31" xfId="0" applyFont="1" applyFill="1" applyBorder="1" applyAlignment="1">
      <alignment horizontal="center" vertical="center"/>
    </xf>
    <xf numFmtId="0" fontId="17" fillId="18" borderId="2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23" xfId="0" applyFont="1" applyFill="1" applyBorder="1" applyAlignment="1">
      <alignment horizontal="center" vertical="center"/>
    </xf>
    <xf numFmtId="0" fontId="17" fillId="9" borderId="32" xfId="0" applyFont="1" applyFill="1" applyBorder="1" applyAlignment="1">
      <alignment horizontal="center" vertical="center"/>
    </xf>
    <xf numFmtId="0" fontId="17" fillId="9" borderId="33" xfId="0" applyFont="1" applyFill="1" applyBorder="1" applyAlignment="1">
      <alignment horizontal="center" vertical="center"/>
    </xf>
    <xf numFmtId="0" fontId="17" fillId="18" borderId="32" xfId="0" applyFont="1" applyFill="1" applyBorder="1" applyAlignment="1">
      <alignment horizontal="center" vertical="center"/>
    </xf>
    <xf numFmtId="0" fontId="17" fillId="18" borderId="33" xfId="0" applyFont="1" applyFill="1" applyBorder="1" applyAlignment="1">
      <alignment horizontal="center" vertical="center"/>
    </xf>
    <xf numFmtId="0" fontId="17" fillId="2" borderId="53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0" fillId="0" borderId="11" xfId="0" applyBorder="1"/>
    <xf numFmtId="0" fontId="2" fillId="19" borderId="26" xfId="0" applyFont="1" applyFill="1" applyBorder="1"/>
    <xf numFmtId="0" fontId="18" fillId="0" borderId="55" xfId="0" applyFont="1" applyBorder="1" applyAlignment="1">
      <alignment horizontal="left" vertical="center"/>
    </xf>
    <xf numFmtId="0" fontId="0" fillId="0" borderId="56" xfId="0" applyBorder="1" applyAlignment="1">
      <alignment horizontal="right"/>
    </xf>
    <xf numFmtId="0" fontId="0" fillId="19" borderId="12" xfId="0" applyFill="1" applyBorder="1"/>
    <xf numFmtId="0" fontId="4" fillId="12" borderId="2" xfId="0" applyFont="1" applyFill="1" applyBorder="1" applyAlignment="1">
      <alignment horizontal="center"/>
    </xf>
    <xf numFmtId="0" fontId="17" fillId="12" borderId="6" xfId="0" applyFont="1" applyFill="1" applyBorder="1" applyAlignment="1">
      <alignment horizontal="center" vertical="center"/>
    </xf>
    <xf numFmtId="0" fontId="17" fillId="12" borderId="10" xfId="0" applyFont="1" applyFill="1" applyBorder="1" applyAlignment="1">
      <alignment horizontal="center" vertical="center"/>
    </xf>
    <xf numFmtId="0" fontId="17" fillId="12" borderId="50" xfId="0" applyFont="1" applyFill="1" applyBorder="1" applyAlignment="1">
      <alignment horizontal="center" vertical="center"/>
    </xf>
    <xf numFmtId="0" fontId="19" fillId="10" borderId="5" xfId="0" applyFont="1" applyFill="1" applyBorder="1" applyAlignment="1">
      <alignment horizontal="center" vertical="center"/>
    </xf>
    <xf numFmtId="0" fontId="19" fillId="10" borderId="3" xfId="0" applyFont="1" applyFill="1" applyBorder="1" applyAlignment="1">
      <alignment horizontal="center" vertical="center"/>
    </xf>
    <xf numFmtId="0" fontId="22" fillId="10" borderId="19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22" fillId="10" borderId="3" xfId="0" applyFont="1" applyFill="1" applyBorder="1" applyAlignment="1">
      <alignment horizontal="center" vertical="center"/>
    </xf>
    <xf numFmtId="0" fontId="27" fillId="9" borderId="17" xfId="0" applyFont="1" applyFill="1" applyBorder="1" applyAlignment="1">
      <alignment horizontal="left" vertical="center" wrapText="1"/>
    </xf>
    <xf numFmtId="0" fontId="17" fillId="19" borderId="10" xfId="0" applyFont="1" applyFill="1" applyBorder="1" applyAlignment="1">
      <alignment horizontal="center" vertical="center"/>
    </xf>
    <xf numFmtId="0" fontId="16" fillId="19" borderId="22" xfId="0" applyFont="1" applyFill="1" applyBorder="1" applyAlignment="1">
      <alignment horizontal="center" vertical="center"/>
    </xf>
    <xf numFmtId="0" fontId="17" fillId="11" borderId="3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8" fillId="0" borderId="46" xfId="0" applyFont="1" applyBorder="1" applyAlignment="1">
      <alignment vertical="center"/>
    </xf>
    <xf numFmtId="0" fontId="18" fillId="15" borderId="47" xfId="0" applyFont="1" applyFill="1" applyBorder="1" applyAlignment="1">
      <alignment horizontal="left" vertical="center"/>
    </xf>
    <xf numFmtId="0" fontId="18" fillId="0" borderId="47" xfId="0" applyFont="1" applyBorder="1" applyAlignment="1">
      <alignment vertical="center"/>
    </xf>
    <xf numFmtId="0" fontId="18" fillId="0" borderId="47" xfId="0" applyFont="1" applyBorder="1" applyAlignment="1">
      <alignment horizontal="left" vertical="center"/>
    </xf>
    <xf numFmtId="0" fontId="20" fillId="0" borderId="47" xfId="0" applyFont="1" applyBorder="1" applyAlignment="1">
      <alignment horizontal="left"/>
    </xf>
    <xf numFmtId="0" fontId="20" fillId="17" borderId="47" xfId="0" applyFont="1" applyFill="1" applyBorder="1" applyAlignment="1">
      <alignment horizontal="left"/>
    </xf>
    <xf numFmtId="0" fontId="18" fillId="15" borderId="47" xfId="0" applyFont="1" applyFill="1" applyBorder="1" applyAlignment="1">
      <alignment vertical="center"/>
    </xf>
    <xf numFmtId="0" fontId="18" fillId="0" borderId="48" xfId="0" applyFont="1" applyBorder="1" applyAlignment="1">
      <alignment horizontal="left" vertical="center"/>
    </xf>
    <xf numFmtId="0" fontId="18" fillId="0" borderId="48" xfId="0" applyFont="1" applyBorder="1" applyAlignment="1">
      <alignment vertical="center"/>
    </xf>
    <xf numFmtId="0" fontId="18" fillId="15" borderId="48" xfId="0" applyFont="1" applyFill="1" applyBorder="1" applyAlignment="1">
      <alignment horizontal="left" vertical="center"/>
    </xf>
    <xf numFmtId="0" fontId="27" fillId="9" borderId="48" xfId="0" applyFont="1" applyFill="1" applyBorder="1" applyAlignment="1">
      <alignment horizontal="left" vertical="center" wrapText="1"/>
    </xf>
    <xf numFmtId="0" fontId="2" fillId="19" borderId="0" xfId="0" applyFont="1" applyFill="1" applyBorder="1"/>
    <xf numFmtId="0" fontId="18" fillId="0" borderId="46" xfId="0" applyFont="1" applyBorder="1" applyAlignment="1">
      <alignment horizontal="left" vertical="center"/>
    </xf>
    <xf numFmtId="0" fontId="0" fillId="0" borderId="9" xfId="0" applyBorder="1" applyAlignment="1">
      <alignment horizontal="right"/>
    </xf>
    <xf numFmtId="0" fontId="30" fillId="19" borderId="47" xfId="0" applyFont="1" applyFill="1" applyBorder="1" applyAlignment="1">
      <alignment horizontal="left" vertical="center"/>
    </xf>
    <xf numFmtId="0" fontId="20" fillId="19" borderId="47" xfId="0" applyFont="1" applyFill="1" applyBorder="1" applyAlignment="1">
      <alignment horizontal="left"/>
    </xf>
    <xf numFmtId="0" fontId="18" fillId="19" borderId="47" xfId="0" applyFont="1" applyFill="1" applyBorder="1" applyAlignment="1">
      <alignment vertical="center"/>
    </xf>
    <xf numFmtId="0" fontId="18" fillId="19" borderId="48" xfId="0" applyFont="1" applyFill="1" applyBorder="1" applyAlignment="1">
      <alignment horizontal="left" vertical="center"/>
    </xf>
    <xf numFmtId="0" fontId="11" fillId="19" borderId="0" xfId="0" applyFont="1" applyFill="1" applyBorder="1" applyAlignment="1">
      <alignment horizontal="left" vertical="center" wrapText="1"/>
    </xf>
    <xf numFmtId="0" fontId="18" fillId="19" borderId="48" xfId="0" applyFont="1" applyFill="1" applyBorder="1" applyAlignment="1">
      <alignment vertical="center"/>
    </xf>
    <xf numFmtId="0" fontId="18" fillId="19" borderId="0" xfId="0" applyFont="1" applyFill="1" applyBorder="1" applyAlignment="1">
      <alignment horizontal="left" vertical="center"/>
    </xf>
    <xf numFmtId="0" fontId="18" fillId="19" borderId="47" xfId="0" applyFont="1" applyFill="1" applyBorder="1" applyAlignment="1">
      <alignment horizontal="left" vertical="center"/>
    </xf>
    <xf numFmtId="0" fontId="21" fillId="10" borderId="57" xfId="0" applyFont="1" applyFill="1" applyBorder="1" applyAlignment="1">
      <alignment horizontal="center" vertical="center" wrapText="1"/>
    </xf>
    <xf numFmtId="0" fontId="21" fillId="10" borderId="24" xfId="0" applyFont="1" applyFill="1" applyBorder="1" applyAlignment="1">
      <alignment horizontal="center" vertical="center" wrapText="1"/>
    </xf>
    <xf numFmtId="0" fontId="30" fillId="0" borderId="47" xfId="0" applyFont="1" applyFill="1" applyBorder="1" applyAlignment="1">
      <alignment horizontal="left" vertical="center"/>
    </xf>
    <xf numFmtId="0" fontId="18" fillId="0" borderId="47" xfId="0" applyFont="1" applyFill="1" applyBorder="1" applyAlignment="1">
      <alignment vertical="center"/>
    </xf>
    <xf numFmtId="0" fontId="18" fillId="0" borderId="47" xfId="0" applyFont="1" applyFill="1" applyBorder="1" applyAlignment="1">
      <alignment horizontal="left" vertical="center"/>
    </xf>
    <xf numFmtId="0" fontId="20" fillId="0" borderId="47" xfId="0" applyFont="1" applyFill="1" applyBorder="1" applyAlignment="1">
      <alignment horizontal="left"/>
    </xf>
    <xf numFmtId="0" fontId="18" fillId="0" borderId="48" xfId="0" applyFont="1" applyFill="1" applyBorder="1" applyAlignment="1">
      <alignment horizontal="left" vertical="center"/>
    </xf>
    <xf numFmtId="0" fontId="18" fillId="0" borderId="48" xfId="0" applyFont="1" applyFill="1" applyBorder="1" applyAlignment="1">
      <alignment vertical="center"/>
    </xf>
    <xf numFmtId="0" fontId="27" fillId="0" borderId="48" xfId="0" applyFont="1" applyFill="1" applyBorder="1" applyAlignment="1">
      <alignment horizontal="left" vertical="center" wrapText="1"/>
    </xf>
    <xf numFmtId="0" fontId="18" fillId="20" borderId="47" xfId="0" applyFont="1" applyFill="1" applyBorder="1" applyAlignment="1">
      <alignment vertical="center"/>
    </xf>
    <xf numFmtId="0" fontId="18" fillId="20" borderId="47" xfId="0" applyFont="1" applyFill="1" applyBorder="1" applyAlignment="1">
      <alignment horizontal="left" vertical="center"/>
    </xf>
    <xf numFmtId="0" fontId="20" fillId="20" borderId="47" xfId="0" applyFont="1" applyFill="1" applyBorder="1" applyAlignment="1">
      <alignment horizontal="left"/>
    </xf>
    <xf numFmtId="0" fontId="18" fillId="20" borderId="48" xfId="0" applyFont="1" applyFill="1" applyBorder="1" applyAlignment="1">
      <alignment horizontal="left" vertical="center"/>
    </xf>
    <xf numFmtId="0" fontId="18" fillId="20" borderId="48" xfId="0" applyFont="1" applyFill="1" applyBorder="1" applyAlignment="1">
      <alignment vertical="center"/>
    </xf>
    <xf numFmtId="0" fontId="18" fillId="17" borderId="46" xfId="0" applyFont="1" applyFill="1" applyBorder="1" applyAlignment="1">
      <alignment vertical="center"/>
    </xf>
    <xf numFmtId="0" fontId="18" fillId="17" borderId="47" xfId="0" applyFont="1" applyFill="1" applyBorder="1" applyAlignment="1">
      <alignment horizontal="left" vertical="center"/>
    </xf>
    <xf numFmtId="0" fontId="18" fillId="17" borderId="47" xfId="0" applyFont="1" applyFill="1" applyBorder="1" applyAlignment="1">
      <alignment vertical="center"/>
    </xf>
    <xf numFmtId="0" fontId="11" fillId="17" borderId="11" xfId="0" applyFont="1" applyFill="1" applyBorder="1" applyAlignment="1">
      <alignment horizontal="left" vertical="center" wrapText="1"/>
    </xf>
    <xf numFmtId="0" fontId="18" fillId="17" borderId="48" xfId="0" applyFont="1" applyFill="1" applyBorder="1" applyAlignment="1">
      <alignment horizontal="left" vertical="center"/>
    </xf>
    <xf numFmtId="0" fontId="18" fillId="17" borderId="0" xfId="0" applyFont="1" applyFill="1" applyBorder="1" applyAlignment="1">
      <alignment horizontal="left" vertical="center"/>
    </xf>
    <xf numFmtId="0" fontId="17" fillId="8" borderId="10" xfId="0" applyFont="1" applyFill="1" applyBorder="1" applyAlignment="1">
      <alignment horizontal="center" vertical="center"/>
    </xf>
    <xf numFmtId="0" fontId="17" fillId="8" borderId="49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16" fillId="14" borderId="23" xfId="0" applyFont="1" applyFill="1" applyBorder="1" applyAlignment="1">
      <alignment horizontal="center" vertical="center"/>
    </xf>
    <xf numFmtId="0" fontId="17" fillId="15" borderId="37" xfId="0" applyFont="1" applyFill="1" applyBorder="1"/>
    <xf numFmtId="0" fontId="17" fillId="15" borderId="21" xfId="0" applyFont="1" applyFill="1" applyBorder="1"/>
    <xf numFmtId="0" fontId="17" fillId="15" borderId="30" xfId="0" applyFont="1" applyFill="1" applyBorder="1"/>
    <xf numFmtId="0" fontId="17" fillId="15" borderId="22" xfId="0" applyFont="1" applyFill="1" applyBorder="1"/>
    <xf numFmtId="0" fontId="22" fillId="15" borderId="32" xfId="0" applyFont="1" applyFill="1" applyBorder="1"/>
    <xf numFmtId="0" fontId="22" fillId="15" borderId="33" xfId="0" applyFont="1" applyFill="1" applyBorder="1"/>
    <xf numFmtId="0" fontId="17" fillId="0" borderId="6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8" borderId="58" xfId="0" applyFont="1" applyFill="1" applyBorder="1" applyAlignment="1">
      <alignment horizontal="center" vertical="center"/>
    </xf>
    <xf numFmtId="0" fontId="17" fillId="8" borderId="59" xfId="0" applyFont="1" applyFill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12" borderId="58" xfId="0" applyFont="1" applyFill="1" applyBorder="1" applyAlignment="1">
      <alignment horizontal="center" vertical="center"/>
    </xf>
    <xf numFmtId="0" fontId="11" fillId="10" borderId="39" xfId="0" applyFont="1" applyFill="1" applyBorder="1" applyAlignment="1">
      <alignment horizontal="center" vertical="center" wrapText="1"/>
    </xf>
    <xf numFmtId="0" fontId="16" fillId="11" borderId="46" xfId="0" applyFont="1" applyFill="1" applyBorder="1" applyAlignment="1">
      <alignment horizontal="center" vertical="center"/>
    </xf>
    <xf numFmtId="0" fontId="16" fillId="11" borderId="47" xfId="0" applyFont="1" applyFill="1" applyBorder="1" applyAlignment="1">
      <alignment horizontal="center" vertical="center"/>
    </xf>
    <xf numFmtId="0" fontId="16" fillId="14" borderId="47" xfId="0" applyFont="1" applyFill="1" applyBorder="1" applyAlignment="1">
      <alignment horizontal="center" vertical="center"/>
    </xf>
    <xf numFmtId="0" fontId="16" fillId="11" borderId="48" xfId="0" applyFont="1" applyFill="1" applyBorder="1" applyAlignment="1">
      <alignment horizontal="center" vertical="center"/>
    </xf>
    <xf numFmtId="0" fontId="16" fillId="14" borderId="48" xfId="0" applyFont="1" applyFill="1" applyBorder="1" applyAlignment="1">
      <alignment horizontal="center" vertical="center"/>
    </xf>
    <xf numFmtId="0" fontId="19" fillId="10" borderId="20" xfId="0" applyFont="1" applyFill="1" applyBorder="1" applyAlignment="1">
      <alignment horizontal="center" vertical="center"/>
    </xf>
    <xf numFmtId="0" fontId="18" fillId="0" borderId="55" xfId="0" applyFont="1" applyBorder="1" applyAlignment="1">
      <alignment vertical="center"/>
    </xf>
    <xf numFmtId="0" fontId="2" fillId="0" borderId="61" xfId="0" applyFont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 wrapText="1"/>
    </xf>
    <xf numFmtId="0" fontId="17" fillId="18" borderId="46" xfId="0" applyFont="1" applyFill="1" applyBorder="1" applyAlignment="1">
      <alignment horizontal="center" vertical="center"/>
    </xf>
    <xf numFmtId="0" fontId="17" fillId="18" borderId="47" xfId="0" applyFont="1" applyFill="1" applyBorder="1" applyAlignment="1">
      <alignment horizontal="center" vertical="center"/>
    </xf>
    <xf numFmtId="0" fontId="17" fillId="18" borderId="48" xfId="0" applyFont="1" applyFill="1" applyBorder="1" applyAlignment="1">
      <alignment horizontal="center" vertical="center"/>
    </xf>
    <xf numFmtId="0" fontId="17" fillId="18" borderId="1" xfId="0" applyFont="1" applyFill="1" applyBorder="1" applyAlignment="1">
      <alignment horizontal="center" vertical="center"/>
    </xf>
    <xf numFmtId="0" fontId="7" fillId="10" borderId="39" xfId="0" applyFont="1" applyFill="1" applyBorder="1" applyAlignment="1">
      <alignment horizontal="center" vertical="center" wrapText="1"/>
    </xf>
    <xf numFmtId="0" fontId="7" fillId="10" borderId="61" xfId="0" applyFont="1" applyFill="1" applyBorder="1" applyAlignment="1">
      <alignment horizontal="center" vertical="center" wrapText="1"/>
    </xf>
    <xf numFmtId="0" fontId="17" fillId="21" borderId="62" xfId="0" applyFont="1" applyFill="1" applyBorder="1" applyAlignment="1">
      <alignment horizontal="center" vertical="center"/>
    </xf>
    <xf numFmtId="0" fontId="17" fillId="21" borderId="46" xfId="0" applyFont="1" applyFill="1" applyBorder="1" applyAlignment="1">
      <alignment horizontal="center" vertical="center"/>
    </xf>
    <xf numFmtId="0" fontId="17" fillId="21" borderId="7" xfId="0" applyFont="1" applyFill="1" applyBorder="1" applyAlignment="1">
      <alignment horizontal="center" vertical="center"/>
    </xf>
    <xf numFmtId="0" fontId="17" fillId="21" borderId="47" xfId="0" applyFont="1" applyFill="1" applyBorder="1" applyAlignment="1">
      <alignment horizontal="center" vertical="center"/>
    </xf>
    <xf numFmtId="0" fontId="17" fillId="21" borderId="17" xfId="0" applyFont="1" applyFill="1" applyBorder="1" applyAlignment="1">
      <alignment horizontal="center" vertical="center"/>
    </xf>
    <xf numFmtId="0" fontId="17" fillId="21" borderId="48" xfId="0" applyFont="1" applyFill="1" applyBorder="1" applyAlignment="1">
      <alignment horizontal="center" vertical="center"/>
    </xf>
    <xf numFmtId="0" fontId="17" fillId="21" borderId="13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7" fillId="15" borderId="46" xfId="0" applyFont="1" applyFill="1" applyBorder="1"/>
    <xf numFmtId="0" fontId="22" fillId="15" borderId="16" xfId="0" applyFont="1" applyFill="1" applyBorder="1"/>
    <xf numFmtId="0" fontId="8" fillId="15" borderId="3" xfId="0" applyFont="1" applyFill="1" applyBorder="1"/>
    <xf numFmtId="0" fontId="8" fillId="0" borderId="2" xfId="0" applyFont="1" applyBorder="1" applyAlignment="1">
      <alignment horizontal="center"/>
    </xf>
    <xf numFmtId="0" fontId="17" fillId="8" borderId="10" xfId="0" applyFont="1" applyFill="1" applyBorder="1" applyAlignment="1">
      <alignment horizontal="center" vertical="center"/>
    </xf>
    <xf numFmtId="0" fontId="17" fillId="8" borderId="49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6" fillId="8" borderId="39" xfId="0" applyFont="1" applyFill="1" applyBorder="1" applyAlignment="1">
      <alignment horizontal="center"/>
    </xf>
    <xf numFmtId="0" fontId="17" fillId="15" borderId="63" xfId="0" applyFont="1" applyFill="1" applyBorder="1"/>
    <xf numFmtId="0" fontId="8" fillId="0" borderId="34" xfId="0" applyFont="1" applyBorder="1"/>
    <xf numFmtId="0" fontId="8" fillId="0" borderId="35" xfId="0" applyFont="1" applyBorder="1"/>
    <xf numFmtId="0" fontId="24" fillId="0" borderId="30" xfId="0" applyFont="1" applyBorder="1"/>
    <xf numFmtId="0" fontId="24" fillId="0" borderId="22" xfId="0" applyFont="1" applyBorder="1"/>
    <xf numFmtId="0" fontId="17" fillId="16" borderId="62" xfId="0" applyFont="1" applyFill="1" applyBorder="1"/>
    <xf numFmtId="0" fontId="22" fillId="16" borderId="27" xfId="0" applyFont="1" applyFill="1" applyBorder="1"/>
    <xf numFmtId="0" fontId="8" fillId="7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9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7" fillId="8" borderId="10" xfId="0" applyFont="1" applyFill="1" applyBorder="1" applyAlignment="1">
      <alignment horizontal="center"/>
    </xf>
    <xf numFmtId="0" fontId="17" fillId="8" borderId="49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22" fillId="9" borderId="38" xfId="0" applyFont="1" applyFill="1" applyBorder="1" applyAlignment="1">
      <alignment horizontal="center"/>
    </xf>
    <xf numFmtId="0" fontId="22" fillId="9" borderId="19" xfId="0" applyFont="1" applyFill="1" applyBorder="1" applyAlignment="1">
      <alignment horizontal="center"/>
    </xf>
    <xf numFmtId="0" fontId="17" fillId="8" borderId="50" xfId="0" applyFont="1" applyFill="1" applyBorder="1" applyAlignment="1">
      <alignment horizontal="center"/>
    </xf>
    <xf numFmtId="0" fontId="17" fillId="8" borderId="51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8" borderId="52" xfId="0" applyFont="1" applyFill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4" fillId="15" borderId="2" xfId="0" applyFont="1" applyFill="1" applyBorder="1" applyAlignment="1">
      <alignment horizontal="center"/>
    </xf>
    <xf numFmtId="0" fontId="24" fillId="15" borderId="20" xfId="0" applyFont="1" applyFill="1" applyBorder="1" applyAlignment="1">
      <alignment horizontal="center"/>
    </xf>
    <xf numFmtId="0" fontId="6" fillId="8" borderId="24" xfId="0" applyFont="1" applyFill="1" applyBorder="1" applyAlignment="1">
      <alignment horizontal="center"/>
    </xf>
    <xf numFmtId="0" fontId="6" fillId="8" borderId="25" xfId="0" applyFont="1" applyFill="1" applyBorder="1" applyAlignment="1">
      <alignment horizontal="center"/>
    </xf>
    <xf numFmtId="0" fontId="19" fillId="10" borderId="26" xfId="0" applyFont="1" applyFill="1" applyBorder="1" applyAlignment="1">
      <alignment horizontal="center" vertical="center"/>
    </xf>
    <xf numFmtId="0" fontId="19" fillId="10" borderId="27" xfId="0" applyFont="1" applyFill="1" applyBorder="1" applyAlignment="1">
      <alignment horizontal="center" vertical="center"/>
    </xf>
    <xf numFmtId="0" fontId="18" fillId="10" borderId="26" xfId="0" applyFont="1" applyFill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/>
    </xf>
    <xf numFmtId="0" fontId="6" fillId="9" borderId="20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6" fillId="11" borderId="24" xfId="0" applyFont="1" applyFill="1" applyBorder="1" applyAlignment="1">
      <alignment horizontal="center"/>
    </xf>
    <xf numFmtId="0" fontId="6" fillId="11" borderId="25" xfId="0" applyFont="1" applyFill="1" applyBorder="1" applyAlignment="1">
      <alignment horizontal="center"/>
    </xf>
    <xf numFmtId="0" fontId="6" fillId="12" borderId="24" xfId="0" applyFont="1" applyFill="1" applyBorder="1" applyAlignment="1">
      <alignment horizontal="center"/>
    </xf>
    <xf numFmtId="0" fontId="6" fillId="12" borderId="25" xfId="0" applyFont="1" applyFill="1" applyBorder="1" applyAlignment="1">
      <alignment horizontal="center"/>
    </xf>
    <xf numFmtId="0" fontId="6" fillId="13" borderId="24" xfId="0" applyFont="1" applyFill="1" applyBorder="1" applyAlignment="1">
      <alignment horizontal="center"/>
    </xf>
    <xf numFmtId="0" fontId="6" fillId="13" borderId="25" xfId="0" applyFont="1" applyFill="1" applyBorder="1" applyAlignment="1">
      <alignment horizontal="center"/>
    </xf>
    <xf numFmtId="0" fontId="6" fillId="18" borderId="2" xfId="0" applyFont="1" applyFill="1" applyBorder="1" applyAlignment="1">
      <alignment horizontal="center"/>
    </xf>
    <xf numFmtId="0" fontId="6" fillId="18" borderId="39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20" xfId="0" applyFont="1" applyFill="1" applyBorder="1" applyAlignment="1">
      <alignment horizontal="center"/>
    </xf>
    <xf numFmtId="0" fontId="17" fillId="8" borderId="10" xfId="0" applyFont="1" applyFill="1" applyBorder="1" applyAlignment="1">
      <alignment horizontal="center" vertical="center"/>
    </xf>
    <xf numFmtId="0" fontId="17" fillId="8" borderId="49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22" fillId="10" borderId="2" xfId="0" applyFont="1" applyFill="1" applyBorder="1" applyAlignment="1">
      <alignment horizontal="center" vertical="center"/>
    </xf>
    <xf numFmtId="0" fontId="22" fillId="10" borderId="20" xfId="0" applyFont="1" applyFill="1" applyBorder="1" applyAlignment="1">
      <alignment horizontal="center" vertical="center"/>
    </xf>
    <xf numFmtId="0" fontId="17" fillId="8" borderId="50" xfId="0" applyFont="1" applyFill="1" applyBorder="1" applyAlignment="1">
      <alignment horizontal="center" vertical="center"/>
    </xf>
    <xf numFmtId="0" fontId="17" fillId="8" borderId="51" xfId="0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5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6" fillId="8" borderId="39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1" fillId="10" borderId="26" xfId="0" applyFont="1" applyFill="1" applyBorder="1" applyAlignment="1">
      <alignment horizontal="center" vertical="center" wrapText="1"/>
    </xf>
    <xf numFmtId="0" fontId="21" fillId="10" borderId="27" xfId="0" applyFont="1" applyFill="1" applyBorder="1" applyAlignment="1">
      <alignment horizontal="center" vertical="center" wrapText="1"/>
    </xf>
    <xf numFmtId="0" fontId="6" fillId="18" borderId="2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6" fillId="11" borderId="16" xfId="0" applyFont="1" applyFill="1" applyBorder="1" applyAlignment="1">
      <alignment horizontal="center"/>
    </xf>
    <xf numFmtId="0" fontId="6" fillId="21" borderId="2" xfId="0" applyFont="1" applyFill="1" applyBorder="1" applyAlignment="1">
      <alignment horizontal="center"/>
    </xf>
    <xf numFmtId="0" fontId="6" fillId="21" borderId="39" xfId="0" applyFont="1" applyFill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2" fillId="10" borderId="39" xfId="0" applyFont="1" applyFill="1" applyBorder="1" applyAlignment="1">
      <alignment horizontal="center" vertical="center" wrapText="1"/>
    </xf>
    <xf numFmtId="0" fontId="17" fillId="15" borderId="64" xfId="0" applyFont="1" applyFill="1" applyBorder="1"/>
    <xf numFmtId="0" fontId="17" fillId="15" borderId="0" xfId="0" applyFont="1" applyFill="1" applyBorder="1"/>
    <xf numFmtId="0" fontId="4" fillId="10" borderId="39" xfId="0" applyFont="1" applyFill="1" applyBorder="1" applyAlignment="1">
      <alignment horizontal="center" vertical="center" wrapText="1"/>
    </xf>
    <xf numFmtId="0" fontId="17" fillId="8" borderId="65" xfId="0" applyFont="1" applyFill="1" applyBorder="1" applyAlignment="1">
      <alignment horizontal="center" vertical="center"/>
    </xf>
    <xf numFmtId="0" fontId="17" fillId="8" borderId="47" xfId="0" applyFont="1" applyFill="1" applyBorder="1" applyAlignment="1">
      <alignment horizontal="center" vertical="center"/>
    </xf>
    <xf numFmtId="0" fontId="17" fillId="8" borderId="48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17" fillId="15" borderId="66" xfId="0" applyFont="1" applyFill="1" applyBorder="1"/>
    <xf numFmtId="0" fontId="31" fillId="0" borderId="64" xfId="0" applyFont="1" applyFill="1" applyBorder="1"/>
    <xf numFmtId="0" fontId="31" fillId="0" borderId="62" xfId="0" applyFont="1" applyFill="1" applyBorder="1"/>
    <xf numFmtId="0" fontId="31" fillId="0" borderId="46" xfId="0" applyFont="1" applyFill="1" applyBorder="1"/>
    <xf numFmtId="0" fontId="31" fillId="0" borderId="37" xfId="0" applyFont="1" applyFill="1" applyBorder="1"/>
    <xf numFmtId="0" fontId="31" fillId="0" borderId="21" xfId="0" applyFont="1" applyFill="1" applyBorder="1"/>
    <xf numFmtId="0" fontId="31" fillId="0" borderId="29" xfId="0" applyFont="1" applyFill="1" applyBorder="1"/>
    <xf numFmtId="0" fontId="31" fillId="0" borderId="30" xfId="0" applyFont="1" applyFill="1" applyBorder="1"/>
    <xf numFmtId="0" fontId="31" fillId="0" borderId="22" xfId="0" applyFont="1" applyFill="1" applyBorder="1"/>
    <xf numFmtId="0" fontId="32" fillId="0" borderId="7" xfId="0" applyFont="1" applyFill="1" applyBorder="1"/>
    <xf numFmtId="0" fontId="31" fillId="0" borderId="7" xfId="0" applyFont="1" applyFill="1" applyBorder="1"/>
    <xf numFmtId="0" fontId="31" fillId="0" borderId="63" xfId="0" applyFont="1" applyFill="1" applyBorder="1"/>
    <xf numFmtId="0" fontId="31" fillId="0" borderId="66" xfId="0" applyFont="1" applyFill="1" applyBorder="1"/>
    <xf numFmtId="0" fontId="31" fillId="0" borderId="32" xfId="0" applyFont="1" applyFill="1" applyBorder="1"/>
    <xf numFmtId="0" fontId="33" fillId="0" borderId="61" xfId="0" applyFont="1" applyFill="1" applyBorder="1"/>
    <xf numFmtId="0" fontId="33" fillId="0" borderId="61" xfId="0" applyFont="1" applyFill="1" applyBorder="1" applyAlignment="1">
      <alignment horizontal="center"/>
    </xf>
    <xf numFmtId="0" fontId="33" fillId="0" borderId="16" xfId="0" applyFont="1" applyFill="1" applyBorder="1"/>
    <xf numFmtId="0" fontId="33" fillId="0" borderId="3" xfId="0" applyFont="1" applyFill="1" applyBorder="1"/>
    <xf numFmtId="0" fontId="33" fillId="0" borderId="5" xfId="0" applyFont="1" applyFill="1" applyBorder="1"/>
    <xf numFmtId="0" fontId="0" fillId="0" borderId="13" xfId="0" applyBorder="1"/>
    <xf numFmtId="0" fontId="31" fillId="0" borderId="18" xfId="0" applyFont="1" applyFill="1" applyBorder="1"/>
    <xf numFmtId="0" fontId="31" fillId="0" borderId="31" xfId="0" applyFont="1" applyFill="1" applyBorder="1"/>
    <xf numFmtId="0" fontId="31" fillId="0" borderId="23" xfId="0" applyFont="1" applyFill="1" applyBorder="1"/>
    <xf numFmtId="0" fontId="24" fillId="0" borderId="31" xfId="0" applyFont="1" applyBorder="1"/>
    <xf numFmtId="0" fontId="24" fillId="0" borderId="23" xfId="0" applyFont="1" applyBorder="1"/>
    <xf numFmtId="0" fontId="8" fillId="0" borderId="61" xfId="0" applyFont="1" applyBorder="1"/>
    <xf numFmtId="0" fontId="0" fillId="22" borderId="0" xfId="0" applyFill="1"/>
    <xf numFmtId="0" fontId="17" fillId="15" borderId="2" xfId="0" applyFont="1" applyFill="1" applyBorder="1" applyAlignment="1">
      <alignment horizontal="center"/>
    </xf>
    <xf numFmtId="0" fontId="17" fillId="15" borderId="20" xfId="0" applyFont="1" applyFill="1" applyBorder="1" applyAlignment="1">
      <alignment horizontal="center"/>
    </xf>
    <xf numFmtId="0" fontId="17" fillId="22" borderId="2" xfId="0" applyFont="1" applyFill="1" applyBorder="1" applyAlignment="1">
      <alignment horizontal="center"/>
    </xf>
    <xf numFmtId="0" fontId="17" fillId="22" borderId="20" xfId="0" applyFont="1" applyFill="1" applyBorder="1" applyAlignment="1">
      <alignment horizontal="center"/>
    </xf>
    <xf numFmtId="0" fontId="17" fillId="5" borderId="2" xfId="0" applyFont="1" applyFill="1" applyBorder="1" applyAlignment="1">
      <alignment horizontal="center"/>
    </xf>
    <xf numFmtId="0" fontId="17" fillId="5" borderId="20" xfId="0" applyFont="1" applyFill="1" applyBorder="1" applyAlignment="1">
      <alignment horizontal="center"/>
    </xf>
    <xf numFmtId="0" fontId="20" fillId="15" borderId="7" xfId="0" applyFont="1" applyFill="1" applyBorder="1" applyAlignment="1">
      <alignment horizontal="left"/>
    </xf>
    <xf numFmtId="0" fontId="17" fillId="15" borderId="0" xfId="0" applyFont="1" applyFill="1" applyBorder="1" applyAlignment="1">
      <alignment horizontal="center"/>
    </xf>
    <xf numFmtId="0" fontId="17" fillId="22" borderId="0" xfId="0" applyFont="1" applyFill="1" applyBorder="1" applyAlignment="1">
      <alignment horizontal="center"/>
    </xf>
    <xf numFmtId="0" fontId="17" fillId="5" borderId="0" xfId="0" applyFont="1" applyFill="1" applyBorder="1" applyAlignment="1">
      <alignment horizontal="center"/>
    </xf>
  </cellXfs>
  <cellStyles count="8">
    <cellStyle name="Comma 2" xfId="1" xr:uid="{00000000-0005-0000-0000-000000000000}"/>
    <cellStyle name="Dziesiętny 2" xfId="2" xr:uid="{00000000-0005-0000-0000-000001000000}"/>
    <cellStyle name="Normal" xfId="0" builtinId="0"/>
    <cellStyle name="Normal 2" xfId="3" xr:uid="{00000000-0005-0000-0000-000002000000}"/>
    <cellStyle name="Normalny 2" xfId="4" xr:uid="{00000000-0005-0000-0000-000005000000}"/>
    <cellStyle name="Percent 2" xfId="5" xr:uid="{00000000-0005-0000-0000-000006000000}"/>
    <cellStyle name="Procentowy 2" xfId="6" xr:uid="{00000000-0005-0000-0000-000007000000}"/>
    <cellStyle name="Walutowy 2" xfId="7" xr:uid="{00000000-0005-0000-0000-000008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515F-F395-4AD3-96F5-DCF2753E9AA2}">
  <dimension ref="A1:L62"/>
  <sheetViews>
    <sheetView workbookViewId="0">
      <selection activeCell="D6" sqref="D6"/>
    </sheetView>
  </sheetViews>
  <sheetFormatPr defaultRowHeight="14.25"/>
  <cols>
    <col min="2" max="2" width="21.125" customWidth="1"/>
    <col min="12" max="12" width="25.875" customWidth="1"/>
  </cols>
  <sheetData>
    <row r="1" spans="1:12" ht="15.75">
      <c r="A1" s="19"/>
      <c r="B1" s="335" t="s">
        <v>35</v>
      </c>
      <c r="C1" s="335"/>
      <c r="D1" s="335"/>
      <c r="E1" s="335"/>
      <c r="F1" s="335"/>
      <c r="G1" s="335"/>
    </row>
    <row r="2" spans="1:12" ht="22.5">
      <c r="A2" s="19"/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</row>
    <row r="3" spans="1:12">
      <c r="A3" s="19">
        <v>1</v>
      </c>
      <c r="B3" s="35" t="s">
        <v>61</v>
      </c>
      <c r="C3" s="21">
        <v>1003.9</v>
      </c>
      <c r="D3" s="21"/>
      <c r="E3" s="21"/>
      <c r="F3" s="21"/>
      <c r="G3" s="21"/>
      <c r="L3" s="30" t="s">
        <v>54</v>
      </c>
    </row>
    <row r="4" spans="1:12">
      <c r="A4" s="19">
        <v>2</v>
      </c>
      <c r="B4" s="38" t="s">
        <v>71</v>
      </c>
      <c r="C4" s="21"/>
      <c r="D4" s="21"/>
      <c r="E4" s="21"/>
      <c r="F4" s="21"/>
      <c r="G4" s="21"/>
      <c r="L4" s="35" t="s">
        <v>61</v>
      </c>
    </row>
    <row r="5" spans="1:12">
      <c r="A5" s="19">
        <v>3</v>
      </c>
      <c r="B5" s="35" t="s">
        <v>73</v>
      </c>
      <c r="C5" s="21">
        <v>103.8</v>
      </c>
      <c r="D5" s="21"/>
      <c r="E5" s="21"/>
      <c r="F5" s="21"/>
      <c r="G5" s="21"/>
      <c r="L5" s="30" t="s">
        <v>62</v>
      </c>
    </row>
    <row r="6" spans="1:12">
      <c r="A6" s="19">
        <v>4</v>
      </c>
      <c r="B6" s="35" t="s">
        <v>77</v>
      </c>
      <c r="C6" s="21"/>
      <c r="D6" s="21"/>
      <c r="E6" s="21"/>
      <c r="F6" s="21"/>
      <c r="G6" s="21"/>
      <c r="L6" s="30" t="s">
        <v>63</v>
      </c>
    </row>
    <row r="7" spans="1:12">
      <c r="A7" s="19">
        <v>5</v>
      </c>
      <c r="B7" s="47" t="s">
        <v>57</v>
      </c>
      <c r="C7" s="21"/>
      <c r="D7" s="21"/>
      <c r="E7" s="21"/>
      <c r="F7" s="21"/>
      <c r="G7" s="21"/>
      <c r="L7" s="35" t="s">
        <v>64</v>
      </c>
    </row>
    <row r="8" spans="1:12">
      <c r="A8" s="19">
        <v>6</v>
      </c>
      <c r="B8" s="47" t="s">
        <v>87</v>
      </c>
      <c r="C8" s="21"/>
      <c r="D8" s="21"/>
      <c r="E8" s="21"/>
      <c r="F8" s="21"/>
      <c r="G8" s="21"/>
      <c r="L8" s="35" t="s">
        <v>65</v>
      </c>
    </row>
    <row r="9" spans="1:12">
      <c r="A9" s="19">
        <v>7</v>
      </c>
      <c r="B9" s="47" t="s">
        <v>89</v>
      </c>
      <c r="C9" s="21">
        <v>112.3</v>
      </c>
      <c r="D9" s="21"/>
      <c r="E9" s="21"/>
      <c r="F9" s="21"/>
      <c r="G9" s="21"/>
      <c r="L9" s="35"/>
    </row>
    <row r="10" spans="1:12">
      <c r="A10" s="19">
        <v>8</v>
      </c>
      <c r="B10" s="47" t="s">
        <v>91</v>
      </c>
      <c r="C10" s="21"/>
      <c r="D10" s="21"/>
      <c r="E10" s="21"/>
      <c r="F10" s="21"/>
      <c r="G10" s="21"/>
      <c r="L10" s="35"/>
    </row>
    <row r="11" spans="1:12">
      <c r="A11" s="19">
        <v>9</v>
      </c>
      <c r="B11" s="30" t="s">
        <v>75</v>
      </c>
      <c r="C11" s="21"/>
      <c r="D11" s="21"/>
      <c r="E11" s="21"/>
      <c r="F11" s="21"/>
      <c r="G11" s="21"/>
      <c r="L11" s="35"/>
    </row>
    <row r="12" spans="1:12">
      <c r="A12" s="19">
        <v>10</v>
      </c>
      <c r="B12" s="47" t="s">
        <v>58</v>
      </c>
      <c r="C12" s="21"/>
      <c r="D12" s="21"/>
      <c r="E12" s="21"/>
      <c r="F12" s="21"/>
      <c r="G12" s="21"/>
      <c r="L12" s="35" t="s">
        <v>66</v>
      </c>
    </row>
    <row r="13" spans="1:12" ht="22.5">
      <c r="A13" s="19"/>
      <c r="B13" s="20" t="s">
        <v>31</v>
      </c>
      <c r="C13" s="20" t="s">
        <v>26</v>
      </c>
      <c r="D13" s="20" t="s">
        <v>27</v>
      </c>
      <c r="E13" s="20" t="s">
        <v>28</v>
      </c>
      <c r="F13" s="20" t="s">
        <v>29</v>
      </c>
      <c r="G13" s="20" t="s">
        <v>30</v>
      </c>
      <c r="L13" s="38" t="s">
        <v>55</v>
      </c>
    </row>
    <row r="14" spans="1:12">
      <c r="A14" s="19">
        <v>1</v>
      </c>
      <c r="B14" s="21"/>
      <c r="C14" s="21"/>
      <c r="D14" s="21"/>
      <c r="E14" s="21"/>
      <c r="F14" s="21"/>
      <c r="G14" s="21"/>
      <c r="L14" s="38" t="s">
        <v>67</v>
      </c>
    </row>
    <row r="15" spans="1:12">
      <c r="A15" s="19">
        <v>2</v>
      </c>
      <c r="B15" s="21"/>
      <c r="C15" s="21"/>
      <c r="D15" s="21"/>
      <c r="E15" s="21"/>
      <c r="F15" s="21"/>
      <c r="G15" s="21"/>
      <c r="L15" s="38" t="s">
        <v>68</v>
      </c>
    </row>
    <row r="16" spans="1:12">
      <c r="A16" s="19">
        <v>3</v>
      </c>
      <c r="B16" s="21"/>
      <c r="C16" s="21"/>
      <c r="D16" s="21"/>
      <c r="E16" s="21"/>
      <c r="F16" s="21"/>
      <c r="G16" s="21"/>
      <c r="L16" s="35" t="s">
        <v>69</v>
      </c>
    </row>
    <row r="17" spans="1:12">
      <c r="A17" s="19">
        <v>4</v>
      </c>
      <c r="B17" s="21"/>
      <c r="C17" s="21"/>
      <c r="D17" s="21"/>
      <c r="E17" s="21"/>
      <c r="F17" s="21"/>
      <c r="G17" s="21"/>
      <c r="L17" s="38" t="s">
        <v>70</v>
      </c>
    </row>
    <row r="18" spans="1:12">
      <c r="A18" s="19">
        <v>5</v>
      </c>
      <c r="B18" s="21"/>
      <c r="C18" s="21"/>
      <c r="D18" s="21"/>
      <c r="E18" s="21"/>
      <c r="F18" s="21"/>
      <c r="G18" s="21"/>
      <c r="L18" s="38" t="s">
        <v>71</v>
      </c>
    </row>
    <row r="19" spans="1:12">
      <c r="A19" s="19">
        <v>6</v>
      </c>
      <c r="B19" s="21"/>
      <c r="C19" s="21"/>
      <c r="D19" s="21"/>
      <c r="E19" s="21"/>
      <c r="F19" s="21"/>
      <c r="G19" s="21"/>
      <c r="L19" s="38" t="s">
        <v>72</v>
      </c>
    </row>
    <row r="20" spans="1:12">
      <c r="A20" s="19">
        <v>7</v>
      </c>
      <c r="B20" s="21"/>
      <c r="C20" s="21"/>
      <c r="D20" s="21"/>
      <c r="E20" s="21"/>
      <c r="F20" s="21"/>
      <c r="G20" s="21"/>
      <c r="L20" s="30" t="s">
        <v>56</v>
      </c>
    </row>
    <row r="21" spans="1:12">
      <c r="A21" s="19">
        <v>8</v>
      </c>
      <c r="B21" s="21"/>
      <c r="C21" s="21"/>
      <c r="D21" s="21"/>
      <c r="E21" s="21"/>
      <c r="F21" s="21"/>
      <c r="G21" s="21"/>
      <c r="L21" s="35" t="s">
        <v>73</v>
      </c>
    </row>
    <row r="22" spans="1:12">
      <c r="A22" s="19">
        <v>9</v>
      </c>
      <c r="B22" s="21"/>
      <c r="C22" s="21"/>
      <c r="D22" s="21"/>
      <c r="E22" s="21"/>
      <c r="F22" s="21"/>
      <c r="G22" s="21"/>
      <c r="L22" s="30" t="s">
        <v>74</v>
      </c>
    </row>
    <row r="23" spans="1:12">
      <c r="A23" s="19">
        <v>10</v>
      </c>
      <c r="B23" s="21"/>
      <c r="C23" s="21"/>
      <c r="D23" s="21"/>
      <c r="E23" s="21"/>
      <c r="F23" s="21"/>
      <c r="G23" s="21"/>
      <c r="L23" s="30" t="s">
        <v>75</v>
      </c>
    </row>
    <row r="24" spans="1:12" ht="22.5">
      <c r="A24" s="19"/>
      <c r="B24" s="20" t="s">
        <v>32</v>
      </c>
      <c r="C24" s="20" t="s">
        <v>26</v>
      </c>
      <c r="D24" s="20" t="s">
        <v>27</v>
      </c>
      <c r="E24" s="20" t="s">
        <v>28</v>
      </c>
      <c r="F24" s="20" t="s">
        <v>29</v>
      </c>
      <c r="G24" s="20" t="s">
        <v>30</v>
      </c>
      <c r="L24" s="30" t="s">
        <v>76</v>
      </c>
    </row>
    <row r="25" spans="1:12">
      <c r="A25" s="19">
        <v>1</v>
      </c>
      <c r="B25" s="21"/>
      <c r="C25" s="21"/>
      <c r="D25" s="21"/>
      <c r="E25" s="21"/>
      <c r="F25" s="21"/>
      <c r="G25" s="21"/>
      <c r="L25" s="35" t="s">
        <v>77</v>
      </c>
    </row>
    <row r="26" spans="1:12">
      <c r="A26" s="19">
        <v>2</v>
      </c>
      <c r="B26" s="21"/>
      <c r="C26" s="21"/>
      <c r="D26" s="21"/>
      <c r="E26" s="21"/>
      <c r="F26" s="21"/>
      <c r="G26" s="21"/>
      <c r="L26" s="35" t="s">
        <v>78</v>
      </c>
    </row>
    <row r="27" spans="1:12">
      <c r="A27" s="19">
        <v>3</v>
      </c>
      <c r="B27" s="21"/>
      <c r="C27" s="21"/>
      <c r="D27" s="21"/>
      <c r="E27" s="21"/>
      <c r="F27" s="21"/>
      <c r="G27" s="21"/>
      <c r="L27" s="35" t="s">
        <v>79</v>
      </c>
    </row>
    <row r="28" spans="1:12">
      <c r="A28" s="19">
        <v>4</v>
      </c>
      <c r="B28" s="21"/>
      <c r="C28" s="21"/>
      <c r="D28" s="21"/>
      <c r="E28" s="21"/>
      <c r="F28" s="21"/>
      <c r="G28" s="21"/>
      <c r="L28" s="30" t="s">
        <v>80</v>
      </c>
    </row>
    <row r="29" spans="1:12">
      <c r="A29" s="19">
        <v>5</v>
      </c>
      <c r="B29" s="21"/>
      <c r="C29" s="21"/>
      <c r="D29" s="21"/>
      <c r="E29" s="21"/>
      <c r="F29" s="21"/>
      <c r="G29" s="21"/>
      <c r="L29" s="35" t="s">
        <v>81</v>
      </c>
    </row>
    <row r="30" spans="1:12">
      <c r="A30" s="19">
        <v>6</v>
      </c>
      <c r="B30" s="21"/>
      <c r="C30" s="21"/>
      <c r="D30" s="21"/>
      <c r="E30" s="21"/>
      <c r="F30" s="21"/>
      <c r="G30" s="21"/>
      <c r="L30" s="47" t="s">
        <v>82</v>
      </c>
    </row>
    <row r="31" spans="1:12">
      <c r="A31" s="19">
        <v>7</v>
      </c>
      <c r="B31" s="21"/>
      <c r="C31" s="21"/>
      <c r="D31" s="21"/>
      <c r="E31" s="21"/>
      <c r="F31" s="21"/>
      <c r="G31" s="21"/>
      <c r="L31" s="49" t="s">
        <v>83</v>
      </c>
    </row>
    <row r="32" spans="1:12">
      <c r="A32" s="19">
        <v>8</v>
      </c>
      <c r="B32" s="21"/>
      <c r="C32" s="21"/>
      <c r="D32" s="21"/>
      <c r="E32" s="21"/>
      <c r="F32" s="21"/>
      <c r="G32" s="21"/>
      <c r="L32" s="48" t="s">
        <v>84</v>
      </c>
    </row>
    <row r="33" spans="1:12">
      <c r="A33" s="19">
        <v>9</v>
      </c>
      <c r="B33" s="21"/>
      <c r="C33" s="21"/>
      <c r="D33" s="21"/>
      <c r="E33" s="21"/>
      <c r="F33" s="21"/>
      <c r="G33" s="21"/>
      <c r="L33" s="47" t="s">
        <v>85</v>
      </c>
    </row>
    <row r="34" spans="1:12">
      <c r="A34" s="19">
        <v>10</v>
      </c>
      <c r="B34" s="21"/>
      <c r="C34" s="21"/>
      <c r="D34" s="21"/>
      <c r="E34" s="21"/>
      <c r="F34" s="21"/>
      <c r="G34" s="21"/>
      <c r="L34" s="47" t="s">
        <v>57</v>
      </c>
    </row>
    <row r="35" spans="1:12">
      <c r="A35" s="19">
        <v>11</v>
      </c>
      <c r="B35" s="21"/>
      <c r="C35" s="21"/>
      <c r="D35" s="21"/>
      <c r="E35" s="21"/>
      <c r="F35" s="21"/>
      <c r="G35" s="21"/>
      <c r="L35" s="47" t="s">
        <v>86</v>
      </c>
    </row>
    <row r="36" spans="1:12">
      <c r="A36" s="19">
        <v>12</v>
      </c>
      <c r="B36" s="21"/>
      <c r="C36" s="21"/>
      <c r="D36" s="21"/>
      <c r="E36" s="21"/>
      <c r="F36" s="21"/>
      <c r="G36" s="21"/>
      <c r="L36" s="47" t="s">
        <v>87</v>
      </c>
    </row>
    <row r="37" spans="1:12">
      <c r="A37" s="19">
        <v>13</v>
      </c>
      <c r="B37" s="21"/>
      <c r="C37" s="21"/>
      <c r="D37" s="21"/>
      <c r="E37" s="21"/>
      <c r="F37" s="21"/>
      <c r="G37" s="21"/>
      <c r="L37" s="47" t="s">
        <v>58</v>
      </c>
    </row>
    <row r="38" spans="1:12">
      <c r="A38" s="19">
        <v>14</v>
      </c>
      <c r="B38" s="21"/>
      <c r="C38" s="21"/>
      <c r="D38" s="21"/>
      <c r="E38" s="21"/>
      <c r="F38" s="21"/>
      <c r="G38" s="21"/>
      <c r="L38" s="47" t="s">
        <v>88</v>
      </c>
    </row>
    <row r="39" spans="1:12">
      <c r="A39" s="19">
        <v>15</v>
      </c>
      <c r="B39" s="21"/>
      <c r="C39" s="21"/>
      <c r="D39" s="21"/>
      <c r="E39" s="21"/>
      <c r="F39" s="21"/>
      <c r="G39" s="21"/>
      <c r="L39" s="47" t="s">
        <v>89</v>
      </c>
    </row>
    <row r="40" spans="1:12">
      <c r="A40" s="19">
        <v>16</v>
      </c>
      <c r="B40" s="21"/>
      <c r="C40" s="21"/>
      <c r="D40" s="21"/>
      <c r="E40" s="21"/>
      <c r="F40" s="21"/>
      <c r="G40" s="21"/>
      <c r="L40" s="47" t="s">
        <v>90</v>
      </c>
    </row>
    <row r="41" spans="1:12">
      <c r="A41" s="19">
        <v>17</v>
      </c>
      <c r="B41" s="21"/>
      <c r="C41" s="21"/>
      <c r="D41" s="21"/>
      <c r="E41" s="21"/>
      <c r="F41" s="21"/>
      <c r="G41" s="21"/>
      <c r="L41" s="47" t="s">
        <v>91</v>
      </c>
    </row>
    <row r="42" spans="1:12" ht="15" thickBot="1">
      <c r="A42" s="19">
        <v>18</v>
      </c>
      <c r="B42" s="21"/>
      <c r="C42" s="21"/>
      <c r="D42" s="21"/>
      <c r="E42" s="21"/>
      <c r="F42" s="21"/>
      <c r="G42" s="21"/>
      <c r="L42" s="40" t="s">
        <v>59</v>
      </c>
    </row>
    <row r="43" spans="1:12">
      <c r="A43" s="19">
        <v>19</v>
      </c>
      <c r="B43" s="21"/>
      <c r="C43" s="21"/>
      <c r="D43" s="21"/>
      <c r="E43" s="21"/>
      <c r="F43" s="21"/>
      <c r="G43" s="21"/>
    </row>
    <row r="44" spans="1:12">
      <c r="A44" s="19">
        <v>20</v>
      </c>
      <c r="B44" s="21"/>
      <c r="C44" s="21"/>
      <c r="D44" s="21"/>
      <c r="E44" s="21"/>
      <c r="F44" s="21"/>
      <c r="G44" s="21"/>
    </row>
    <row r="45" spans="1:12" ht="22.5">
      <c r="A45" s="19"/>
      <c r="B45" s="20" t="s">
        <v>33</v>
      </c>
      <c r="C45" s="20" t="s">
        <v>26</v>
      </c>
      <c r="D45" s="20" t="s">
        <v>27</v>
      </c>
      <c r="E45" s="20" t="s">
        <v>28</v>
      </c>
      <c r="F45" s="20" t="s">
        <v>29</v>
      </c>
      <c r="G45" s="20" t="s">
        <v>30</v>
      </c>
    </row>
    <row r="46" spans="1:12">
      <c r="A46" s="19">
        <v>1</v>
      </c>
      <c r="B46" s="21"/>
      <c r="C46" s="21"/>
      <c r="D46" s="21"/>
      <c r="E46" s="21"/>
      <c r="F46" s="21"/>
      <c r="G46" s="21"/>
    </row>
    <row r="47" spans="1:12">
      <c r="A47" s="19">
        <v>2</v>
      </c>
      <c r="B47" s="21"/>
      <c r="C47" s="21"/>
      <c r="D47" s="21"/>
      <c r="E47" s="21"/>
      <c r="F47" s="21"/>
      <c r="G47" s="21"/>
    </row>
    <row r="48" spans="1:12">
      <c r="A48" s="19">
        <v>3</v>
      </c>
      <c r="B48" s="21"/>
      <c r="C48" s="21"/>
      <c r="D48" s="21"/>
      <c r="E48" s="21"/>
      <c r="F48" s="21"/>
      <c r="G48" s="21"/>
    </row>
    <row r="49" spans="1:7">
      <c r="A49" s="19">
        <v>4</v>
      </c>
      <c r="B49" s="21"/>
      <c r="C49" s="21"/>
      <c r="D49" s="21"/>
      <c r="E49" s="21"/>
      <c r="F49" s="21"/>
      <c r="G49" s="21"/>
    </row>
    <row r="50" spans="1:7">
      <c r="A50" s="19">
        <v>5</v>
      </c>
      <c r="B50" s="21"/>
      <c r="C50" s="21"/>
      <c r="D50" s="21"/>
      <c r="E50" s="21"/>
      <c r="F50" s="21"/>
      <c r="G50" s="21"/>
    </row>
    <row r="51" spans="1:7">
      <c r="A51" s="19">
        <v>6</v>
      </c>
      <c r="B51" s="21"/>
      <c r="C51" s="21"/>
      <c r="D51" s="21"/>
      <c r="E51" s="21"/>
      <c r="F51" s="21"/>
      <c r="G51" s="21"/>
    </row>
    <row r="52" spans="1:7">
      <c r="A52" s="19">
        <v>7</v>
      </c>
      <c r="B52" s="21"/>
      <c r="C52" s="21"/>
      <c r="D52" s="21"/>
      <c r="E52" s="21"/>
      <c r="F52" s="21"/>
      <c r="G52" s="21"/>
    </row>
    <row r="53" spans="1:7">
      <c r="A53" s="19">
        <v>8</v>
      </c>
      <c r="B53" s="21"/>
      <c r="C53" s="21"/>
      <c r="D53" s="21"/>
      <c r="E53" s="21"/>
      <c r="F53" s="21"/>
      <c r="G53" s="21"/>
    </row>
    <row r="54" spans="1:7">
      <c r="A54" s="19">
        <v>9</v>
      </c>
      <c r="B54" s="21"/>
      <c r="C54" s="21"/>
      <c r="D54" s="21"/>
      <c r="E54" s="21"/>
      <c r="F54" s="21"/>
      <c r="G54" s="21"/>
    </row>
    <row r="55" spans="1:7">
      <c r="A55" s="19">
        <v>10</v>
      </c>
      <c r="B55" s="21"/>
      <c r="C55" s="21"/>
      <c r="D55" s="21"/>
      <c r="E55" s="21"/>
      <c r="F55" s="21"/>
      <c r="G55" s="21"/>
    </row>
    <row r="56" spans="1:7">
      <c r="A56" s="19">
        <v>11</v>
      </c>
      <c r="B56" s="21"/>
      <c r="C56" s="21"/>
      <c r="D56" s="21"/>
      <c r="E56" s="21"/>
      <c r="F56" s="21"/>
      <c r="G56" s="21"/>
    </row>
    <row r="57" spans="1:7">
      <c r="A57" s="19">
        <v>12</v>
      </c>
      <c r="B57" s="21"/>
      <c r="C57" s="21"/>
      <c r="D57" s="21"/>
      <c r="E57" s="21"/>
      <c r="F57" s="21"/>
      <c r="G57" s="21"/>
    </row>
    <row r="58" spans="1:7">
      <c r="A58" s="19">
        <v>13</v>
      </c>
      <c r="B58" s="21"/>
      <c r="C58" s="21"/>
      <c r="D58" s="21"/>
      <c r="E58" s="21"/>
      <c r="F58" s="21"/>
      <c r="G58" s="21"/>
    </row>
    <row r="59" spans="1:7">
      <c r="A59" s="19">
        <v>14</v>
      </c>
      <c r="B59" s="21"/>
      <c r="C59" s="21"/>
      <c r="D59" s="21"/>
      <c r="E59" s="21"/>
      <c r="F59" s="21"/>
      <c r="G59" s="21"/>
    </row>
    <row r="60" spans="1:7">
      <c r="A60" s="19">
        <v>15</v>
      </c>
      <c r="B60" s="21"/>
      <c r="C60" s="21"/>
      <c r="D60" s="21"/>
      <c r="E60" s="21"/>
      <c r="F60" s="21"/>
      <c r="G60" s="21"/>
    </row>
    <row r="61" spans="1:7">
      <c r="A61" s="22"/>
    </row>
    <row r="62" spans="1:7">
      <c r="A62" s="22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4467-EF8E-4122-A87E-E7C6853BFB7F}">
  <dimension ref="A1:O41"/>
  <sheetViews>
    <sheetView workbookViewId="0">
      <selection activeCell="A2" sqref="A2:I41"/>
    </sheetView>
  </sheetViews>
  <sheetFormatPr defaultRowHeight="14.25"/>
  <cols>
    <col min="2" max="2" width="18.125" customWidth="1"/>
  </cols>
  <sheetData>
    <row r="1" spans="1:15" ht="15" thickBot="1">
      <c r="A1" s="336" t="s">
        <v>36</v>
      </c>
      <c r="B1" s="336"/>
      <c r="C1" s="336"/>
      <c r="D1" s="336"/>
      <c r="E1" s="336"/>
      <c r="F1" s="23"/>
      <c r="G1" s="337" t="s">
        <v>37</v>
      </c>
      <c r="H1" s="337"/>
      <c r="I1" s="337"/>
      <c r="J1" s="337"/>
      <c r="K1" s="24" t="s">
        <v>38</v>
      </c>
      <c r="L1" s="337"/>
      <c r="M1" s="337"/>
      <c r="N1" s="337"/>
      <c r="O1" s="337"/>
    </row>
    <row r="2" spans="1:15" ht="17.25" thickBot="1">
      <c r="A2" s="25" t="s">
        <v>39</v>
      </c>
      <c r="B2" s="25" t="s">
        <v>40</v>
      </c>
      <c r="C2" s="26" t="s">
        <v>41</v>
      </c>
      <c r="D2" s="27" t="s">
        <v>42</v>
      </c>
      <c r="E2" s="27" t="s">
        <v>43</v>
      </c>
      <c r="F2" s="27" t="s">
        <v>44</v>
      </c>
      <c r="G2" s="27" t="s">
        <v>45</v>
      </c>
      <c r="H2" s="27" t="s">
        <v>46</v>
      </c>
      <c r="I2" s="27" t="s">
        <v>47</v>
      </c>
      <c r="J2" s="27" t="s">
        <v>48</v>
      </c>
      <c r="K2" s="27" t="s">
        <v>49</v>
      </c>
      <c r="L2" s="27" t="s">
        <v>50</v>
      </c>
      <c r="M2" s="27" t="s">
        <v>51</v>
      </c>
      <c r="N2" s="27" t="s">
        <v>52</v>
      </c>
      <c r="O2" s="28" t="s">
        <v>53</v>
      </c>
    </row>
    <row r="3" spans="1:15">
      <c r="A3" s="29">
        <v>1</v>
      </c>
      <c r="B3" s="30" t="s">
        <v>54</v>
      </c>
      <c r="C3" s="31"/>
      <c r="D3" s="32"/>
      <c r="E3" s="32"/>
      <c r="F3" s="32"/>
      <c r="G3" s="32"/>
      <c r="H3" s="32"/>
      <c r="I3" s="32"/>
      <c r="J3" s="32"/>
      <c r="K3" s="33"/>
      <c r="L3" s="32"/>
      <c r="M3" s="32"/>
      <c r="N3" s="32"/>
      <c r="O3" s="32"/>
    </row>
    <row r="4" spans="1:15">
      <c r="A4" s="34">
        <v>2</v>
      </c>
      <c r="B4" s="35" t="s">
        <v>61</v>
      </c>
      <c r="C4" s="36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>
      <c r="A5" s="34">
        <v>3</v>
      </c>
      <c r="B5" s="30" t="s">
        <v>62</v>
      </c>
      <c r="C5" s="36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>
      <c r="A6" s="34">
        <v>4</v>
      </c>
      <c r="B6" s="30" t="s">
        <v>63</v>
      </c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>
      <c r="A7" s="34">
        <v>5</v>
      </c>
      <c r="B7" s="35" t="s">
        <v>64</v>
      </c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1:15">
      <c r="A8" s="34">
        <v>6</v>
      </c>
      <c r="B8" s="35" t="s">
        <v>65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>
      <c r="A9" s="34">
        <v>7</v>
      </c>
      <c r="B9" s="35" t="s">
        <v>66</v>
      </c>
      <c r="C9" s="36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34">
        <v>8</v>
      </c>
      <c r="B10" s="38" t="s">
        <v>55</v>
      </c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1:15">
      <c r="A11" s="34">
        <v>9</v>
      </c>
      <c r="B11" s="38" t="s">
        <v>67</v>
      </c>
      <c r="C11" s="36"/>
      <c r="D11" s="37"/>
      <c r="E11" s="37"/>
      <c r="F11" s="37"/>
      <c r="G11" s="37"/>
      <c r="H11" s="37"/>
      <c r="I11" s="37"/>
      <c r="J11" s="37"/>
      <c r="K11" s="39"/>
      <c r="L11" s="37"/>
      <c r="M11" s="37"/>
      <c r="N11" s="37"/>
      <c r="O11" s="37"/>
    </row>
    <row r="12" spans="1:15">
      <c r="A12" s="34">
        <v>10</v>
      </c>
      <c r="B12" s="38" t="s">
        <v>68</v>
      </c>
      <c r="C12" s="36"/>
      <c r="D12" s="37"/>
      <c r="E12" s="37"/>
      <c r="F12" s="37"/>
      <c r="G12" s="37"/>
      <c r="H12" s="37"/>
      <c r="I12" s="37"/>
      <c r="J12" s="37"/>
      <c r="K12" s="39"/>
      <c r="L12" s="37"/>
      <c r="M12" s="37"/>
      <c r="N12" s="37"/>
      <c r="O12" s="37"/>
    </row>
    <row r="13" spans="1:15">
      <c r="A13" s="34">
        <v>11</v>
      </c>
      <c r="B13" s="35" t="s">
        <v>69</v>
      </c>
      <c r="C13" s="36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1:15">
      <c r="A14" s="34">
        <v>12</v>
      </c>
      <c r="B14" s="38" t="s">
        <v>70</v>
      </c>
      <c r="C14" s="36"/>
      <c r="D14" s="37"/>
      <c r="E14" s="37"/>
      <c r="F14" s="37"/>
      <c r="G14" s="37"/>
      <c r="H14" s="37"/>
      <c r="I14" s="37"/>
      <c r="J14" s="37"/>
      <c r="K14" s="39"/>
      <c r="L14" s="37"/>
      <c r="M14" s="37"/>
      <c r="N14" s="37"/>
      <c r="O14" s="37"/>
    </row>
    <row r="15" spans="1:15">
      <c r="A15" s="34">
        <v>13</v>
      </c>
      <c r="B15" s="38" t="s">
        <v>71</v>
      </c>
      <c r="C15" s="36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1:15">
      <c r="A16" s="34">
        <v>14</v>
      </c>
      <c r="B16" s="38" t="s">
        <v>72</v>
      </c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1:15">
      <c r="A17" s="34">
        <v>15</v>
      </c>
      <c r="B17" s="30" t="s">
        <v>56</v>
      </c>
      <c r="C17" s="36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8" spans="1:15">
      <c r="A18" s="34">
        <v>16</v>
      </c>
      <c r="B18" s="35" t="s">
        <v>73</v>
      </c>
      <c r="C18" s="36"/>
      <c r="D18" s="37"/>
      <c r="E18" s="37"/>
      <c r="F18" s="37"/>
      <c r="G18" s="37"/>
      <c r="H18" s="37"/>
      <c r="I18" s="37"/>
      <c r="J18" s="37"/>
      <c r="K18" s="39"/>
      <c r="L18" s="37"/>
      <c r="M18" s="37"/>
      <c r="N18" s="37"/>
      <c r="O18" s="37"/>
    </row>
    <row r="19" spans="1:15">
      <c r="A19" s="34">
        <v>17</v>
      </c>
      <c r="B19" s="30" t="s">
        <v>74</v>
      </c>
      <c r="C19" s="36"/>
      <c r="D19" s="37"/>
      <c r="E19" s="37"/>
      <c r="F19" s="37"/>
      <c r="G19" s="37"/>
      <c r="H19" s="37"/>
      <c r="I19" s="37"/>
      <c r="J19" s="37"/>
      <c r="K19" s="39"/>
      <c r="L19" s="37"/>
      <c r="M19" s="37"/>
      <c r="N19" s="37"/>
      <c r="O19" s="37"/>
    </row>
    <row r="20" spans="1:15">
      <c r="A20" s="34">
        <v>18</v>
      </c>
      <c r="B20" s="30" t="s">
        <v>75</v>
      </c>
      <c r="C20" s="36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  <row r="21" spans="1:15">
      <c r="A21" s="34">
        <v>19</v>
      </c>
      <c r="B21" s="30" t="s">
        <v>76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1:15">
      <c r="A22" s="34">
        <v>20</v>
      </c>
      <c r="B22" s="35" t="s">
        <v>77</v>
      </c>
      <c r="C22" s="36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1:15">
      <c r="A23" s="34">
        <v>21</v>
      </c>
      <c r="B23" s="35" t="s">
        <v>78</v>
      </c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spans="1:15">
      <c r="A24" s="34">
        <v>22</v>
      </c>
      <c r="B24" s="35" t="s">
        <v>79</v>
      </c>
      <c r="C24" s="36"/>
      <c r="D24" s="37"/>
      <c r="E24" s="37"/>
      <c r="F24" s="37"/>
      <c r="G24" s="37"/>
      <c r="H24" s="37"/>
      <c r="I24" s="37"/>
      <c r="J24" s="37"/>
      <c r="K24" s="39"/>
      <c r="L24" s="37"/>
      <c r="M24" s="37"/>
      <c r="N24" s="37"/>
      <c r="O24" s="37"/>
    </row>
    <row r="25" spans="1:15">
      <c r="A25" s="34">
        <v>23</v>
      </c>
      <c r="B25" s="30" t="s">
        <v>80</v>
      </c>
      <c r="C25" s="36"/>
      <c r="D25" s="37"/>
      <c r="E25" s="37"/>
      <c r="F25" s="37"/>
      <c r="G25" s="37"/>
      <c r="H25" s="37"/>
      <c r="I25" s="37"/>
      <c r="J25" s="37"/>
      <c r="K25" s="39"/>
      <c r="L25" s="37"/>
      <c r="M25" s="37"/>
      <c r="N25" s="37"/>
      <c r="O25" s="37"/>
    </row>
    <row r="26" spans="1:15">
      <c r="A26" s="34">
        <v>24</v>
      </c>
      <c r="B26" s="35" t="s">
        <v>81</v>
      </c>
      <c r="C26" s="36"/>
      <c r="D26" s="37"/>
      <c r="E26" s="37"/>
      <c r="F26" s="37"/>
      <c r="G26" s="37"/>
      <c r="H26" s="37"/>
      <c r="I26" s="37"/>
      <c r="J26" s="37"/>
      <c r="K26" s="39"/>
      <c r="L26" s="37"/>
      <c r="M26" s="37"/>
      <c r="N26" s="37"/>
      <c r="O26" s="37"/>
    </row>
    <row r="27" spans="1:15">
      <c r="A27" s="34">
        <v>25</v>
      </c>
      <c r="B27" s="47" t="s">
        <v>82</v>
      </c>
      <c r="C27" s="36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15">
      <c r="A28" s="34">
        <v>26</v>
      </c>
      <c r="B28" s="49" t="s">
        <v>83</v>
      </c>
      <c r="C28" s="41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spans="1:15">
      <c r="A29" s="34">
        <v>27</v>
      </c>
      <c r="B29" s="48" t="s">
        <v>84</v>
      </c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1:15">
      <c r="A30" s="34">
        <v>28</v>
      </c>
      <c r="B30" s="47" t="s">
        <v>85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  <row r="31" spans="1:15">
      <c r="A31" s="34">
        <v>29</v>
      </c>
      <c r="B31" s="47" t="s">
        <v>57</v>
      </c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>
      <c r="A32" s="34">
        <v>30</v>
      </c>
      <c r="B32" s="47" t="s">
        <v>86</v>
      </c>
      <c r="C32" s="41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>
      <c r="A33" s="34">
        <v>31</v>
      </c>
      <c r="B33" s="47" t="s">
        <v>87</v>
      </c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spans="1:15">
      <c r="A34" s="34">
        <v>32</v>
      </c>
      <c r="B34" s="47" t="s">
        <v>92</v>
      </c>
      <c r="C34" s="41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</row>
    <row r="35" spans="1:15">
      <c r="A35" s="34">
        <v>33</v>
      </c>
      <c r="B35" s="47" t="s">
        <v>58</v>
      </c>
      <c r="C35" s="4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</row>
    <row r="36" spans="1:15">
      <c r="A36" s="34">
        <v>34</v>
      </c>
      <c r="B36" s="47" t="s">
        <v>88</v>
      </c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</row>
    <row r="37" spans="1:15">
      <c r="A37" s="34">
        <v>35</v>
      </c>
      <c r="B37" s="47" t="s">
        <v>89</v>
      </c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spans="1:15">
      <c r="A38" s="34">
        <v>36</v>
      </c>
      <c r="B38" s="47" t="s">
        <v>90</v>
      </c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</row>
    <row r="39" spans="1:15">
      <c r="A39" s="34">
        <v>37</v>
      </c>
      <c r="B39" s="47" t="s">
        <v>91</v>
      </c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</row>
    <row r="40" spans="1:15" ht="15" thickBot="1">
      <c r="A40" s="34">
        <v>38</v>
      </c>
      <c r="B40" s="40" t="s">
        <v>59</v>
      </c>
      <c r="C40" s="41"/>
      <c r="D40" s="42"/>
      <c r="E40" s="42"/>
      <c r="F40" s="42"/>
      <c r="G40" s="42"/>
      <c r="H40" s="42"/>
      <c r="I40" s="42"/>
      <c r="J40" s="42"/>
      <c r="K40" s="43"/>
      <c r="L40" s="42"/>
      <c r="M40" s="42"/>
      <c r="N40" s="42"/>
      <c r="O40" s="42"/>
    </row>
    <row r="41" spans="1:15" ht="15.75" thickBot="1">
      <c r="A41" s="338" t="s">
        <v>60</v>
      </c>
      <c r="B41" s="339"/>
      <c r="C41" s="44"/>
      <c r="D41" s="45"/>
      <c r="E41" s="45"/>
      <c r="F41" s="45"/>
      <c r="G41" s="45"/>
      <c r="H41" s="45"/>
      <c r="I41" s="45"/>
      <c r="J41" s="45"/>
      <c r="K41" s="46"/>
      <c r="L41" s="45"/>
      <c r="M41" s="45"/>
      <c r="N41" s="45"/>
      <c r="O41" s="45"/>
    </row>
  </sheetData>
  <mergeCells count="4">
    <mergeCell ref="A1:E1"/>
    <mergeCell ref="G1:J1"/>
    <mergeCell ref="L1:O1"/>
    <mergeCell ref="A41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9"/>
  <sheetViews>
    <sheetView topLeftCell="A13" workbookViewId="0">
      <selection activeCell="D28" sqref="D28"/>
    </sheetView>
  </sheetViews>
  <sheetFormatPr defaultRowHeight="14.25"/>
  <cols>
    <col min="1" max="1" width="26" customWidth="1"/>
    <col min="3" max="3" width="3.125" customWidth="1"/>
    <col min="4" max="4" width="14.5" bestFit="1" customWidth="1"/>
    <col min="5" max="5" width="8.875" customWidth="1"/>
    <col min="6" max="6" width="11.125" bestFit="1" customWidth="1"/>
    <col min="8" max="8" width="4.375" customWidth="1"/>
    <col min="9" max="9" width="16.625" customWidth="1"/>
    <col min="10" max="10" width="7.75" customWidth="1"/>
    <col min="12" max="12" width="12.125" customWidth="1"/>
    <col min="13" max="13" width="8.375" customWidth="1"/>
    <col min="17" max="17" width="9.625" customWidth="1"/>
  </cols>
  <sheetData>
    <row r="1" spans="1:14">
      <c r="A1">
        <v>2500</v>
      </c>
    </row>
    <row r="2" spans="1:14" ht="25.5" customHeight="1">
      <c r="D2" s="1" t="s">
        <v>0</v>
      </c>
      <c r="E2" s="1">
        <v>2500</v>
      </c>
      <c r="F2" s="1" t="s">
        <v>1</v>
      </c>
      <c r="G2" s="1">
        <v>0</v>
      </c>
      <c r="I2" s="2" t="s">
        <v>0</v>
      </c>
      <c r="J2" s="2" t="s">
        <v>2</v>
      </c>
      <c r="K2" s="2">
        <v>2500</v>
      </c>
      <c r="L2" s="2" t="s">
        <v>1</v>
      </c>
      <c r="M2" s="2" t="s">
        <v>2</v>
      </c>
      <c r="N2" s="2">
        <v>0</v>
      </c>
    </row>
    <row r="3" spans="1:14" s="5" customFormat="1" ht="18" customHeight="1">
      <c r="A3" s="3" t="s">
        <v>3</v>
      </c>
      <c r="B3" s="4">
        <v>23.95</v>
      </c>
      <c r="D3" s="6" t="s">
        <v>4</v>
      </c>
      <c r="E3" s="7">
        <f>E2/$B$16</f>
        <v>27.085590465872158</v>
      </c>
      <c r="F3" s="6" t="s">
        <v>4</v>
      </c>
      <c r="G3" s="7">
        <f>G2/$B$16</f>
        <v>0</v>
      </c>
      <c r="I3" s="6" t="s">
        <v>4</v>
      </c>
      <c r="J3" s="8">
        <v>620</v>
      </c>
      <c r="K3" s="9">
        <f>J3/$B$16</f>
        <v>6.7172264355362952</v>
      </c>
      <c r="L3" s="6" t="s">
        <v>4</v>
      </c>
      <c r="M3" s="6">
        <v>0</v>
      </c>
      <c r="N3" s="7">
        <f>$M$3/$B$16</f>
        <v>0</v>
      </c>
    </row>
    <row r="4" spans="1:14" s="5" customFormat="1" ht="18" customHeight="1">
      <c r="A4" s="3" t="s">
        <v>5</v>
      </c>
      <c r="B4" s="4">
        <v>32.75</v>
      </c>
      <c r="D4" s="6" t="s">
        <v>6</v>
      </c>
      <c r="E4" s="7">
        <f>E2/$B$11</f>
        <v>36.310820624546118</v>
      </c>
      <c r="F4" s="6" t="s">
        <v>6</v>
      </c>
      <c r="G4" s="7">
        <f>G2/$B$11</f>
        <v>0</v>
      </c>
      <c r="I4" s="6" t="s">
        <v>7</v>
      </c>
      <c r="J4" s="8">
        <v>680</v>
      </c>
      <c r="K4" s="9">
        <f>J4/$B$11</f>
        <v>9.8765432098765444</v>
      </c>
      <c r="L4" s="6" t="s">
        <v>7</v>
      </c>
      <c r="M4" s="6">
        <v>0</v>
      </c>
      <c r="N4" s="7">
        <f>$M$4/$B$11</f>
        <v>0</v>
      </c>
    </row>
    <row r="5" spans="1:14" s="5" customFormat="1" ht="18" customHeight="1">
      <c r="A5" s="3" t="s">
        <v>8</v>
      </c>
      <c r="B5" s="4">
        <v>24.95</v>
      </c>
      <c r="D5" s="6" t="s">
        <v>9</v>
      </c>
      <c r="E5" s="7">
        <f>E2/$B$11</f>
        <v>36.310820624546118</v>
      </c>
      <c r="F5" s="6" t="s">
        <v>9</v>
      </c>
      <c r="G5" s="7">
        <f>G2/$B$11</f>
        <v>0</v>
      </c>
      <c r="I5" s="6" t="s">
        <v>10</v>
      </c>
      <c r="J5" s="8">
        <v>680</v>
      </c>
      <c r="K5" s="9">
        <f>J5/$B$11</f>
        <v>9.8765432098765444</v>
      </c>
      <c r="L5" s="6" t="s">
        <v>10</v>
      </c>
      <c r="M5" s="6">
        <v>0</v>
      </c>
      <c r="N5" s="7">
        <f>$M$5/$B$11</f>
        <v>0</v>
      </c>
    </row>
    <row r="6" spans="1:14" s="5" customFormat="1" ht="18" customHeight="1">
      <c r="A6" s="3"/>
      <c r="B6" s="4"/>
      <c r="D6" s="6" t="s">
        <v>11</v>
      </c>
      <c r="E6" s="7">
        <f>E2/$B$3</f>
        <v>104.38413361169103</v>
      </c>
      <c r="F6" s="6" t="s">
        <v>11</v>
      </c>
      <c r="G6" s="7">
        <f>G2/$B$3</f>
        <v>0</v>
      </c>
      <c r="I6" s="6" t="s">
        <v>12</v>
      </c>
      <c r="J6" s="8">
        <v>360</v>
      </c>
      <c r="K6" s="9">
        <f>J6/B3</f>
        <v>15.031315240083508</v>
      </c>
      <c r="L6" s="6" t="s">
        <v>12</v>
      </c>
      <c r="M6" s="6"/>
      <c r="N6" s="7"/>
    </row>
    <row r="7" spans="1:14" s="5" customFormat="1" ht="18" customHeight="1">
      <c r="A7" s="3"/>
      <c r="B7" s="4"/>
      <c r="D7" s="6" t="s">
        <v>13</v>
      </c>
      <c r="E7" s="7"/>
      <c r="F7" s="6" t="s">
        <v>13</v>
      </c>
      <c r="G7" s="7"/>
      <c r="I7" s="6" t="s">
        <v>13</v>
      </c>
      <c r="J7" s="8">
        <v>100</v>
      </c>
      <c r="K7" s="7"/>
      <c r="L7" s="6" t="s">
        <v>13</v>
      </c>
      <c r="M7" s="6"/>
      <c r="N7" s="7"/>
    </row>
    <row r="8" spans="1:14">
      <c r="A8" s="10" t="s">
        <v>14</v>
      </c>
      <c r="B8" s="10">
        <v>19.95</v>
      </c>
      <c r="D8" s="11" t="s">
        <v>15</v>
      </c>
      <c r="E8" s="12"/>
      <c r="F8" s="11" t="s">
        <v>15</v>
      </c>
      <c r="G8" s="12"/>
      <c r="I8" s="11" t="s">
        <v>15</v>
      </c>
      <c r="J8" s="13">
        <v>60</v>
      </c>
      <c r="K8" s="14"/>
      <c r="L8" s="11" t="s">
        <v>15</v>
      </c>
      <c r="M8" s="10"/>
      <c r="N8" s="12"/>
    </row>
    <row r="9" spans="1:14" ht="21" customHeight="1">
      <c r="A9" s="10" t="s">
        <v>16</v>
      </c>
      <c r="B9" s="10">
        <v>22.95</v>
      </c>
      <c r="D9" s="1" t="s">
        <v>17</v>
      </c>
      <c r="E9" s="1">
        <v>2000</v>
      </c>
      <c r="F9" s="1" t="s">
        <v>1</v>
      </c>
      <c r="G9" s="1">
        <v>500</v>
      </c>
      <c r="I9" s="2" t="s">
        <v>17</v>
      </c>
      <c r="J9" s="2" t="s">
        <v>2</v>
      </c>
      <c r="K9" s="2">
        <v>2000</v>
      </c>
      <c r="L9" s="2" t="s">
        <v>1</v>
      </c>
      <c r="M9" s="2" t="s">
        <v>2</v>
      </c>
      <c r="N9" s="2">
        <v>500</v>
      </c>
    </row>
    <row r="10" spans="1:14" ht="18" customHeight="1">
      <c r="A10" s="15" t="s">
        <v>18</v>
      </c>
      <c r="B10" s="15">
        <f>B3+B3+B5+B8</f>
        <v>92.8</v>
      </c>
      <c r="D10" s="6" t="s">
        <v>4</v>
      </c>
      <c r="E10" s="7">
        <f>E9/$B$16</f>
        <v>21.668472372697725</v>
      </c>
      <c r="F10" s="6" t="s">
        <v>4</v>
      </c>
      <c r="G10" s="7">
        <f>G9/$B$16</f>
        <v>5.4171180931744312</v>
      </c>
      <c r="I10" s="6" t="s">
        <v>4</v>
      </c>
      <c r="J10" s="8">
        <v>300</v>
      </c>
      <c r="K10" s="7">
        <f>$J$10/$B$16</f>
        <v>3.2502708559046587</v>
      </c>
      <c r="L10" s="6" t="s">
        <v>4</v>
      </c>
      <c r="M10" s="6">
        <v>280</v>
      </c>
      <c r="N10" s="7">
        <f>$M$10/$B$16</f>
        <v>3.0335861321776814</v>
      </c>
    </row>
    <row r="11" spans="1:14" ht="18" customHeight="1">
      <c r="A11" s="15" t="s">
        <v>19</v>
      </c>
      <c r="B11" s="15">
        <f>B3+B5+B8</f>
        <v>68.849999999999994</v>
      </c>
      <c r="D11" s="6" t="s">
        <v>6</v>
      </c>
      <c r="E11" s="7">
        <f>E9/$B$11</f>
        <v>29.048656499636895</v>
      </c>
      <c r="F11" s="6" t="s">
        <v>6</v>
      </c>
      <c r="G11" s="7">
        <f>G9/$B$11</f>
        <v>7.2621641249092237</v>
      </c>
      <c r="I11" s="6" t="s">
        <v>7</v>
      </c>
      <c r="J11" s="8">
        <v>480</v>
      </c>
      <c r="K11" s="7">
        <f>$J$11/$B$11</f>
        <v>6.9716775599128544</v>
      </c>
      <c r="L11" s="6" t="s">
        <v>7</v>
      </c>
      <c r="M11" s="6">
        <v>150</v>
      </c>
      <c r="N11" s="7">
        <f>$M$11/$B$11</f>
        <v>2.1786492374727673</v>
      </c>
    </row>
    <row r="12" spans="1:14" ht="18" customHeight="1">
      <c r="A12" s="15" t="s">
        <v>20</v>
      </c>
      <c r="B12" s="15">
        <f>B3+B5+B8+B9</f>
        <v>91.8</v>
      </c>
      <c r="D12" s="6" t="s">
        <v>9</v>
      </c>
      <c r="E12" s="7">
        <f>E9/$B$11</f>
        <v>29.048656499636895</v>
      </c>
      <c r="F12" s="6" t="s">
        <v>9</v>
      </c>
      <c r="G12" s="7">
        <f>G9/$B$11</f>
        <v>7.2621641249092237</v>
      </c>
      <c r="I12" s="6" t="s">
        <v>10</v>
      </c>
      <c r="J12" s="8">
        <v>680</v>
      </c>
      <c r="K12" s="7">
        <f>$J$12/$B$11</f>
        <v>9.8765432098765444</v>
      </c>
      <c r="L12" s="6" t="s">
        <v>10</v>
      </c>
      <c r="M12" s="6">
        <v>70</v>
      </c>
      <c r="N12" s="7">
        <f>$M$12/$B$11</f>
        <v>1.0167029774872913</v>
      </c>
    </row>
    <row r="13" spans="1:14" ht="18" customHeight="1">
      <c r="A13" s="15"/>
      <c r="B13" s="15"/>
      <c r="D13" s="6" t="s">
        <v>11</v>
      </c>
      <c r="E13" s="7">
        <f>E9/$B$3</f>
        <v>83.507306889352819</v>
      </c>
      <c r="F13" s="6" t="s">
        <v>11</v>
      </c>
      <c r="G13" s="7">
        <f>G9/$B$3</f>
        <v>20.876826722338205</v>
      </c>
      <c r="I13" s="6" t="s">
        <v>12</v>
      </c>
      <c r="J13" s="8">
        <v>380</v>
      </c>
      <c r="K13" s="7">
        <f>J13/B3</f>
        <v>15.866388308977037</v>
      </c>
      <c r="L13" s="6" t="s">
        <v>12</v>
      </c>
      <c r="M13" s="6"/>
      <c r="N13" s="7"/>
    </row>
    <row r="14" spans="1:14" ht="18" customHeight="1">
      <c r="A14" s="15"/>
      <c r="B14" s="15"/>
      <c r="D14" s="6" t="s">
        <v>13</v>
      </c>
      <c r="E14" s="7"/>
      <c r="F14" s="6" t="s">
        <v>13</v>
      </c>
      <c r="G14" s="7"/>
      <c r="I14" s="6" t="s">
        <v>13</v>
      </c>
      <c r="J14" s="8">
        <v>100</v>
      </c>
      <c r="K14" s="7"/>
      <c r="L14" s="6" t="s">
        <v>13</v>
      </c>
      <c r="M14" s="6"/>
      <c r="N14" s="7"/>
    </row>
    <row r="15" spans="1:14">
      <c r="A15" s="15" t="s">
        <v>21</v>
      </c>
      <c r="B15" s="15">
        <f>B3+B3+B5+B8+B9</f>
        <v>115.75</v>
      </c>
      <c r="D15" s="11" t="s">
        <v>15</v>
      </c>
      <c r="E15" s="12"/>
      <c r="F15" s="11" t="s">
        <v>15</v>
      </c>
      <c r="G15" s="12"/>
      <c r="I15" s="11" t="s">
        <v>15</v>
      </c>
      <c r="J15" s="13">
        <v>60</v>
      </c>
      <c r="K15" s="9"/>
      <c r="L15" s="11" t="s">
        <v>15</v>
      </c>
      <c r="M15" s="3"/>
      <c r="N15" s="12"/>
    </row>
    <row r="16" spans="1:14" ht="23.1" customHeight="1">
      <c r="A16" s="16" t="s">
        <v>22</v>
      </c>
      <c r="B16" s="16">
        <f>SUM(B10:B15)/4</f>
        <v>92.3</v>
      </c>
      <c r="D16" s="1" t="s">
        <v>23</v>
      </c>
      <c r="E16" s="1">
        <v>1500</v>
      </c>
      <c r="F16" s="1" t="s">
        <v>1</v>
      </c>
      <c r="G16" s="1">
        <v>1000</v>
      </c>
      <c r="I16" s="2" t="s">
        <v>23</v>
      </c>
      <c r="J16" s="2" t="s">
        <v>2</v>
      </c>
      <c r="K16" s="2">
        <v>1500</v>
      </c>
      <c r="L16" s="2" t="s">
        <v>1</v>
      </c>
      <c r="M16" s="2" t="s">
        <v>2</v>
      </c>
      <c r="N16" s="2">
        <v>1000</v>
      </c>
    </row>
    <row r="17" spans="1:30" ht="18.600000000000001" customHeight="1">
      <c r="D17" s="6" t="s">
        <v>4</v>
      </c>
      <c r="E17" s="7">
        <f>E16/$B$16</f>
        <v>16.251354279523294</v>
      </c>
      <c r="F17" s="6" t="s">
        <v>4</v>
      </c>
      <c r="G17" s="7">
        <f>G16/$B$16</f>
        <v>10.834236186348862</v>
      </c>
      <c r="I17" s="6" t="s">
        <v>4</v>
      </c>
      <c r="J17" s="8">
        <v>300</v>
      </c>
      <c r="K17" s="7">
        <f>$J$17/$B$16</f>
        <v>3.2502708559046587</v>
      </c>
      <c r="L17" s="6" t="s">
        <v>4</v>
      </c>
      <c r="M17" s="6">
        <v>460</v>
      </c>
      <c r="N17" s="7">
        <f>$M$17/$B$16</f>
        <v>4.9837486457204765</v>
      </c>
    </row>
    <row r="18" spans="1:30" ht="18.600000000000001" customHeight="1">
      <c r="D18" s="6" t="s">
        <v>6</v>
      </c>
      <c r="E18" s="7">
        <f>E16/$B$11</f>
        <v>21.786492374727672</v>
      </c>
      <c r="F18" s="6" t="s">
        <v>6</v>
      </c>
      <c r="G18" s="7">
        <f>G16/$B$11</f>
        <v>14.524328249818447</v>
      </c>
      <c r="I18" s="6" t="s">
        <v>7</v>
      </c>
      <c r="J18" s="8">
        <v>300</v>
      </c>
      <c r="K18" s="7">
        <f>$J$18/$B$11</f>
        <v>4.3572984749455346</v>
      </c>
      <c r="L18" s="6" t="s">
        <v>7</v>
      </c>
      <c r="M18" s="6">
        <v>400</v>
      </c>
      <c r="N18" s="7">
        <f>$M$18/$B$11</f>
        <v>5.8097312999273791</v>
      </c>
    </row>
    <row r="19" spans="1:30" ht="18.600000000000001" customHeight="1">
      <c r="A19" s="17" t="s">
        <v>34</v>
      </c>
      <c r="B19" s="18">
        <v>167</v>
      </c>
      <c r="D19" s="6" t="s">
        <v>9</v>
      </c>
      <c r="E19" s="7">
        <f>E16/$B$11</f>
        <v>21.786492374727672</v>
      </c>
      <c r="F19" s="6" t="s">
        <v>9</v>
      </c>
      <c r="G19" s="7">
        <f>G16/$B$11</f>
        <v>14.524328249818447</v>
      </c>
      <c r="I19" s="6" t="s">
        <v>10</v>
      </c>
      <c r="J19" s="8">
        <v>540</v>
      </c>
      <c r="K19" s="7">
        <f>$J$19/$B$11</f>
        <v>7.8431372549019613</v>
      </c>
      <c r="L19" s="6" t="s">
        <v>10</v>
      </c>
      <c r="M19" s="6">
        <v>140</v>
      </c>
      <c r="N19" s="7">
        <f>$M$19/$B$11</f>
        <v>2.0334059549745827</v>
      </c>
    </row>
    <row r="20" spans="1:30" ht="18.600000000000001" customHeight="1">
      <c r="A20" s="17"/>
      <c r="B20" s="18"/>
      <c r="D20" s="6" t="s">
        <v>11</v>
      </c>
      <c r="E20" s="7">
        <f>E16/$B$3</f>
        <v>62.630480167014618</v>
      </c>
      <c r="F20" s="6" t="s">
        <v>11</v>
      </c>
      <c r="G20" s="7">
        <f>G16/$B$3</f>
        <v>41.753653444676409</v>
      </c>
      <c r="I20" s="6" t="s">
        <v>12</v>
      </c>
      <c r="J20" s="8">
        <v>360</v>
      </c>
      <c r="K20" s="7">
        <f>J20/B3</f>
        <v>15.031315240083508</v>
      </c>
      <c r="L20" s="6" t="s">
        <v>12</v>
      </c>
      <c r="M20" s="6"/>
      <c r="N20" s="7"/>
    </row>
    <row r="21" spans="1:30" ht="18.600000000000001" customHeight="1">
      <c r="A21" s="17"/>
      <c r="B21" s="18"/>
      <c r="D21" s="6" t="s">
        <v>13</v>
      </c>
      <c r="E21" s="7"/>
      <c r="F21" s="6" t="s">
        <v>13</v>
      </c>
      <c r="G21" s="7"/>
      <c r="I21" s="6" t="s">
        <v>13</v>
      </c>
      <c r="J21" s="6"/>
      <c r="K21" s="7"/>
      <c r="L21" s="6" t="s">
        <v>13</v>
      </c>
      <c r="M21" s="6"/>
      <c r="N21" s="7"/>
    </row>
    <row r="22" spans="1:30">
      <c r="D22" s="11" t="s">
        <v>15</v>
      </c>
      <c r="E22" s="10"/>
      <c r="F22" s="11" t="s">
        <v>15</v>
      </c>
      <c r="G22" s="10"/>
      <c r="H22" s="10"/>
      <c r="I22" s="11" t="s">
        <v>15</v>
      </c>
      <c r="J22" s="10"/>
      <c r="K22" s="12"/>
      <c r="L22" s="11" t="s">
        <v>15</v>
      </c>
      <c r="M22" s="10"/>
      <c r="N22" s="10"/>
    </row>
    <row r="24" spans="1:30" ht="22.5" customHeight="1">
      <c r="H24" s="19"/>
      <c r="I24" s="335" t="s">
        <v>0</v>
      </c>
      <c r="J24" s="335"/>
      <c r="K24" s="335"/>
      <c r="L24" s="335"/>
      <c r="M24" s="335"/>
      <c r="N24" s="335"/>
      <c r="P24" s="19"/>
      <c r="Q24" s="335" t="s">
        <v>17</v>
      </c>
      <c r="R24" s="335"/>
      <c r="S24" s="335"/>
      <c r="T24" s="335"/>
      <c r="U24" s="335"/>
      <c r="V24" s="335"/>
      <c r="X24" s="19"/>
      <c r="Y24" s="335" t="s">
        <v>24</v>
      </c>
      <c r="Z24" s="335"/>
      <c r="AA24" s="335"/>
      <c r="AB24" s="335"/>
      <c r="AC24" s="335"/>
      <c r="AD24" s="335"/>
    </row>
    <row r="25" spans="1:30" ht="27.6" customHeight="1">
      <c r="H25" s="19"/>
      <c r="I25" s="20" t="s">
        <v>109</v>
      </c>
      <c r="J25" s="20" t="s">
        <v>26</v>
      </c>
      <c r="K25" s="20" t="s">
        <v>27</v>
      </c>
      <c r="L25" s="20" t="s">
        <v>28</v>
      </c>
      <c r="M25" s="20" t="s">
        <v>29</v>
      </c>
      <c r="N25" s="20" t="s">
        <v>30</v>
      </c>
      <c r="P25" s="19"/>
      <c r="Q25" s="20" t="s">
        <v>25</v>
      </c>
      <c r="R25" s="20" t="s">
        <v>26</v>
      </c>
      <c r="S25" s="20" t="s">
        <v>27</v>
      </c>
      <c r="T25" s="20" t="s">
        <v>28</v>
      </c>
      <c r="U25" s="20" t="s">
        <v>29</v>
      </c>
      <c r="V25" s="20" t="s">
        <v>30</v>
      </c>
      <c r="X25" s="19"/>
      <c r="Y25" s="20" t="s">
        <v>25</v>
      </c>
      <c r="Z25" s="20" t="s">
        <v>26</v>
      </c>
      <c r="AA25" s="20" t="s">
        <v>27</v>
      </c>
      <c r="AB25" s="20" t="s">
        <v>28</v>
      </c>
      <c r="AC25" s="20" t="s">
        <v>29</v>
      </c>
      <c r="AD25" s="20" t="s">
        <v>30</v>
      </c>
    </row>
    <row r="26" spans="1:30">
      <c r="A26" s="30" t="s">
        <v>54</v>
      </c>
      <c r="H26" s="19">
        <v>1</v>
      </c>
      <c r="I26" s="30" t="s">
        <v>54</v>
      </c>
      <c r="J26" s="21"/>
      <c r="K26" s="21"/>
      <c r="L26" s="21"/>
      <c r="M26" s="21"/>
      <c r="N26" s="21"/>
      <c r="P26" s="19">
        <v>1</v>
      </c>
      <c r="Q26" s="21"/>
      <c r="R26" s="21"/>
      <c r="S26" s="21"/>
      <c r="T26" s="21"/>
      <c r="U26" s="21"/>
      <c r="V26" s="21"/>
      <c r="X26" s="19">
        <v>1</v>
      </c>
      <c r="Y26" s="21"/>
      <c r="Z26" s="21"/>
      <c r="AA26" s="21"/>
      <c r="AB26" s="21"/>
      <c r="AC26" s="21"/>
      <c r="AD26" s="21"/>
    </row>
    <row r="27" spans="1:30">
      <c r="A27" s="35" t="s">
        <v>61</v>
      </c>
      <c r="H27" s="19">
        <v>2</v>
      </c>
      <c r="I27" s="30" t="s">
        <v>62</v>
      </c>
      <c r="J27" s="21"/>
      <c r="K27" s="21"/>
      <c r="L27" s="21"/>
      <c r="M27" s="21"/>
      <c r="N27" s="21"/>
      <c r="P27" s="19">
        <v>2</v>
      </c>
      <c r="Q27" s="21"/>
      <c r="R27" s="21"/>
      <c r="S27" s="21"/>
      <c r="T27" s="21"/>
      <c r="U27" s="21"/>
      <c r="V27" s="21"/>
      <c r="X27" s="19">
        <v>2</v>
      </c>
      <c r="Y27" s="21"/>
      <c r="Z27" s="21"/>
      <c r="AA27" s="21"/>
      <c r="AB27" s="21"/>
      <c r="AC27" s="21"/>
      <c r="AD27" s="21"/>
    </row>
    <row r="28" spans="1:30">
      <c r="A28" s="30" t="s">
        <v>62</v>
      </c>
      <c r="H28" s="19">
        <v>3</v>
      </c>
      <c r="I28" s="30" t="s">
        <v>63</v>
      </c>
      <c r="J28" s="21"/>
      <c r="K28" s="21"/>
      <c r="L28" s="21"/>
      <c r="M28" s="21"/>
      <c r="N28" s="21"/>
      <c r="P28" s="19">
        <v>3</v>
      </c>
      <c r="Q28" s="21"/>
      <c r="R28" s="21"/>
      <c r="S28" s="21"/>
      <c r="T28" s="21"/>
      <c r="U28" s="21"/>
      <c r="V28" s="21"/>
      <c r="X28" s="19">
        <v>3</v>
      </c>
      <c r="Y28" s="21"/>
      <c r="Z28" s="21"/>
      <c r="AA28" s="21"/>
      <c r="AB28" s="21"/>
      <c r="AC28" s="21"/>
      <c r="AD28" s="21"/>
    </row>
    <row r="29" spans="1:30">
      <c r="A29" s="30"/>
      <c r="H29" s="19">
        <v>4</v>
      </c>
      <c r="I29" s="30" t="s">
        <v>107</v>
      </c>
      <c r="J29" s="21"/>
      <c r="K29" s="21"/>
      <c r="L29" s="21"/>
      <c r="M29" s="21"/>
      <c r="N29" s="21"/>
      <c r="P29" s="19"/>
      <c r="Q29" s="21"/>
      <c r="R29" s="21"/>
      <c r="S29" s="21"/>
      <c r="T29" s="21"/>
      <c r="U29" s="21"/>
      <c r="V29" s="21"/>
      <c r="X29" s="19"/>
      <c r="Y29" s="21"/>
      <c r="Z29" s="21"/>
      <c r="AA29" s="21"/>
      <c r="AB29" s="21"/>
      <c r="AC29" s="21"/>
      <c r="AD29" s="21"/>
    </row>
    <row r="30" spans="1:30" ht="22.5">
      <c r="A30" s="30" t="s">
        <v>63</v>
      </c>
      <c r="H30" s="19">
        <v>5</v>
      </c>
      <c r="I30" s="35" t="s">
        <v>65</v>
      </c>
      <c r="J30" s="21"/>
      <c r="K30" s="21"/>
      <c r="L30" s="21"/>
      <c r="M30" s="21"/>
      <c r="N30" s="21"/>
      <c r="P30" s="19"/>
      <c r="Q30" s="20" t="s">
        <v>31</v>
      </c>
      <c r="R30" s="20" t="s">
        <v>26</v>
      </c>
      <c r="S30" s="20" t="s">
        <v>27</v>
      </c>
      <c r="T30" s="20" t="s">
        <v>28</v>
      </c>
      <c r="U30" s="20" t="s">
        <v>29</v>
      </c>
      <c r="V30" s="20" t="s">
        <v>30</v>
      </c>
      <c r="X30" s="19"/>
      <c r="Y30" s="20" t="s">
        <v>31</v>
      </c>
      <c r="Z30" s="20" t="s">
        <v>26</v>
      </c>
      <c r="AA30" s="20" t="s">
        <v>27</v>
      </c>
      <c r="AB30" s="20" t="s">
        <v>28</v>
      </c>
      <c r="AC30" s="20" t="s">
        <v>29</v>
      </c>
      <c r="AD30" s="20" t="s">
        <v>30</v>
      </c>
    </row>
    <row r="31" spans="1:30">
      <c r="A31" s="30"/>
      <c r="H31" s="19">
        <v>6</v>
      </c>
      <c r="I31" s="38" t="s">
        <v>55</v>
      </c>
      <c r="J31" s="21"/>
      <c r="K31" s="21"/>
      <c r="L31" s="21"/>
      <c r="M31" s="21"/>
      <c r="N31" s="21"/>
      <c r="P31" s="19"/>
      <c r="Q31" s="20"/>
      <c r="R31" s="20"/>
      <c r="S31" s="20"/>
      <c r="T31" s="20"/>
      <c r="U31" s="20"/>
      <c r="V31" s="20"/>
      <c r="X31" s="19"/>
      <c r="Y31" s="20"/>
      <c r="Z31" s="20"/>
      <c r="AA31" s="20"/>
      <c r="AB31" s="20"/>
      <c r="AC31" s="20"/>
      <c r="AD31" s="20"/>
    </row>
    <row r="32" spans="1:30">
      <c r="A32" s="30"/>
      <c r="H32" s="19">
        <v>7</v>
      </c>
      <c r="I32" s="38" t="s">
        <v>68</v>
      </c>
      <c r="J32" s="21"/>
      <c r="K32" s="21"/>
      <c r="L32" s="21"/>
      <c r="M32" s="21"/>
      <c r="N32" s="21"/>
      <c r="P32" s="19"/>
      <c r="Q32" s="20"/>
      <c r="R32" s="20"/>
      <c r="S32" s="20"/>
      <c r="T32" s="20"/>
      <c r="U32" s="20"/>
      <c r="V32" s="20"/>
      <c r="X32" s="19"/>
      <c r="Y32" s="20"/>
      <c r="Z32" s="20"/>
      <c r="AA32" s="20"/>
      <c r="AB32" s="20"/>
      <c r="AC32" s="20"/>
      <c r="AD32" s="20"/>
    </row>
    <row r="33" spans="1:30">
      <c r="A33" s="30"/>
      <c r="H33" s="19">
        <v>8</v>
      </c>
      <c r="I33" s="38" t="s">
        <v>72</v>
      </c>
      <c r="J33" s="21">
        <v>32.75</v>
      </c>
      <c r="K33" s="21">
        <v>170</v>
      </c>
      <c r="L33" s="21"/>
      <c r="M33" s="21"/>
      <c r="N33" s="21"/>
      <c r="P33" s="19"/>
      <c r="Q33" s="20"/>
      <c r="R33" s="20"/>
      <c r="S33" s="20"/>
      <c r="T33" s="20"/>
      <c r="U33" s="20"/>
      <c r="V33" s="20"/>
      <c r="X33" s="19"/>
      <c r="Y33" s="20"/>
      <c r="Z33" s="20"/>
      <c r="AA33" s="20"/>
      <c r="AB33" s="20"/>
      <c r="AC33" s="20"/>
      <c r="AD33" s="20"/>
    </row>
    <row r="34" spans="1:30">
      <c r="A34" s="30"/>
      <c r="H34" s="19">
        <v>9</v>
      </c>
      <c r="I34" s="30" t="s">
        <v>74</v>
      </c>
      <c r="J34" s="21"/>
      <c r="K34" s="21"/>
      <c r="L34" s="21"/>
      <c r="M34" s="21"/>
      <c r="N34" s="21"/>
      <c r="P34" s="19"/>
      <c r="Q34" s="20"/>
      <c r="R34" s="20"/>
      <c r="S34" s="20"/>
      <c r="T34" s="20"/>
      <c r="U34" s="20"/>
      <c r="V34" s="20"/>
      <c r="X34" s="19"/>
      <c r="Y34" s="20"/>
      <c r="Z34" s="20"/>
      <c r="AA34" s="20"/>
      <c r="AB34" s="20"/>
      <c r="AC34" s="20"/>
      <c r="AD34" s="20"/>
    </row>
    <row r="35" spans="1:30">
      <c r="A35" s="30"/>
      <c r="H35" s="19">
        <v>10</v>
      </c>
      <c r="I35" s="30" t="s">
        <v>76</v>
      </c>
      <c r="J35" s="21">
        <v>32.75</v>
      </c>
      <c r="K35" s="21">
        <v>170</v>
      </c>
      <c r="L35" s="21"/>
      <c r="M35" s="21"/>
      <c r="N35" s="21"/>
      <c r="P35" s="19"/>
      <c r="Q35" s="20"/>
      <c r="R35" s="20"/>
      <c r="S35" s="20"/>
      <c r="T35" s="20"/>
      <c r="U35" s="20"/>
      <c r="V35" s="20"/>
      <c r="X35" s="19"/>
      <c r="Y35" s="20"/>
      <c r="Z35" s="20"/>
      <c r="AA35" s="20"/>
      <c r="AB35" s="20"/>
      <c r="AC35" s="20"/>
      <c r="AD35" s="20"/>
    </row>
    <row r="36" spans="1:30">
      <c r="A36" s="30"/>
      <c r="H36" s="19">
        <v>11</v>
      </c>
      <c r="I36" s="35" t="s">
        <v>78</v>
      </c>
      <c r="J36" s="21"/>
      <c r="K36" s="21"/>
      <c r="L36" s="21"/>
      <c r="M36" s="21"/>
      <c r="N36" s="21"/>
      <c r="P36" s="19"/>
      <c r="Q36" s="20"/>
      <c r="R36" s="20"/>
      <c r="S36" s="20"/>
      <c r="T36" s="20"/>
      <c r="U36" s="20"/>
      <c r="V36" s="20"/>
      <c r="X36" s="19"/>
      <c r="Y36" s="20"/>
      <c r="Z36" s="20"/>
      <c r="AA36" s="20"/>
      <c r="AB36" s="20"/>
      <c r="AC36" s="20"/>
      <c r="AD36" s="20"/>
    </row>
    <row r="37" spans="1:30">
      <c r="A37" s="30"/>
      <c r="H37" s="19">
        <v>12</v>
      </c>
      <c r="I37" s="47" t="s">
        <v>92</v>
      </c>
      <c r="J37" s="21"/>
      <c r="K37" s="21"/>
      <c r="L37" s="21"/>
      <c r="M37" s="21"/>
      <c r="N37" s="21"/>
      <c r="P37" s="19"/>
      <c r="Q37" s="20"/>
      <c r="R37" s="20"/>
      <c r="S37" s="20"/>
      <c r="T37" s="20"/>
      <c r="U37" s="20"/>
      <c r="V37" s="20"/>
      <c r="X37" s="19"/>
      <c r="Y37" s="20"/>
      <c r="Z37" s="20"/>
      <c r="AA37" s="20"/>
      <c r="AB37" s="20"/>
      <c r="AC37" s="20"/>
      <c r="AD37" s="20"/>
    </row>
    <row r="38" spans="1:30">
      <c r="A38" s="35" t="s">
        <v>64</v>
      </c>
      <c r="H38" s="19">
        <v>13</v>
      </c>
      <c r="I38" s="47" t="s">
        <v>86</v>
      </c>
      <c r="J38" s="21"/>
      <c r="K38" s="21"/>
      <c r="L38" s="21"/>
      <c r="M38" s="21"/>
      <c r="N38" s="21"/>
      <c r="P38" s="19">
        <v>1</v>
      </c>
      <c r="Q38" s="21"/>
      <c r="R38" s="21"/>
      <c r="S38" s="21"/>
      <c r="T38" s="21"/>
      <c r="U38" s="21"/>
      <c r="V38" s="21"/>
      <c r="X38" s="19">
        <v>1</v>
      </c>
      <c r="Y38" s="21"/>
      <c r="Z38" s="21"/>
      <c r="AA38" s="21"/>
      <c r="AB38" s="21"/>
      <c r="AC38" s="21"/>
      <c r="AD38" s="21"/>
    </row>
    <row r="39" spans="1:30">
      <c r="A39" s="35" t="s">
        <v>65</v>
      </c>
      <c r="H39" s="19">
        <v>14</v>
      </c>
      <c r="I39" s="47" t="s">
        <v>88</v>
      </c>
      <c r="J39" s="21"/>
      <c r="K39" s="21"/>
      <c r="L39" s="21"/>
      <c r="M39" s="21"/>
      <c r="N39" s="21"/>
      <c r="P39" s="19">
        <v>2</v>
      </c>
      <c r="Q39" s="21"/>
      <c r="R39" s="21"/>
      <c r="S39" s="21"/>
      <c r="T39" s="21"/>
      <c r="U39" s="21"/>
      <c r="V39" s="21"/>
      <c r="X39" s="19">
        <v>2</v>
      </c>
      <c r="Y39" s="21"/>
      <c r="Z39" s="21"/>
      <c r="AA39" s="21"/>
      <c r="AB39" s="21"/>
      <c r="AC39" s="21"/>
      <c r="AD39" s="21"/>
    </row>
    <row r="40" spans="1:30" ht="15" thickBot="1">
      <c r="A40" s="35" t="s">
        <v>66</v>
      </c>
      <c r="H40" s="19">
        <v>15</v>
      </c>
      <c r="I40" s="40" t="s">
        <v>59</v>
      </c>
      <c r="J40" s="21"/>
      <c r="K40" s="21"/>
      <c r="L40" s="21"/>
      <c r="M40" s="21"/>
      <c r="N40" s="21"/>
      <c r="P40" s="19">
        <v>3</v>
      </c>
      <c r="Q40" s="21"/>
      <c r="R40" s="21"/>
      <c r="S40" s="21"/>
      <c r="T40" s="21"/>
      <c r="U40" s="21"/>
      <c r="V40" s="21"/>
      <c r="X40" s="19">
        <v>3</v>
      </c>
      <c r="Y40" s="21"/>
      <c r="Z40" s="21"/>
      <c r="AA40" s="21"/>
      <c r="AB40" s="21"/>
      <c r="AC40" s="21"/>
      <c r="AD40" s="21"/>
    </row>
    <row r="41" spans="1:30" ht="22.5">
      <c r="A41" s="38" t="s">
        <v>55</v>
      </c>
      <c r="H41" s="19"/>
      <c r="I41" s="20" t="s">
        <v>108</v>
      </c>
      <c r="J41" s="20" t="s">
        <v>26</v>
      </c>
      <c r="K41" s="20" t="s">
        <v>27</v>
      </c>
      <c r="L41" s="20" t="s">
        <v>28</v>
      </c>
      <c r="M41" s="20" t="s">
        <v>29</v>
      </c>
      <c r="N41" s="20" t="s">
        <v>30</v>
      </c>
      <c r="P41" s="19">
        <v>4</v>
      </c>
      <c r="Q41" s="21"/>
      <c r="R41" s="21"/>
      <c r="S41" s="21"/>
      <c r="T41" s="21"/>
      <c r="U41" s="21"/>
      <c r="V41" s="21"/>
      <c r="X41" s="19">
        <v>4</v>
      </c>
      <c r="Y41" s="21"/>
      <c r="Z41" s="21"/>
      <c r="AA41" s="21"/>
      <c r="AB41" s="21"/>
      <c r="AC41" s="21"/>
      <c r="AD41" s="21"/>
    </row>
    <row r="42" spans="1:30" ht="22.5">
      <c r="A42" s="38" t="s">
        <v>67</v>
      </c>
      <c r="H42" s="19">
        <v>1</v>
      </c>
      <c r="I42" s="30" t="s">
        <v>54</v>
      </c>
      <c r="J42" s="21"/>
      <c r="K42" s="21"/>
      <c r="L42" s="21"/>
      <c r="M42" s="21"/>
      <c r="N42" s="21"/>
      <c r="P42" s="19">
        <v>5</v>
      </c>
      <c r="Q42" s="21"/>
      <c r="R42" s="21"/>
      <c r="S42" s="21"/>
      <c r="T42" s="21"/>
      <c r="U42" s="21"/>
      <c r="V42" s="21"/>
      <c r="X42" s="19"/>
      <c r="Y42" s="20" t="s">
        <v>32</v>
      </c>
      <c r="Z42" s="20" t="s">
        <v>26</v>
      </c>
      <c r="AA42" s="20" t="s">
        <v>27</v>
      </c>
      <c r="AB42" s="20" t="s">
        <v>28</v>
      </c>
      <c r="AC42" s="20" t="s">
        <v>29</v>
      </c>
      <c r="AD42" s="20" t="s">
        <v>30</v>
      </c>
    </row>
    <row r="43" spans="1:30">
      <c r="A43" s="38" t="s">
        <v>68</v>
      </c>
      <c r="H43" s="19">
        <v>2</v>
      </c>
      <c r="I43" s="30" t="s">
        <v>62</v>
      </c>
      <c r="J43" s="21"/>
      <c r="K43" s="21"/>
      <c r="L43" s="21"/>
      <c r="M43" s="21"/>
      <c r="N43" s="21"/>
      <c r="P43" s="19">
        <v>6</v>
      </c>
      <c r="Q43" s="21"/>
      <c r="R43" s="21"/>
      <c r="S43" s="21"/>
      <c r="T43" s="21"/>
      <c r="U43" s="21"/>
      <c r="V43" s="21"/>
      <c r="X43" s="19">
        <v>1</v>
      </c>
      <c r="Y43" s="21"/>
      <c r="Z43" s="21"/>
      <c r="AA43" s="21"/>
      <c r="AB43" s="21"/>
      <c r="AC43" s="21"/>
      <c r="AD43" s="21"/>
    </row>
    <row r="44" spans="1:30">
      <c r="A44" s="35" t="s">
        <v>69</v>
      </c>
      <c r="H44" s="19">
        <v>3</v>
      </c>
      <c r="I44" s="30" t="s">
        <v>63</v>
      </c>
      <c r="J44" s="21"/>
      <c r="K44" s="21"/>
      <c r="L44" s="21"/>
      <c r="M44" s="21"/>
      <c r="N44" s="21"/>
      <c r="P44" s="19">
        <v>7</v>
      </c>
      <c r="Q44" s="21"/>
      <c r="R44" s="21"/>
      <c r="S44" s="21"/>
      <c r="T44" s="21"/>
      <c r="U44" s="21"/>
      <c r="V44" s="21"/>
      <c r="X44" s="19">
        <v>2</v>
      </c>
      <c r="Y44" s="21"/>
      <c r="Z44" s="21"/>
      <c r="AA44" s="21"/>
      <c r="AB44" s="21"/>
      <c r="AC44" s="21"/>
      <c r="AD44" s="21"/>
    </row>
    <row r="45" spans="1:30" ht="22.5">
      <c r="A45" s="38" t="s">
        <v>70</v>
      </c>
      <c r="H45" s="19">
        <v>4</v>
      </c>
      <c r="I45" s="30" t="s">
        <v>107</v>
      </c>
      <c r="J45" s="21">
        <v>33</v>
      </c>
      <c r="K45" s="21">
        <v>162</v>
      </c>
      <c r="L45" s="21"/>
      <c r="M45" s="21"/>
      <c r="N45" s="21"/>
      <c r="P45" s="19"/>
      <c r="Q45" s="20" t="s">
        <v>32</v>
      </c>
      <c r="R45" s="20" t="s">
        <v>26</v>
      </c>
      <c r="S45" s="20" t="s">
        <v>27</v>
      </c>
      <c r="T45" s="20" t="s">
        <v>28</v>
      </c>
      <c r="U45" s="20" t="s">
        <v>29</v>
      </c>
      <c r="V45" s="20" t="s">
        <v>30</v>
      </c>
      <c r="X45" s="19">
        <v>3</v>
      </c>
      <c r="Y45" s="21"/>
      <c r="Z45" s="21"/>
      <c r="AA45" s="21"/>
      <c r="AB45" s="21"/>
      <c r="AC45" s="21"/>
      <c r="AD45" s="21"/>
    </row>
    <row r="46" spans="1:30">
      <c r="A46" s="38" t="s">
        <v>71</v>
      </c>
      <c r="H46" s="19">
        <v>5</v>
      </c>
      <c r="I46" s="35" t="s">
        <v>65</v>
      </c>
      <c r="J46" s="21"/>
      <c r="K46" s="21"/>
      <c r="L46" s="21"/>
      <c r="M46" s="21"/>
      <c r="N46" s="21"/>
      <c r="P46" s="19">
        <v>1</v>
      </c>
      <c r="Q46" s="21"/>
      <c r="R46" s="21"/>
      <c r="S46" s="21"/>
      <c r="T46" s="21"/>
      <c r="U46" s="21"/>
      <c r="V46" s="21"/>
      <c r="X46" s="19">
        <v>4</v>
      </c>
      <c r="Y46" s="21"/>
      <c r="Z46" s="21"/>
      <c r="AA46" s="21"/>
      <c r="AB46" s="21"/>
      <c r="AC46" s="21"/>
      <c r="AD46" s="21"/>
    </row>
    <row r="47" spans="1:30">
      <c r="A47" s="38" t="s">
        <v>72</v>
      </c>
      <c r="H47" s="19">
        <v>6</v>
      </c>
      <c r="I47" s="38" t="s">
        <v>55</v>
      </c>
      <c r="J47" s="21"/>
      <c r="K47" s="21"/>
      <c r="L47" s="21"/>
      <c r="M47" s="21"/>
      <c r="N47" s="21"/>
      <c r="P47" s="19">
        <v>2</v>
      </c>
      <c r="Q47" s="21"/>
      <c r="R47" s="21"/>
      <c r="S47" s="21"/>
      <c r="T47" s="21"/>
      <c r="U47" s="21"/>
      <c r="V47" s="21"/>
      <c r="X47" s="19">
        <v>5</v>
      </c>
      <c r="Y47" s="21"/>
      <c r="Z47" s="21"/>
      <c r="AA47" s="21"/>
      <c r="AB47" s="21"/>
      <c r="AC47" s="21"/>
      <c r="AD47" s="21"/>
    </row>
    <row r="48" spans="1:30">
      <c r="A48" s="30" t="s">
        <v>56</v>
      </c>
      <c r="H48" s="19">
        <v>7</v>
      </c>
      <c r="I48" s="38" t="s">
        <v>68</v>
      </c>
      <c r="J48" s="21"/>
      <c r="K48" s="21"/>
      <c r="L48" s="21"/>
      <c r="M48" s="21"/>
      <c r="N48" s="21"/>
      <c r="P48" s="19">
        <v>3</v>
      </c>
      <c r="Q48" s="21"/>
      <c r="R48" s="21"/>
      <c r="S48" s="21"/>
      <c r="T48" s="21"/>
      <c r="U48" s="21"/>
      <c r="V48" s="21"/>
      <c r="X48" s="19">
        <v>6</v>
      </c>
      <c r="Y48" s="21"/>
      <c r="Z48" s="21"/>
      <c r="AA48" s="21"/>
      <c r="AB48" s="21"/>
      <c r="AC48" s="21"/>
      <c r="AD48" s="21"/>
    </row>
    <row r="49" spans="1:30">
      <c r="A49" s="35" t="s">
        <v>73</v>
      </c>
      <c r="H49" s="19">
        <v>8</v>
      </c>
      <c r="I49" s="38" t="s">
        <v>72</v>
      </c>
      <c r="J49" s="21"/>
      <c r="K49" s="21"/>
      <c r="L49" s="21"/>
      <c r="M49" s="21"/>
      <c r="N49" s="21"/>
      <c r="P49" s="19">
        <v>4</v>
      </c>
      <c r="Q49" s="21"/>
      <c r="R49" s="21"/>
      <c r="S49" s="21"/>
      <c r="T49" s="21"/>
      <c r="U49" s="21"/>
      <c r="V49" s="21"/>
      <c r="X49" s="19">
        <v>7</v>
      </c>
      <c r="Y49" s="21"/>
      <c r="Z49" s="21"/>
      <c r="AA49" s="21"/>
      <c r="AB49" s="21"/>
      <c r="AC49" s="21"/>
      <c r="AD49" s="21"/>
    </row>
    <row r="50" spans="1:30">
      <c r="A50" s="35"/>
      <c r="H50" s="19">
        <v>9</v>
      </c>
      <c r="I50" s="30" t="s">
        <v>74</v>
      </c>
      <c r="J50" s="21"/>
      <c r="K50" s="21"/>
      <c r="L50" s="21"/>
      <c r="M50" s="21"/>
      <c r="N50" s="21"/>
      <c r="P50" s="19"/>
      <c r="Q50" s="21"/>
      <c r="R50" s="21"/>
      <c r="S50" s="21"/>
      <c r="T50" s="21"/>
      <c r="U50" s="21"/>
      <c r="V50" s="21"/>
      <c r="X50" s="19"/>
      <c r="Y50" s="21"/>
      <c r="Z50" s="21"/>
      <c r="AA50" s="21"/>
      <c r="AB50" s="21"/>
      <c r="AC50" s="21"/>
      <c r="AD50" s="21"/>
    </row>
    <row r="51" spans="1:30">
      <c r="A51" s="35"/>
      <c r="H51" s="19">
        <v>10</v>
      </c>
      <c r="I51" s="30" t="s">
        <v>76</v>
      </c>
      <c r="J51" s="21"/>
      <c r="K51" s="21"/>
      <c r="L51" s="21"/>
      <c r="M51" s="21"/>
      <c r="N51" s="21"/>
      <c r="P51" s="19"/>
      <c r="Q51" s="21"/>
      <c r="R51" s="21"/>
      <c r="S51" s="21"/>
      <c r="T51" s="21"/>
      <c r="U51" s="21"/>
      <c r="V51" s="21"/>
      <c r="X51" s="19"/>
      <c r="Y51" s="21"/>
      <c r="Z51" s="21"/>
      <c r="AA51" s="21"/>
      <c r="AB51" s="21"/>
      <c r="AC51" s="21"/>
      <c r="AD51" s="21"/>
    </row>
    <row r="52" spans="1:30">
      <c r="A52" s="35"/>
      <c r="H52" s="19">
        <v>11</v>
      </c>
      <c r="I52" s="35" t="s">
        <v>78</v>
      </c>
      <c r="J52" s="21"/>
      <c r="K52" s="21"/>
      <c r="L52" s="21"/>
      <c r="M52" s="21"/>
      <c r="N52" s="21"/>
      <c r="P52" s="19"/>
      <c r="Q52" s="21"/>
      <c r="R52" s="21"/>
      <c r="S52" s="21"/>
      <c r="T52" s="21"/>
      <c r="U52" s="21"/>
      <c r="V52" s="21"/>
      <c r="X52" s="19"/>
      <c r="Y52" s="21"/>
      <c r="Z52" s="21"/>
      <c r="AA52" s="21"/>
      <c r="AB52" s="21"/>
      <c r="AC52" s="21"/>
      <c r="AD52" s="21"/>
    </row>
    <row r="53" spans="1:30">
      <c r="A53" s="35"/>
      <c r="H53" s="19">
        <v>12</v>
      </c>
      <c r="I53" s="47" t="s">
        <v>92</v>
      </c>
      <c r="J53" s="21"/>
      <c r="K53" s="21"/>
      <c r="L53" s="21"/>
      <c r="M53" s="21"/>
      <c r="N53" s="21"/>
      <c r="P53" s="19"/>
      <c r="Q53" s="21"/>
      <c r="R53" s="21"/>
      <c r="S53" s="21"/>
      <c r="T53" s="21"/>
      <c r="U53" s="21"/>
      <c r="V53" s="21"/>
      <c r="X53" s="19"/>
      <c r="Y53" s="21"/>
      <c r="Z53" s="21"/>
      <c r="AA53" s="21"/>
      <c r="AB53" s="21"/>
      <c r="AC53" s="21"/>
      <c r="AD53" s="21"/>
    </row>
    <row r="54" spans="1:30">
      <c r="A54" s="30" t="s">
        <v>74</v>
      </c>
      <c r="H54" s="19">
        <v>13</v>
      </c>
      <c r="I54" s="47" t="s">
        <v>86</v>
      </c>
      <c r="J54" s="21"/>
      <c r="K54" s="21"/>
      <c r="L54" s="21"/>
      <c r="M54" s="21"/>
      <c r="N54" s="21"/>
      <c r="P54" s="19">
        <v>5</v>
      </c>
      <c r="Q54" s="21"/>
      <c r="R54" s="21"/>
      <c r="S54" s="21"/>
      <c r="T54" s="21"/>
      <c r="U54" s="21"/>
      <c r="V54" s="21"/>
      <c r="X54" s="19">
        <v>8</v>
      </c>
      <c r="Y54" s="21"/>
      <c r="Z54" s="21"/>
      <c r="AA54" s="21"/>
      <c r="AB54" s="21"/>
      <c r="AC54" s="21"/>
      <c r="AD54" s="21"/>
    </row>
    <row r="55" spans="1:30">
      <c r="A55" s="30"/>
      <c r="H55" s="19">
        <v>14</v>
      </c>
      <c r="I55" s="47" t="s">
        <v>88</v>
      </c>
      <c r="J55" s="21"/>
      <c r="K55" s="21"/>
      <c r="L55" s="21"/>
      <c r="M55" s="21"/>
      <c r="N55" s="21"/>
      <c r="P55" s="19"/>
      <c r="Q55" s="21"/>
      <c r="R55" s="21"/>
      <c r="S55" s="21"/>
      <c r="T55" s="21"/>
      <c r="U55" s="21"/>
      <c r="V55" s="21"/>
      <c r="X55" s="19"/>
      <c r="Y55" s="21"/>
      <c r="Z55" s="21"/>
      <c r="AA55" s="21"/>
      <c r="AB55" s="21"/>
      <c r="AC55" s="21"/>
      <c r="AD55" s="21"/>
    </row>
    <row r="56" spans="1:30" ht="15" thickBot="1">
      <c r="A56" s="30" t="s">
        <v>75</v>
      </c>
      <c r="H56" s="19">
        <v>15</v>
      </c>
      <c r="I56" s="40" t="s">
        <v>59</v>
      </c>
      <c r="J56" s="21"/>
      <c r="K56" s="21"/>
      <c r="L56" s="21"/>
      <c r="M56" s="21"/>
      <c r="N56" s="21"/>
      <c r="P56" s="19">
        <v>6</v>
      </c>
      <c r="Q56" s="21"/>
      <c r="R56" s="21"/>
      <c r="S56" s="21"/>
      <c r="T56" s="21"/>
      <c r="U56" s="21"/>
      <c r="V56" s="21"/>
      <c r="X56" s="19">
        <v>9</v>
      </c>
      <c r="Y56" s="21"/>
      <c r="Z56" s="21"/>
      <c r="AA56" s="21"/>
      <c r="AB56" s="21"/>
      <c r="AC56" s="21"/>
      <c r="AD56" s="21"/>
    </row>
    <row r="57" spans="1:30" ht="22.5">
      <c r="A57" s="30" t="s">
        <v>76</v>
      </c>
      <c r="H57" s="19"/>
      <c r="I57" s="20" t="s">
        <v>110</v>
      </c>
      <c r="J57" s="20" t="s">
        <v>26</v>
      </c>
      <c r="K57" s="20" t="s">
        <v>27</v>
      </c>
      <c r="L57" s="20" t="s">
        <v>28</v>
      </c>
      <c r="M57" s="20" t="s">
        <v>29</v>
      </c>
      <c r="N57" s="20" t="s">
        <v>30</v>
      </c>
      <c r="P57" s="19">
        <v>7</v>
      </c>
      <c r="Q57" s="21"/>
      <c r="R57" s="21"/>
      <c r="S57" s="21"/>
      <c r="T57" s="21"/>
      <c r="U57" s="21"/>
      <c r="V57" s="21"/>
      <c r="X57" s="19">
        <v>10</v>
      </c>
      <c r="Y57" s="21"/>
      <c r="Z57" s="21"/>
      <c r="AA57" s="21"/>
      <c r="AB57" s="21"/>
      <c r="AC57" s="21"/>
      <c r="AD57" s="21"/>
    </row>
    <row r="58" spans="1:30">
      <c r="A58" s="35" t="s">
        <v>77</v>
      </c>
      <c r="H58" s="19">
        <v>1</v>
      </c>
      <c r="I58" s="30" t="s">
        <v>54</v>
      </c>
      <c r="J58" s="21">
        <v>29.9</v>
      </c>
      <c r="K58" s="21">
        <v>193</v>
      </c>
      <c r="L58" s="21"/>
      <c r="M58" s="21"/>
      <c r="N58" s="21"/>
      <c r="P58" s="19">
        <v>8</v>
      </c>
      <c r="Q58" s="21"/>
      <c r="R58" s="21"/>
      <c r="S58" s="21"/>
      <c r="T58" s="21"/>
      <c r="U58" s="21"/>
      <c r="V58" s="21"/>
      <c r="X58" s="19">
        <v>11</v>
      </c>
      <c r="Y58" s="21"/>
      <c r="Z58" s="21"/>
      <c r="AA58" s="21"/>
      <c r="AB58" s="21"/>
      <c r="AC58" s="21"/>
      <c r="AD58" s="21"/>
    </row>
    <row r="59" spans="1:30">
      <c r="A59" s="35" t="s">
        <v>78</v>
      </c>
      <c r="H59" s="19">
        <v>2</v>
      </c>
      <c r="I59" s="30" t="s">
        <v>62</v>
      </c>
      <c r="J59" s="21"/>
      <c r="K59" s="21"/>
      <c r="L59" s="21"/>
      <c r="M59" s="21"/>
      <c r="N59" s="21"/>
      <c r="P59" s="19">
        <v>9</v>
      </c>
      <c r="Q59" s="21"/>
      <c r="R59" s="21"/>
      <c r="S59" s="21"/>
      <c r="T59" s="21"/>
      <c r="U59" s="21"/>
      <c r="V59" s="21"/>
      <c r="X59" s="19">
        <v>12</v>
      </c>
      <c r="Y59" s="21"/>
      <c r="Z59" s="21"/>
      <c r="AA59" s="21"/>
      <c r="AB59" s="21"/>
      <c r="AC59" s="21"/>
      <c r="AD59" s="21"/>
    </row>
    <row r="60" spans="1:30">
      <c r="A60" s="35" t="s">
        <v>79</v>
      </c>
      <c r="H60" s="19">
        <v>3</v>
      </c>
      <c r="I60" s="30" t="s">
        <v>63</v>
      </c>
      <c r="J60" s="21"/>
      <c r="K60" s="21"/>
      <c r="L60" s="21"/>
      <c r="M60" s="21"/>
      <c r="N60" s="21"/>
      <c r="P60" s="19">
        <v>10</v>
      </c>
      <c r="Q60" s="21"/>
      <c r="R60" s="21"/>
      <c r="S60" s="21"/>
      <c r="T60" s="21"/>
      <c r="U60" s="21"/>
      <c r="V60" s="21"/>
      <c r="X60" s="19">
        <v>13</v>
      </c>
      <c r="Y60" s="21"/>
      <c r="Z60" s="21"/>
      <c r="AA60" s="21"/>
      <c r="AB60" s="21"/>
      <c r="AC60" s="21"/>
      <c r="AD60" s="21"/>
    </row>
    <row r="61" spans="1:30">
      <c r="A61" s="30" t="s">
        <v>80</v>
      </c>
      <c r="H61" s="19">
        <v>4</v>
      </c>
      <c r="I61" s="30" t="s">
        <v>107</v>
      </c>
      <c r="J61" s="21"/>
      <c r="K61" s="21"/>
      <c r="L61" s="21"/>
      <c r="M61" s="21"/>
      <c r="N61" s="21"/>
      <c r="P61" s="19">
        <v>11</v>
      </c>
      <c r="Q61" s="21"/>
      <c r="R61" s="21"/>
      <c r="S61" s="21"/>
      <c r="T61" s="21"/>
      <c r="U61" s="21"/>
      <c r="V61" s="21"/>
      <c r="X61" s="19">
        <v>14</v>
      </c>
      <c r="Y61" s="21"/>
      <c r="Z61" s="21"/>
      <c r="AA61" s="21"/>
      <c r="AB61" s="21"/>
      <c r="AC61" s="21"/>
      <c r="AD61" s="21"/>
    </row>
    <row r="62" spans="1:30">
      <c r="A62" s="35" t="s">
        <v>81</v>
      </c>
      <c r="H62" s="19">
        <v>5</v>
      </c>
      <c r="I62" s="35" t="s">
        <v>65</v>
      </c>
      <c r="J62" s="21"/>
      <c r="K62" s="21"/>
      <c r="L62" s="21"/>
      <c r="M62" s="21"/>
      <c r="N62" s="21"/>
      <c r="P62" s="19">
        <v>12</v>
      </c>
      <c r="Q62" s="21"/>
      <c r="R62" s="21"/>
      <c r="S62" s="21"/>
      <c r="T62" s="21"/>
      <c r="U62" s="21"/>
      <c r="V62" s="21"/>
      <c r="X62" s="19">
        <v>15</v>
      </c>
      <c r="Y62" s="21"/>
      <c r="Z62" s="21"/>
      <c r="AA62" s="21"/>
      <c r="AB62" s="21"/>
      <c r="AC62" s="21"/>
      <c r="AD62" s="21"/>
    </row>
    <row r="63" spans="1:30">
      <c r="A63" s="47" t="s">
        <v>82</v>
      </c>
      <c r="H63" s="19">
        <v>6</v>
      </c>
      <c r="I63" s="38" t="s">
        <v>55</v>
      </c>
      <c r="J63" s="21">
        <v>29.9</v>
      </c>
      <c r="K63" s="21">
        <v>193</v>
      </c>
      <c r="L63" s="21"/>
      <c r="M63" s="21"/>
      <c r="N63" s="21"/>
      <c r="P63" s="19">
        <v>13</v>
      </c>
      <c r="Q63" s="21"/>
      <c r="R63" s="21"/>
      <c r="S63" s="21"/>
      <c r="T63" s="21"/>
      <c r="U63" s="21"/>
      <c r="V63" s="21"/>
      <c r="X63" s="19">
        <v>16</v>
      </c>
      <c r="Y63" s="21"/>
      <c r="Z63" s="21"/>
      <c r="AA63" s="21"/>
      <c r="AB63" s="21"/>
      <c r="AC63" s="21"/>
      <c r="AD63" s="21"/>
    </row>
    <row r="64" spans="1:30" ht="17.25" customHeight="1">
      <c r="A64" s="49" t="s">
        <v>83</v>
      </c>
      <c r="H64" s="19">
        <v>7</v>
      </c>
      <c r="I64" s="38" t="s">
        <v>68</v>
      </c>
      <c r="J64" s="21"/>
      <c r="K64" s="21"/>
      <c r="L64" s="21"/>
      <c r="M64" s="21"/>
      <c r="N64" s="21"/>
      <c r="P64" s="19">
        <v>14</v>
      </c>
      <c r="Q64" s="21"/>
      <c r="R64" s="21"/>
      <c r="S64" s="21"/>
      <c r="T64" s="21"/>
      <c r="U64" s="21"/>
      <c r="V64" s="21"/>
      <c r="X64" s="19"/>
      <c r="Y64" s="20" t="s">
        <v>33</v>
      </c>
      <c r="Z64" s="20" t="s">
        <v>26</v>
      </c>
      <c r="AA64" s="20" t="s">
        <v>27</v>
      </c>
      <c r="AB64" s="20" t="s">
        <v>28</v>
      </c>
      <c r="AC64" s="20" t="s">
        <v>29</v>
      </c>
      <c r="AD64" s="20" t="s">
        <v>30</v>
      </c>
    </row>
    <row r="65" spans="1:30">
      <c r="A65" s="48" t="s">
        <v>84</v>
      </c>
      <c r="H65" s="19">
        <v>8</v>
      </c>
      <c r="I65" s="38" t="s">
        <v>72</v>
      </c>
      <c r="J65" s="21"/>
      <c r="K65" s="21"/>
      <c r="L65" s="21"/>
      <c r="M65" s="21"/>
      <c r="N65" s="21"/>
      <c r="P65" s="19">
        <v>15</v>
      </c>
      <c r="Q65" s="21"/>
      <c r="R65" s="21"/>
      <c r="S65" s="21"/>
      <c r="T65" s="21"/>
      <c r="U65" s="21"/>
      <c r="V65" s="21"/>
      <c r="X65" s="19">
        <v>1</v>
      </c>
      <c r="Y65" s="21"/>
      <c r="Z65" s="21"/>
      <c r="AA65" s="21"/>
      <c r="AB65" s="21"/>
      <c r="AC65" s="21"/>
      <c r="AD65" s="21"/>
    </row>
    <row r="66" spans="1:30">
      <c r="A66" s="47" t="s">
        <v>85</v>
      </c>
      <c r="H66" s="19">
        <v>9</v>
      </c>
      <c r="I66" s="30" t="s">
        <v>74</v>
      </c>
      <c r="J66" s="21"/>
      <c r="K66" s="21"/>
      <c r="L66" s="21"/>
      <c r="M66" s="21"/>
      <c r="N66" s="21"/>
      <c r="P66" s="19">
        <v>16</v>
      </c>
      <c r="Q66" s="21"/>
      <c r="R66" s="21"/>
      <c r="S66" s="21"/>
      <c r="T66" s="21"/>
      <c r="U66" s="21"/>
      <c r="V66" s="21"/>
      <c r="X66" s="19">
        <v>2</v>
      </c>
      <c r="Y66" s="21"/>
      <c r="Z66" s="21"/>
      <c r="AA66" s="21"/>
      <c r="AB66" s="21"/>
      <c r="AC66" s="21"/>
      <c r="AD66" s="21"/>
    </row>
    <row r="67" spans="1:30">
      <c r="A67" s="47" t="s">
        <v>57</v>
      </c>
      <c r="H67" s="19">
        <v>10</v>
      </c>
      <c r="I67" s="30" t="s">
        <v>76</v>
      </c>
      <c r="J67" s="21"/>
      <c r="K67" s="21"/>
      <c r="L67" s="21"/>
      <c r="M67" s="21"/>
      <c r="N67" s="21"/>
      <c r="P67" s="19">
        <v>17</v>
      </c>
      <c r="Q67" s="21"/>
      <c r="R67" s="21"/>
      <c r="S67" s="21"/>
      <c r="T67" s="21"/>
      <c r="U67" s="21"/>
      <c r="V67" s="21"/>
      <c r="X67" s="19">
        <v>3</v>
      </c>
      <c r="Y67" s="21"/>
      <c r="Z67" s="21"/>
      <c r="AA67" s="21"/>
      <c r="AB67" s="21"/>
      <c r="AC67" s="21"/>
      <c r="AD67" s="21"/>
    </row>
    <row r="68" spans="1:30">
      <c r="A68" s="47" t="s">
        <v>92</v>
      </c>
      <c r="H68" s="19">
        <v>11</v>
      </c>
      <c r="I68" s="35" t="s">
        <v>78</v>
      </c>
      <c r="J68" s="21"/>
      <c r="K68" s="21"/>
      <c r="L68" s="21"/>
      <c r="M68" s="21"/>
      <c r="N68" s="21"/>
      <c r="P68" s="19">
        <v>18</v>
      </c>
      <c r="Q68" s="21"/>
      <c r="R68" s="21"/>
      <c r="S68" s="21"/>
      <c r="T68" s="21"/>
      <c r="U68" s="21"/>
      <c r="V68" s="21"/>
      <c r="X68" s="19">
        <v>4</v>
      </c>
      <c r="Y68" s="21"/>
      <c r="Z68" s="21"/>
      <c r="AA68" s="21"/>
      <c r="AB68" s="21"/>
      <c r="AC68" s="21"/>
      <c r="AD68" s="21"/>
    </row>
    <row r="69" spans="1:30">
      <c r="A69" s="47" t="s">
        <v>86</v>
      </c>
      <c r="H69" s="19">
        <v>12</v>
      </c>
      <c r="I69" s="47" t="s">
        <v>92</v>
      </c>
      <c r="J69" s="21"/>
      <c r="K69" s="21"/>
      <c r="L69" s="21"/>
      <c r="M69" s="21"/>
      <c r="N69" s="21"/>
      <c r="P69" s="19">
        <v>19</v>
      </c>
      <c r="Q69" s="21"/>
      <c r="R69" s="21"/>
      <c r="S69" s="21"/>
      <c r="T69" s="21"/>
      <c r="U69" s="21"/>
      <c r="V69" s="21"/>
      <c r="X69" s="19">
        <v>5</v>
      </c>
      <c r="Y69" s="21"/>
      <c r="Z69" s="21"/>
      <c r="AA69" s="21"/>
      <c r="AB69" s="21"/>
      <c r="AC69" s="21"/>
      <c r="AD69" s="21"/>
    </row>
    <row r="70" spans="1:30">
      <c r="A70" s="47" t="s">
        <v>87</v>
      </c>
      <c r="H70" s="19">
        <v>13</v>
      </c>
      <c r="I70" s="47" t="s">
        <v>86</v>
      </c>
      <c r="J70" s="21">
        <v>29.9</v>
      </c>
      <c r="K70" s="21">
        <v>193</v>
      </c>
      <c r="L70" s="21"/>
      <c r="M70" s="21"/>
      <c r="N70" s="21"/>
      <c r="P70" s="19">
        <v>20</v>
      </c>
      <c r="Q70" s="21"/>
      <c r="R70" s="21"/>
      <c r="S70" s="21"/>
      <c r="T70" s="21"/>
      <c r="U70" s="21"/>
      <c r="V70" s="21"/>
      <c r="X70" s="19">
        <v>6</v>
      </c>
      <c r="Y70" s="21"/>
      <c r="Z70" s="21"/>
      <c r="AA70" s="21"/>
      <c r="AB70" s="21"/>
      <c r="AC70" s="21"/>
      <c r="AD70" s="21"/>
    </row>
    <row r="71" spans="1:30" ht="22.5">
      <c r="A71" s="47" t="s">
        <v>58</v>
      </c>
      <c r="H71" s="19">
        <v>14</v>
      </c>
      <c r="I71" s="47" t="s">
        <v>88</v>
      </c>
      <c r="J71" s="21">
        <v>29.9</v>
      </c>
      <c r="K71" s="21">
        <v>193</v>
      </c>
      <c r="L71" s="21"/>
      <c r="M71" s="21"/>
      <c r="N71" s="21"/>
      <c r="P71" s="19"/>
      <c r="Q71" s="20" t="s">
        <v>33</v>
      </c>
      <c r="R71" s="20" t="s">
        <v>26</v>
      </c>
      <c r="S71" s="20" t="s">
        <v>27</v>
      </c>
      <c r="T71" s="20" t="s">
        <v>28</v>
      </c>
      <c r="U71" s="20" t="s">
        <v>29</v>
      </c>
      <c r="V71" s="20" t="s">
        <v>30</v>
      </c>
      <c r="X71" s="19">
        <v>7</v>
      </c>
      <c r="Y71" s="21"/>
      <c r="Z71" s="21"/>
      <c r="AA71" s="21"/>
      <c r="AB71" s="21"/>
      <c r="AC71" s="21"/>
      <c r="AD71" s="21"/>
    </row>
    <row r="72" spans="1:30" ht="15" thickBot="1">
      <c r="A72" s="47" t="s">
        <v>88</v>
      </c>
      <c r="H72" s="19">
        <v>15</v>
      </c>
      <c r="I72" s="40" t="s">
        <v>59</v>
      </c>
      <c r="J72" s="21"/>
      <c r="K72" s="21"/>
      <c r="L72" s="21"/>
      <c r="M72" s="21"/>
      <c r="N72" s="21"/>
      <c r="P72" s="19">
        <v>1</v>
      </c>
      <c r="Q72" s="21"/>
      <c r="R72" s="21"/>
      <c r="S72" s="21"/>
      <c r="T72" s="21"/>
      <c r="U72" s="21"/>
      <c r="V72" s="21"/>
      <c r="X72" s="19">
        <v>8</v>
      </c>
      <c r="Y72" s="21"/>
      <c r="Z72" s="21"/>
      <c r="AA72" s="21"/>
      <c r="AB72" s="21"/>
      <c r="AC72" s="21"/>
      <c r="AD72" s="21"/>
    </row>
    <row r="73" spans="1:30">
      <c r="A73" s="47" t="s">
        <v>89</v>
      </c>
      <c r="H73" s="19">
        <v>16</v>
      </c>
      <c r="I73" s="21"/>
      <c r="J73" s="21"/>
      <c r="K73" s="21"/>
      <c r="L73" s="21"/>
      <c r="M73" s="21"/>
      <c r="N73" s="21"/>
      <c r="P73" s="19">
        <v>2</v>
      </c>
      <c r="Q73" s="21"/>
      <c r="R73" s="21"/>
      <c r="S73" s="21"/>
      <c r="T73" s="21"/>
      <c r="U73" s="21"/>
      <c r="V73" s="21"/>
      <c r="X73" s="19">
        <v>9</v>
      </c>
      <c r="Y73" s="21"/>
      <c r="Z73" s="21"/>
      <c r="AA73" s="21"/>
      <c r="AB73" s="21"/>
      <c r="AC73" s="21"/>
      <c r="AD73" s="21"/>
    </row>
    <row r="74" spans="1:30">
      <c r="A74" s="47" t="s">
        <v>90</v>
      </c>
      <c r="H74" s="19">
        <v>17</v>
      </c>
      <c r="I74" s="21"/>
      <c r="J74" s="21"/>
      <c r="K74" s="21"/>
      <c r="L74" s="21"/>
      <c r="M74" s="21"/>
      <c r="N74" s="21"/>
      <c r="P74" s="19">
        <v>3</v>
      </c>
      <c r="Q74" s="21"/>
      <c r="R74" s="21"/>
      <c r="S74" s="21"/>
      <c r="T74" s="21"/>
      <c r="U74" s="21"/>
      <c r="V74" s="21"/>
      <c r="X74" s="19">
        <v>10</v>
      </c>
      <c r="Y74" s="21"/>
      <c r="Z74" s="21"/>
      <c r="AA74" s="21"/>
      <c r="AB74" s="21"/>
      <c r="AC74" s="21"/>
      <c r="AD74" s="21"/>
    </row>
    <row r="75" spans="1:30">
      <c r="A75" s="47" t="s">
        <v>91</v>
      </c>
      <c r="H75" s="19">
        <v>18</v>
      </c>
      <c r="I75" s="21"/>
      <c r="J75" s="21"/>
      <c r="K75" s="21"/>
      <c r="L75" s="21"/>
      <c r="M75" s="21"/>
      <c r="N75" s="21"/>
      <c r="P75" s="19">
        <v>4</v>
      </c>
      <c r="Q75" s="21"/>
      <c r="R75" s="21"/>
      <c r="S75" s="21"/>
      <c r="T75" s="21"/>
      <c r="U75" s="21"/>
      <c r="V75" s="21"/>
      <c r="X75" s="19">
        <v>11</v>
      </c>
      <c r="Y75" s="21"/>
      <c r="Z75" s="21"/>
      <c r="AA75" s="21"/>
      <c r="AB75" s="21"/>
      <c r="AC75" s="21"/>
      <c r="AD75" s="21"/>
    </row>
    <row r="76" spans="1:30" ht="15" thickBot="1">
      <c r="A76" s="40" t="s">
        <v>59</v>
      </c>
      <c r="H76" s="19">
        <v>19</v>
      </c>
      <c r="I76" s="21"/>
      <c r="J76" s="21"/>
      <c r="K76" s="21"/>
      <c r="L76" s="21"/>
      <c r="M76" s="21"/>
      <c r="N76" s="21"/>
      <c r="P76" s="19">
        <v>5</v>
      </c>
      <c r="Q76" s="21"/>
      <c r="R76" s="21"/>
      <c r="S76" s="21"/>
      <c r="T76" s="21"/>
      <c r="U76" s="21"/>
      <c r="V76" s="21"/>
      <c r="X76" s="19">
        <v>12</v>
      </c>
      <c r="Y76" s="21"/>
      <c r="Z76" s="21"/>
      <c r="AA76" s="21"/>
      <c r="AB76" s="21"/>
      <c r="AC76" s="21"/>
      <c r="AD76" s="21"/>
    </row>
    <row r="77" spans="1:30">
      <c r="A77" s="48" t="s">
        <v>93</v>
      </c>
      <c r="H77" s="19">
        <v>20</v>
      </c>
      <c r="I77" s="21"/>
      <c r="J77" s="21"/>
      <c r="K77" s="21"/>
      <c r="L77" s="21"/>
      <c r="M77" s="21"/>
      <c r="N77" s="21"/>
      <c r="P77" s="19">
        <v>6</v>
      </c>
      <c r="Q77" s="21"/>
      <c r="R77" s="21"/>
      <c r="S77" s="21"/>
      <c r="T77" s="21"/>
      <c r="U77" s="21"/>
      <c r="V77" s="21"/>
      <c r="X77" s="19">
        <v>13</v>
      </c>
      <c r="Y77" s="21"/>
      <c r="Z77" s="21"/>
      <c r="AA77" s="21"/>
      <c r="AB77" s="21"/>
      <c r="AC77" s="21"/>
      <c r="AD77" s="21"/>
    </row>
    <row r="78" spans="1:30" ht="22.5">
      <c r="H78" s="19"/>
      <c r="I78" s="20" t="s">
        <v>111</v>
      </c>
      <c r="J78" s="20" t="s">
        <v>26</v>
      </c>
      <c r="K78" s="20" t="s">
        <v>27</v>
      </c>
      <c r="L78" s="20" t="s">
        <v>28</v>
      </c>
      <c r="M78" s="20" t="s">
        <v>29</v>
      </c>
      <c r="N78" s="20" t="s">
        <v>30</v>
      </c>
      <c r="P78" s="19">
        <v>7</v>
      </c>
      <c r="Q78" s="21"/>
      <c r="R78" s="21"/>
      <c r="S78" s="21"/>
      <c r="T78" s="21"/>
      <c r="U78" s="21"/>
      <c r="V78" s="21"/>
      <c r="X78" s="19">
        <v>14</v>
      </c>
      <c r="Y78" s="21"/>
      <c r="Z78" s="21"/>
      <c r="AA78" s="21"/>
      <c r="AB78" s="21"/>
      <c r="AC78" s="21"/>
      <c r="AD78" s="21"/>
    </row>
    <row r="79" spans="1:30">
      <c r="H79" s="19">
        <v>1</v>
      </c>
      <c r="I79" s="30" t="s">
        <v>54</v>
      </c>
      <c r="J79" s="21"/>
      <c r="K79" s="21"/>
      <c r="L79" s="21"/>
      <c r="M79" s="21"/>
      <c r="N79" s="21"/>
      <c r="P79" s="19">
        <v>8</v>
      </c>
      <c r="Q79" s="21"/>
      <c r="R79" s="21"/>
      <c r="S79" s="21"/>
      <c r="T79" s="21"/>
      <c r="U79" s="21"/>
      <c r="V79" s="21"/>
      <c r="X79" s="19">
        <v>15</v>
      </c>
      <c r="Y79" s="21"/>
      <c r="Z79" s="21"/>
      <c r="AA79" s="21"/>
      <c r="AB79" s="21"/>
      <c r="AC79" s="21"/>
      <c r="AD79" s="21"/>
    </row>
    <row r="80" spans="1:30">
      <c r="H80" s="19">
        <v>2</v>
      </c>
      <c r="I80" s="30" t="s">
        <v>62</v>
      </c>
      <c r="J80" s="21"/>
      <c r="K80" s="21"/>
      <c r="L80" s="21"/>
      <c r="M80" s="21"/>
      <c r="N80" s="21"/>
      <c r="P80" s="19">
        <v>9</v>
      </c>
      <c r="Q80" s="21"/>
      <c r="R80" s="21"/>
      <c r="S80" s="21"/>
      <c r="T80" s="21"/>
      <c r="U80" s="21"/>
      <c r="V80" s="21"/>
    </row>
    <row r="81" spans="8:22">
      <c r="H81" s="19">
        <v>3</v>
      </c>
      <c r="I81" s="30" t="s">
        <v>63</v>
      </c>
      <c r="J81" s="21"/>
      <c r="K81" s="21"/>
      <c r="L81" s="21"/>
      <c r="M81" s="21"/>
      <c r="N81" s="21"/>
      <c r="P81" s="19">
        <v>10</v>
      </c>
      <c r="Q81" s="21"/>
      <c r="R81" s="21"/>
      <c r="S81" s="21"/>
      <c r="T81" s="21"/>
      <c r="U81" s="21"/>
      <c r="V81" s="21"/>
    </row>
    <row r="82" spans="8:22">
      <c r="H82" s="19">
        <v>4</v>
      </c>
      <c r="I82" s="30" t="s">
        <v>107</v>
      </c>
      <c r="J82" s="21"/>
      <c r="K82" s="21"/>
      <c r="L82" s="21"/>
      <c r="M82" s="21"/>
      <c r="N82" s="21"/>
      <c r="P82" s="19">
        <v>11</v>
      </c>
      <c r="Q82" s="21"/>
      <c r="R82" s="21"/>
      <c r="S82" s="21"/>
      <c r="T82" s="21"/>
      <c r="U82" s="21"/>
      <c r="V82" s="21"/>
    </row>
    <row r="83" spans="8:22">
      <c r="H83" s="19">
        <v>5</v>
      </c>
      <c r="I83" s="35" t="s">
        <v>65</v>
      </c>
      <c r="J83" s="21"/>
      <c r="K83" s="21"/>
      <c r="L83" s="21"/>
      <c r="M83" s="21"/>
      <c r="N83" s="21"/>
      <c r="P83" s="19">
        <v>12</v>
      </c>
      <c r="Q83" s="21"/>
      <c r="R83" s="21"/>
      <c r="S83" s="21"/>
      <c r="T83" s="21"/>
      <c r="U83" s="21"/>
      <c r="V83" s="21"/>
    </row>
    <row r="84" spans="8:22">
      <c r="H84" s="19">
        <v>6</v>
      </c>
      <c r="I84" s="38" t="s">
        <v>55</v>
      </c>
      <c r="J84" s="21"/>
      <c r="K84" s="21"/>
      <c r="L84" s="21"/>
      <c r="M84" s="21"/>
      <c r="N84" s="21"/>
      <c r="P84" s="19">
        <v>13</v>
      </c>
      <c r="Q84" s="21"/>
      <c r="R84" s="21"/>
      <c r="S84" s="21"/>
      <c r="T84" s="21"/>
      <c r="U84" s="21"/>
      <c r="V84" s="21"/>
    </row>
    <row r="85" spans="8:22">
      <c r="H85" s="19">
        <v>7</v>
      </c>
      <c r="I85" s="38" t="s">
        <v>68</v>
      </c>
      <c r="J85" s="21"/>
      <c r="K85" s="21"/>
      <c r="L85" s="21"/>
      <c r="M85" s="21"/>
      <c r="N85" s="21"/>
      <c r="P85" s="19">
        <v>14</v>
      </c>
      <c r="Q85" s="21"/>
      <c r="R85" s="21"/>
      <c r="S85" s="21"/>
      <c r="T85" s="21"/>
      <c r="U85" s="21"/>
      <c r="V85" s="21"/>
    </row>
    <row r="86" spans="8:22">
      <c r="H86" s="19">
        <v>8</v>
      </c>
      <c r="I86" s="38" t="s">
        <v>72</v>
      </c>
      <c r="J86" s="21"/>
      <c r="K86" s="21"/>
      <c r="L86" s="21"/>
      <c r="M86" s="21"/>
      <c r="N86" s="21"/>
      <c r="P86" s="19">
        <v>15</v>
      </c>
      <c r="Q86" s="21"/>
      <c r="R86" s="21"/>
      <c r="S86" s="21"/>
      <c r="T86" s="21"/>
      <c r="U86" s="21"/>
      <c r="V86" s="21"/>
    </row>
    <row r="87" spans="8:22">
      <c r="H87" s="19">
        <v>9</v>
      </c>
      <c r="I87" s="30" t="s">
        <v>74</v>
      </c>
      <c r="J87" s="21"/>
      <c r="K87" s="21"/>
      <c r="L87" s="21"/>
      <c r="M87" s="21"/>
      <c r="N87" s="21"/>
      <c r="P87" s="19">
        <v>16</v>
      </c>
      <c r="Q87" s="21"/>
      <c r="R87" s="21"/>
      <c r="S87" s="21"/>
      <c r="T87" s="21"/>
      <c r="U87" s="21"/>
      <c r="V87" s="21"/>
    </row>
    <row r="88" spans="8:22">
      <c r="H88" s="19">
        <v>10</v>
      </c>
      <c r="I88" s="30" t="s">
        <v>76</v>
      </c>
      <c r="J88" s="21"/>
      <c r="K88" s="21"/>
      <c r="L88" s="21"/>
      <c r="M88" s="21"/>
      <c r="N88" s="21"/>
    </row>
    <row r="89" spans="8:22">
      <c r="H89" s="19">
        <v>11</v>
      </c>
      <c r="I89" s="35" t="s">
        <v>78</v>
      </c>
      <c r="J89" s="21"/>
      <c r="K89" s="21"/>
      <c r="L89" s="21"/>
      <c r="M89" s="21"/>
      <c r="N89" s="21"/>
    </row>
    <row r="90" spans="8:22">
      <c r="H90" s="19">
        <v>12</v>
      </c>
      <c r="I90" s="47" t="s">
        <v>92</v>
      </c>
      <c r="J90" s="21"/>
      <c r="K90" s="21"/>
      <c r="L90" s="21"/>
      <c r="M90" s="21"/>
      <c r="N90" s="21"/>
    </row>
    <row r="91" spans="8:22">
      <c r="H91" s="19">
        <v>13</v>
      </c>
      <c r="I91" s="47" t="s">
        <v>86</v>
      </c>
      <c r="J91" s="21"/>
      <c r="K91" s="21"/>
      <c r="L91" s="21"/>
      <c r="M91" s="21"/>
      <c r="N91" s="21"/>
    </row>
    <row r="92" spans="8:22">
      <c r="H92" s="19">
        <v>14</v>
      </c>
      <c r="I92" s="47" t="s">
        <v>88</v>
      </c>
      <c r="J92" s="21"/>
      <c r="K92" s="21"/>
      <c r="L92" s="21"/>
      <c r="M92" s="21"/>
      <c r="N92" s="21"/>
    </row>
    <row r="93" spans="8:22" ht="15" thickBot="1">
      <c r="H93" s="19">
        <v>15</v>
      </c>
      <c r="I93" s="40" t="s">
        <v>59</v>
      </c>
      <c r="J93" s="21"/>
      <c r="K93" s="21"/>
      <c r="L93" s="21"/>
      <c r="M93" s="21"/>
      <c r="N93" s="21"/>
    </row>
    <row r="94" spans="8:22">
      <c r="H94" s="22"/>
    </row>
    <row r="95" spans="8:22">
      <c r="H95" s="22"/>
    </row>
    <row r="96" spans="8:22">
      <c r="H96" s="22"/>
    </row>
    <row r="97" spans="8:8">
      <c r="H97" s="22"/>
    </row>
    <row r="98" spans="8:8">
      <c r="H98" s="22"/>
    </row>
    <row r="99" spans="8:8">
      <c r="H99" s="22"/>
    </row>
    <row r="100" spans="8:8">
      <c r="H100" s="22"/>
    </row>
    <row r="101" spans="8:8">
      <c r="H101" s="22"/>
    </row>
    <row r="102" spans="8:8">
      <c r="H102" s="22"/>
    </row>
    <row r="103" spans="8:8">
      <c r="H103" s="22"/>
    </row>
    <row r="104" spans="8:8">
      <c r="H104" s="22"/>
    </row>
    <row r="105" spans="8:8">
      <c r="H105" s="22"/>
    </row>
    <row r="106" spans="8:8">
      <c r="H106" s="22"/>
    </row>
    <row r="107" spans="8:8">
      <c r="H107" s="22"/>
    </row>
    <row r="108" spans="8:8">
      <c r="H108" s="22"/>
    </row>
    <row r="109" spans="8:8">
      <c r="H109" s="22"/>
    </row>
    <row r="110" spans="8:8">
      <c r="H110" s="22"/>
    </row>
    <row r="111" spans="8:8">
      <c r="H111" s="22"/>
    </row>
    <row r="112" spans="8:8">
      <c r="H112" s="22"/>
    </row>
    <row r="113" spans="8:8">
      <c r="H113" s="22"/>
    </row>
    <row r="114" spans="8:8">
      <c r="H114" s="22"/>
    </row>
    <row r="115" spans="8:8">
      <c r="H115" s="22"/>
    </row>
    <row r="116" spans="8:8">
      <c r="H116" s="22"/>
    </row>
    <row r="117" spans="8:8">
      <c r="H117" s="22"/>
    </row>
    <row r="118" spans="8:8">
      <c r="H118" s="22"/>
    </row>
    <row r="119" spans="8:8">
      <c r="H119" s="22"/>
    </row>
    <row r="120" spans="8:8">
      <c r="H120" s="22"/>
    </row>
    <row r="121" spans="8:8">
      <c r="H121" s="22"/>
    </row>
    <row r="122" spans="8:8">
      <c r="H122" s="22"/>
    </row>
    <row r="123" spans="8:8">
      <c r="H123" s="22"/>
    </row>
    <row r="124" spans="8:8">
      <c r="H124" s="22"/>
    </row>
    <row r="125" spans="8:8">
      <c r="H125" s="22"/>
    </row>
    <row r="126" spans="8:8">
      <c r="H126" s="22"/>
    </row>
    <row r="127" spans="8:8">
      <c r="H127" s="22"/>
    </row>
    <row r="128" spans="8:8">
      <c r="H128" s="22"/>
    </row>
    <row r="129" spans="8:8">
      <c r="H129" s="22"/>
    </row>
    <row r="130" spans="8:8">
      <c r="H130" s="22"/>
    </row>
    <row r="131" spans="8:8">
      <c r="H131" s="22"/>
    </row>
    <row r="132" spans="8:8">
      <c r="H132" s="22"/>
    </row>
    <row r="133" spans="8:8">
      <c r="H133" s="22"/>
    </row>
    <row r="134" spans="8:8">
      <c r="H134" s="22"/>
    </row>
    <row r="135" spans="8:8">
      <c r="H135" s="22"/>
    </row>
    <row r="136" spans="8:8">
      <c r="H136" s="22"/>
    </row>
    <row r="137" spans="8:8">
      <c r="H137" s="22"/>
    </row>
    <row r="138" spans="8:8">
      <c r="H138" s="22"/>
    </row>
    <row r="139" spans="8:8">
      <c r="H139" s="22"/>
    </row>
    <row r="140" spans="8:8">
      <c r="H140" s="22"/>
    </row>
    <row r="141" spans="8:8">
      <c r="H141" s="22"/>
    </row>
    <row r="142" spans="8:8">
      <c r="H142" s="22"/>
    </row>
    <row r="143" spans="8:8">
      <c r="H143" s="22"/>
    </row>
    <row r="144" spans="8:8">
      <c r="H144" s="22"/>
    </row>
    <row r="145" spans="8:8">
      <c r="H145" s="22"/>
    </row>
    <row r="146" spans="8:8">
      <c r="H146" s="22"/>
    </row>
    <row r="147" spans="8:8">
      <c r="H147" s="22"/>
    </row>
    <row r="148" spans="8:8">
      <c r="H148" s="22"/>
    </row>
    <row r="149" spans="8:8">
      <c r="H149" s="22"/>
    </row>
    <row r="150" spans="8:8">
      <c r="H150" s="22"/>
    </row>
    <row r="151" spans="8:8">
      <c r="H151" s="22"/>
    </row>
    <row r="152" spans="8:8">
      <c r="H152" s="22"/>
    </row>
    <row r="153" spans="8:8">
      <c r="H153" s="22"/>
    </row>
    <row r="154" spans="8:8">
      <c r="H154" s="22"/>
    </row>
    <row r="155" spans="8:8">
      <c r="H155" s="22"/>
    </row>
    <row r="156" spans="8:8">
      <c r="H156" s="22"/>
    </row>
    <row r="157" spans="8:8">
      <c r="H157" s="22"/>
    </row>
    <row r="158" spans="8:8">
      <c r="H158" s="22"/>
    </row>
    <row r="159" spans="8:8">
      <c r="H159" s="22"/>
    </row>
  </sheetData>
  <mergeCells count="3">
    <mergeCell ref="I24:N24"/>
    <mergeCell ref="Q24:V24"/>
    <mergeCell ref="Y24:A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A657-2794-4F80-A5A0-9AC7216FDC2D}">
  <dimension ref="A1:AD159"/>
  <sheetViews>
    <sheetView topLeftCell="A19" workbookViewId="0">
      <selection activeCell="H24" sqref="H24:N93"/>
    </sheetView>
  </sheetViews>
  <sheetFormatPr defaultRowHeight="14.25"/>
  <cols>
    <col min="1" max="1" width="26" customWidth="1"/>
    <col min="3" max="3" width="3.125" customWidth="1"/>
    <col min="4" max="4" width="14.5" bestFit="1" customWidth="1"/>
    <col min="5" max="5" width="8.875" customWidth="1"/>
    <col min="6" max="6" width="11.125" bestFit="1" customWidth="1"/>
    <col min="8" max="8" width="4.375" customWidth="1"/>
    <col min="9" max="9" width="16.625" customWidth="1"/>
    <col min="10" max="10" width="7.75" customWidth="1"/>
    <col min="12" max="12" width="12.125" customWidth="1"/>
    <col min="13" max="13" width="8.375" customWidth="1"/>
    <col min="17" max="17" width="9.625" customWidth="1"/>
  </cols>
  <sheetData>
    <row r="1" spans="1:14">
      <c r="A1">
        <v>2500</v>
      </c>
    </row>
    <row r="2" spans="1:14" ht="25.5" customHeight="1">
      <c r="D2" s="1" t="s">
        <v>0</v>
      </c>
      <c r="E2" s="1">
        <v>2500</v>
      </c>
      <c r="F2" s="1" t="s">
        <v>1</v>
      </c>
      <c r="G2" s="1">
        <v>0</v>
      </c>
      <c r="I2" s="2" t="s">
        <v>0</v>
      </c>
      <c r="J2" s="2" t="s">
        <v>2</v>
      </c>
      <c r="K2" s="2">
        <v>2500</v>
      </c>
      <c r="L2" s="2" t="s">
        <v>1</v>
      </c>
      <c r="M2" s="2" t="s">
        <v>2</v>
      </c>
      <c r="N2" s="2">
        <v>0</v>
      </c>
    </row>
    <row r="3" spans="1:14" s="5" customFormat="1" ht="18" customHeight="1">
      <c r="A3" s="3" t="s">
        <v>3</v>
      </c>
      <c r="B3" s="4">
        <v>23.95</v>
      </c>
      <c r="D3" s="6" t="s">
        <v>4</v>
      </c>
      <c r="E3" s="7">
        <f>E2/$B$16</f>
        <v>27.085590465872158</v>
      </c>
      <c r="F3" s="6" t="s">
        <v>4</v>
      </c>
      <c r="G3" s="7">
        <f>G2/$B$16</f>
        <v>0</v>
      </c>
      <c r="I3" s="6" t="s">
        <v>4</v>
      </c>
      <c r="J3" s="8">
        <v>620</v>
      </c>
      <c r="K3" s="9">
        <f>J3/$B$16</f>
        <v>6.7172264355362952</v>
      </c>
      <c r="L3" s="6" t="s">
        <v>4</v>
      </c>
      <c r="M3" s="6">
        <v>0</v>
      </c>
      <c r="N3" s="7">
        <f>$M$3/$B$16</f>
        <v>0</v>
      </c>
    </row>
    <row r="4" spans="1:14" s="5" customFormat="1" ht="18" customHeight="1">
      <c r="A4" s="3" t="s">
        <v>5</v>
      </c>
      <c r="B4" s="4">
        <v>32.75</v>
      </c>
      <c r="D4" s="6" t="s">
        <v>6</v>
      </c>
      <c r="E4" s="7">
        <f>E2/$B$11</f>
        <v>36.310820624546118</v>
      </c>
      <c r="F4" s="6" t="s">
        <v>6</v>
      </c>
      <c r="G4" s="7">
        <f>G2/$B$11</f>
        <v>0</v>
      </c>
      <c r="I4" s="6" t="s">
        <v>7</v>
      </c>
      <c r="J4" s="8">
        <v>680</v>
      </c>
      <c r="K4" s="9">
        <f>J4/$B$11</f>
        <v>9.8765432098765444</v>
      </c>
      <c r="L4" s="6" t="s">
        <v>7</v>
      </c>
      <c r="M4" s="6">
        <v>0</v>
      </c>
      <c r="N4" s="7">
        <f>$M$4/$B$11</f>
        <v>0</v>
      </c>
    </row>
    <row r="5" spans="1:14" s="5" customFormat="1" ht="18" customHeight="1">
      <c r="A5" s="3" t="s">
        <v>8</v>
      </c>
      <c r="B5" s="4">
        <v>24.95</v>
      </c>
      <c r="D5" s="6" t="s">
        <v>9</v>
      </c>
      <c r="E5" s="7">
        <f>E2/$B$11</f>
        <v>36.310820624546118</v>
      </c>
      <c r="F5" s="6" t="s">
        <v>9</v>
      </c>
      <c r="G5" s="7">
        <f>G2/$B$11</f>
        <v>0</v>
      </c>
      <c r="I5" s="6" t="s">
        <v>10</v>
      </c>
      <c r="J5" s="8">
        <v>680</v>
      </c>
      <c r="K5" s="9">
        <f>J5/$B$11</f>
        <v>9.8765432098765444</v>
      </c>
      <c r="L5" s="6" t="s">
        <v>10</v>
      </c>
      <c r="M5" s="6">
        <v>0</v>
      </c>
      <c r="N5" s="7">
        <f>$M$5/$B$11</f>
        <v>0</v>
      </c>
    </row>
    <row r="6" spans="1:14" s="5" customFormat="1" ht="18" customHeight="1">
      <c r="A6" s="3"/>
      <c r="B6" s="4"/>
      <c r="D6" s="6" t="s">
        <v>11</v>
      </c>
      <c r="E6" s="7">
        <f>E2/$B$3</f>
        <v>104.38413361169103</v>
      </c>
      <c r="F6" s="6" t="s">
        <v>11</v>
      </c>
      <c r="G6" s="7">
        <f>G2/$B$3</f>
        <v>0</v>
      </c>
      <c r="I6" s="6" t="s">
        <v>12</v>
      </c>
      <c r="J6" s="8">
        <v>360</v>
      </c>
      <c r="K6" s="9">
        <f>J6/B3</f>
        <v>15.031315240083508</v>
      </c>
      <c r="L6" s="6" t="s">
        <v>12</v>
      </c>
      <c r="M6" s="6"/>
      <c r="N6" s="7"/>
    </row>
    <row r="7" spans="1:14" s="5" customFormat="1" ht="18" customHeight="1">
      <c r="A7" s="3"/>
      <c r="B7" s="4"/>
      <c r="D7" s="6" t="s">
        <v>13</v>
      </c>
      <c r="E7" s="7"/>
      <c r="F7" s="6" t="s">
        <v>13</v>
      </c>
      <c r="G7" s="7"/>
      <c r="I7" s="6" t="s">
        <v>13</v>
      </c>
      <c r="J7" s="8">
        <v>100</v>
      </c>
      <c r="K7" s="7"/>
      <c r="L7" s="6" t="s">
        <v>13</v>
      </c>
      <c r="M7" s="6"/>
      <c r="N7" s="7"/>
    </row>
    <row r="8" spans="1:14">
      <c r="A8" s="10" t="s">
        <v>14</v>
      </c>
      <c r="B8" s="10">
        <v>19.95</v>
      </c>
      <c r="D8" s="11" t="s">
        <v>15</v>
      </c>
      <c r="E8" s="12"/>
      <c r="F8" s="11" t="s">
        <v>15</v>
      </c>
      <c r="G8" s="12"/>
      <c r="I8" s="11" t="s">
        <v>15</v>
      </c>
      <c r="J8" s="13">
        <v>60</v>
      </c>
      <c r="K8" s="14"/>
      <c r="L8" s="11" t="s">
        <v>15</v>
      </c>
      <c r="M8" s="10"/>
      <c r="N8" s="12"/>
    </row>
    <row r="9" spans="1:14" ht="21" customHeight="1">
      <c r="A9" s="10" t="s">
        <v>16</v>
      </c>
      <c r="B9" s="10">
        <v>22.95</v>
      </c>
      <c r="D9" s="1" t="s">
        <v>17</v>
      </c>
      <c r="E9" s="1">
        <v>2000</v>
      </c>
      <c r="F9" s="1" t="s">
        <v>1</v>
      </c>
      <c r="G9" s="1">
        <v>500</v>
      </c>
      <c r="I9" s="2" t="s">
        <v>17</v>
      </c>
      <c r="J9" s="2" t="s">
        <v>2</v>
      </c>
      <c r="K9" s="2">
        <v>2000</v>
      </c>
      <c r="L9" s="2" t="s">
        <v>1</v>
      </c>
      <c r="M9" s="2" t="s">
        <v>2</v>
      </c>
      <c r="N9" s="2">
        <v>500</v>
      </c>
    </row>
    <row r="10" spans="1:14" ht="18" customHeight="1">
      <c r="A10" s="15" t="s">
        <v>18</v>
      </c>
      <c r="B10" s="15">
        <f>B3+B3+B5+B8</f>
        <v>92.8</v>
      </c>
      <c r="D10" s="6" t="s">
        <v>4</v>
      </c>
      <c r="E10" s="7">
        <f>E9/$B$16</f>
        <v>21.668472372697725</v>
      </c>
      <c r="F10" s="6" t="s">
        <v>4</v>
      </c>
      <c r="G10" s="7">
        <f>G9/$B$16</f>
        <v>5.4171180931744312</v>
      </c>
      <c r="I10" s="6" t="s">
        <v>4</v>
      </c>
      <c r="J10" s="8">
        <v>300</v>
      </c>
      <c r="K10" s="7">
        <f>$J$10/$B$16</f>
        <v>3.2502708559046587</v>
      </c>
      <c r="L10" s="6" t="s">
        <v>4</v>
      </c>
      <c r="M10" s="6">
        <v>280</v>
      </c>
      <c r="N10" s="7">
        <f>$M$10/$B$16</f>
        <v>3.0335861321776814</v>
      </c>
    </row>
    <row r="11" spans="1:14" ht="18" customHeight="1">
      <c r="A11" s="15" t="s">
        <v>19</v>
      </c>
      <c r="B11" s="15">
        <f>B3+B5+B8</f>
        <v>68.849999999999994</v>
      </c>
      <c r="D11" s="6" t="s">
        <v>6</v>
      </c>
      <c r="E11" s="7">
        <f>E9/$B$11</f>
        <v>29.048656499636895</v>
      </c>
      <c r="F11" s="6" t="s">
        <v>6</v>
      </c>
      <c r="G11" s="7">
        <f>G9/$B$11</f>
        <v>7.2621641249092237</v>
      </c>
      <c r="I11" s="6" t="s">
        <v>7</v>
      </c>
      <c r="J11" s="8">
        <v>480</v>
      </c>
      <c r="K11" s="7">
        <f>$J$11/$B$11</f>
        <v>6.9716775599128544</v>
      </c>
      <c r="L11" s="6" t="s">
        <v>7</v>
      </c>
      <c r="M11" s="6">
        <v>150</v>
      </c>
      <c r="N11" s="7">
        <f>$M$11/$B$11</f>
        <v>2.1786492374727673</v>
      </c>
    </row>
    <row r="12" spans="1:14" ht="18" customHeight="1">
      <c r="A12" s="15" t="s">
        <v>20</v>
      </c>
      <c r="B12" s="15">
        <f>B3+B5+B8+B9</f>
        <v>91.8</v>
      </c>
      <c r="D12" s="6" t="s">
        <v>9</v>
      </c>
      <c r="E12" s="7">
        <f>E9/$B$11</f>
        <v>29.048656499636895</v>
      </c>
      <c r="F12" s="6" t="s">
        <v>9</v>
      </c>
      <c r="G12" s="7">
        <f>G9/$B$11</f>
        <v>7.2621641249092237</v>
      </c>
      <c r="I12" s="6" t="s">
        <v>10</v>
      </c>
      <c r="J12" s="8">
        <v>680</v>
      </c>
      <c r="K12" s="7">
        <f>$J$12/$B$11</f>
        <v>9.8765432098765444</v>
      </c>
      <c r="L12" s="6" t="s">
        <v>10</v>
      </c>
      <c r="M12" s="6">
        <v>70</v>
      </c>
      <c r="N12" s="7">
        <f>$M$12/$B$11</f>
        <v>1.0167029774872913</v>
      </c>
    </row>
    <row r="13" spans="1:14" ht="18" customHeight="1">
      <c r="A13" s="15"/>
      <c r="B13" s="15"/>
      <c r="D13" s="6" t="s">
        <v>11</v>
      </c>
      <c r="E13" s="7">
        <f>E9/$B$3</f>
        <v>83.507306889352819</v>
      </c>
      <c r="F13" s="6" t="s">
        <v>11</v>
      </c>
      <c r="G13" s="7">
        <f>G9/$B$3</f>
        <v>20.876826722338205</v>
      </c>
      <c r="I13" s="6" t="s">
        <v>12</v>
      </c>
      <c r="J13" s="8">
        <v>380</v>
      </c>
      <c r="K13" s="7">
        <f>J13/B3</f>
        <v>15.866388308977037</v>
      </c>
      <c r="L13" s="6" t="s">
        <v>12</v>
      </c>
      <c r="M13" s="6"/>
      <c r="N13" s="7"/>
    </row>
    <row r="14" spans="1:14" ht="18" customHeight="1">
      <c r="A14" s="15"/>
      <c r="B14" s="15"/>
      <c r="D14" s="6" t="s">
        <v>13</v>
      </c>
      <c r="E14" s="7"/>
      <c r="F14" s="6" t="s">
        <v>13</v>
      </c>
      <c r="G14" s="7"/>
      <c r="I14" s="6" t="s">
        <v>13</v>
      </c>
      <c r="J14" s="8">
        <v>100</v>
      </c>
      <c r="K14" s="7"/>
      <c r="L14" s="6" t="s">
        <v>13</v>
      </c>
      <c r="M14" s="6"/>
      <c r="N14" s="7"/>
    </row>
    <row r="15" spans="1:14">
      <c r="A15" s="15" t="s">
        <v>21</v>
      </c>
      <c r="B15" s="15">
        <f>B3+B3+B5+B8+B9</f>
        <v>115.75</v>
      </c>
      <c r="D15" s="11" t="s">
        <v>15</v>
      </c>
      <c r="E15" s="12"/>
      <c r="F15" s="11" t="s">
        <v>15</v>
      </c>
      <c r="G15" s="12"/>
      <c r="I15" s="11" t="s">
        <v>15</v>
      </c>
      <c r="J15" s="13">
        <v>60</v>
      </c>
      <c r="K15" s="9"/>
      <c r="L15" s="11" t="s">
        <v>15</v>
      </c>
      <c r="M15" s="3"/>
      <c r="N15" s="12"/>
    </row>
    <row r="16" spans="1:14" ht="23.1" customHeight="1">
      <c r="A16" s="16" t="s">
        <v>22</v>
      </c>
      <c r="B16" s="16">
        <f>SUM(B10:B15)/4</f>
        <v>92.3</v>
      </c>
      <c r="D16" s="1" t="s">
        <v>23</v>
      </c>
      <c r="E16" s="1">
        <v>1500</v>
      </c>
      <c r="F16" s="1" t="s">
        <v>1</v>
      </c>
      <c r="G16" s="1">
        <v>1000</v>
      </c>
      <c r="I16" s="2" t="s">
        <v>23</v>
      </c>
      <c r="J16" s="2" t="s">
        <v>2</v>
      </c>
      <c r="K16" s="2">
        <v>1500</v>
      </c>
      <c r="L16" s="2" t="s">
        <v>1</v>
      </c>
      <c r="M16" s="2" t="s">
        <v>2</v>
      </c>
      <c r="N16" s="2">
        <v>1000</v>
      </c>
    </row>
    <row r="17" spans="1:30" ht="18.600000000000001" customHeight="1">
      <c r="D17" s="6" t="s">
        <v>4</v>
      </c>
      <c r="E17" s="7">
        <f>E16/$B$16</f>
        <v>16.251354279523294</v>
      </c>
      <c r="F17" s="6" t="s">
        <v>4</v>
      </c>
      <c r="G17" s="7">
        <f>G16/$B$16</f>
        <v>10.834236186348862</v>
      </c>
      <c r="I17" s="6" t="s">
        <v>4</v>
      </c>
      <c r="J17" s="8">
        <v>300</v>
      </c>
      <c r="K17" s="7">
        <f>$J$17/$B$16</f>
        <v>3.2502708559046587</v>
      </c>
      <c r="L17" s="6" t="s">
        <v>4</v>
      </c>
      <c r="M17" s="6">
        <v>460</v>
      </c>
      <c r="N17" s="7">
        <f>$M$17/$B$16</f>
        <v>4.9837486457204765</v>
      </c>
    </row>
    <row r="18" spans="1:30" ht="18.600000000000001" customHeight="1">
      <c r="D18" s="6" t="s">
        <v>6</v>
      </c>
      <c r="E18" s="7">
        <f>E16/$B$11</f>
        <v>21.786492374727672</v>
      </c>
      <c r="F18" s="6" t="s">
        <v>6</v>
      </c>
      <c r="G18" s="7">
        <f>G16/$B$11</f>
        <v>14.524328249818447</v>
      </c>
      <c r="I18" s="6" t="s">
        <v>7</v>
      </c>
      <c r="J18" s="8">
        <v>300</v>
      </c>
      <c r="K18" s="7">
        <f>$J$18/$B$11</f>
        <v>4.3572984749455346</v>
      </c>
      <c r="L18" s="6" t="s">
        <v>7</v>
      </c>
      <c r="M18" s="6">
        <v>400</v>
      </c>
      <c r="N18" s="7">
        <f>$M$18/$B$11</f>
        <v>5.8097312999273791</v>
      </c>
    </row>
    <row r="19" spans="1:30" ht="18.600000000000001" customHeight="1">
      <c r="A19" s="17" t="s">
        <v>34</v>
      </c>
      <c r="B19" s="18">
        <v>167</v>
      </c>
      <c r="D19" s="6" t="s">
        <v>9</v>
      </c>
      <c r="E19" s="7">
        <f>E16/$B$11</f>
        <v>21.786492374727672</v>
      </c>
      <c r="F19" s="6" t="s">
        <v>9</v>
      </c>
      <c r="G19" s="7">
        <f>G16/$B$11</f>
        <v>14.524328249818447</v>
      </c>
      <c r="I19" s="6" t="s">
        <v>10</v>
      </c>
      <c r="J19" s="8">
        <v>540</v>
      </c>
      <c r="K19" s="7">
        <f>$J$19/$B$11</f>
        <v>7.8431372549019613</v>
      </c>
      <c r="L19" s="6" t="s">
        <v>10</v>
      </c>
      <c r="M19" s="6">
        <v>140</v>
      </c>
      <c r="N19" s="7">
        <f>$M$19/$B$11</f>
        <v>2.0334059549745827</v>
      </c>
    </row>
    <row r="20" spans="1:30" ht="18.600000000000001" customHeight="1">
      <c r="A20" s="17"/>
      <c r="B20" s="18"/>
      <c r="D20" s="6" t="s">
        <v>11</v>
      </c>
      <c r="E20" s="7">
        <f>E16/$B$3</f>
        <v>62.630480167014618</v>
      </c>
      <c r="F20" s="6" t="s">
        <v>11</v>
      </c>
      <c r="G20" s="7">
        <f>G16/$B$3</f>
        <v>41.753653444676409</v>
      </c>
      <c r="I20" s="6" t="s">
        <v>12</v>
      </c>
      <c r="J20" s="8">
        <v>360</v>
      </c>
      <c r="K20" s="7">
        <f>J20/B3</f>
        <v>15.031315240083508</v>
      </c>
      <c r="L20" s="6" t="s">
        <v>12</v>
      </c>
      <c r="M20" s="6"/>
      <c r="N20" s="7"/>
    </row>
    <row r="21" spans="1:30" ht="18.600000000000001" customHeight="1">
      <c r="A21" s="17"/>
      <c r="B21" s="18"/>
      <c r="D21" s="6" t="s">
        <v>13</v>
      </c>
      <c r="E21" s="7"/>
      <c r="F21" s="6" t="s">
        <v>13</v>
      </c>
      <c r="G21" s="7"/>
      <c r="I21" s="6" t="s">
        <v>13</v>
      </c>
      <c r="J21" s="6"/>
      <c r="K21" s="7"/>
      <c r="L21" s="6" t="s">
        <v>13</v>
      </c>
      <c r="M21" s="6"/>
      <c r="N21" s="7"/>
    </row>
    <row r="22" spans="1:30">
      <c r="D22" s="11" t="s">
        <v>15</v>
      </c>
      <c r="E22" s="10"/>
      <c r="F22" s="11" t="s">
        <v>15</v>
      </c>
      <c r="G22" s="10"/>
      <c r="H22" s="10"/>
      <c r="I22" s="11" t="s">
        <v>15</v>
      </c>
      <c r="J22" s="10"/>
      <c r="K22" s="12"/>
      <c r="L22" s="11" t="s">
        <v>15</v>
      </c>
      <c r="M22" s="10"/>
      <c r="N22" s="10"/>
    </row>
    <row r="24" spans="1:30" ht="22.5" customHeight="1">
      <c r="H24" s="19"/>
      <c r="I24" s="335" t="s">
        <v>0</v>
      </c>
      <c r="J24" s="335"/>
      <c r="K24" s="335"/>
      <c r="L24" s="335"/>
      <c r="M24" s="335"/>
      <c r="N24" s="335"/>
      <c r="P24" s="19"/>
      <c r="Q24" s="335" t="s">
        <v>17</v>
      </c>
      <c r="R24" s="335"/>
      <c r="S24" s="335"/>
      <c r="T24" s="335"/>
      <c r="U24" s="335"/>
      <c r="V24" s="335"/>
      <c r="X24" s="19"/>
      <c r="Y24" s="335" t="s">
        <v>24</v>
      </c>
      <c r="Z24" s="335"/>
      <c r="AA24" s="335"/>
      <c r="AB24" s="335"/>
      <c r="AC24" s="335"/>
      <c r="AD24" s="335"/>
    </row>
    <row r="25" spans="1:30" ht="27.6" customHeight="1">
      <c r="H25" s="19"/>
      <c r="I25" s="20" t="s">
        <v>109</v>
      </c>
      <c r="J25" s="20" t="s">
        <v>26</v>
      </c>
      <c r="K25" s="20" t="s">
        <v>27</v>
      </c>
      <c r="L25" s="20" t="s">
        <v>28</v>
      </c>
      <c r="M25" s="20" t="s">
        <v>29</v>
      </c>
      <c r="N25" s="20" t="s">
        <v>30</v>
      </c>
      <c r="P25" s="19"/>
      <c r="Q25" s="20" t="s">
        <v>25</v>
      </c>
      <c r="R25" s="20" t="s">
        <v>26</v>
      </c>
      <c r="S25" s="20" t="s">
        <v>27</v>
      </c>
      <c r="T25" s="20" t="s">
        <v>28</v>
      </c>
      <c r="U25" s="20" t="s">
        <v>29</v>
      </c>
      <c r="V25" s="20" t="s">
        <v>30</v>
      </c>
      <c r="X25" s="19"/>
      <c r="Y25" s="20" t="s">
        <v>25</v>
      </c>
      <c r="Z25" s="20" t="s">
        <v>26</v>
      </c>
      <c r="AA25" s="20" t="s">
        <v>27</v>
      </c>
      <c r="AB25" s="20" t="s">
        <v>28</v>
      </c>
      <c r="AC25" s="20" t="s">
        <v>29</v>
      </c>
      <c r="AD25" s="20" t="s">
        <v>30</v>
      </c>
    </row>
    <row r="26" spans="1:30">
      <c r="A26" s="30" t="s">
        <v>54</v>
      </c>
      <c r="H26" s="19">
        <v>1</v>
      </c>
      <c r="I26" s="30" t="s">
        <v>54</v>
      </c>
      <c r="J26" s="21"/>
      <c r="K26" s="21"/>
      <c r="L26" s="21"/>
      <c r="M26" s="21"/>
      <c r="N26" s="21"/>
      <c r="P26" s="19">
        <v>1</v>
      </c>
      <c r="Q26" s="21"/>
      <c r="R26" s="21"/>
      <c r="S26" s="21"/>
      <c r="T26" s="21"/>
      <c r="U26" s="21"/>
      <c r="V26" s="21"/>
      <c r="X26" s="19">
        <v>1</v>
      </c>
      <c r="Y26" s="21"/>
      <c r="Z26" s="21"/>
      <c r="AA26" s="21"/>
      <c r="AB26" s="21"/>
      <c r="AC26" s="21"/>
      <c r="AD26" s="21"/>
    </row>
    <row r="27" spans="1:30">
      <c r="A27" s="35" t="s">
        <v>61</v>
      </c>
      <c r="H27" s="19">
        <v>2</v>
      </c>
      <c r="I27" s="30" t="s">
        <v>62</v>
      </c>
      <c r="J27" s="21"/>
      <c r="K27" s="21"/>
      <c r="L27" s="21"/>
      <c r="M27" s="21"/>
      <c r="N27" s="21"/>
      <c r="P27" s="19">
        <v>2</v>
      </c>
      <c r="Q27" s="21"/>
      <c r="R27" s="21"/>
      <c r="S27" s="21"/>
      <c r="T27" s="21"/>
      <c r="U27" s="21"/>
      <c r="V27" s="21"/>
      <c r="X27" s="19">
        <v>2</v>
      </c>
      <c r="Y27" s="21"/>
      <c r="Z27" s="21"/>
      <c r="AA27" s="21"/>
      <c r="AB27" s="21"/>
      <c r="AC27" s="21"/>
      <c r="AD27" s="21"/>
    </row>
    <row r="28" spans="1:30">
      <c r="A28" s="30" t="s">
        <v>62</v>
      </c>
      <c r="H28" s="19">
        <v>3</v>
      </c>
      <c r="I28" s="30" t="s">
        <v>63</v>
      </c>
      <c r="J28" s="21"/>
      <c r="K28" s="21"/>
      <c r="L28" s="21"/>
      <c r="M28" s="21"/>
      <c r="N28" s="21"/>
      <c r="P28" s="19">
        <v>3</v>
      </c>
      <c r="Q28" s="21"/>
      <c r="R28" s="21"/>
      <c r="S28" s="21"/>
      <c r="T28" s="21"/>
      <c r="U28" s="21"/>
      <c r="V28" s="21"/>
      <c r="X28" s="19">
        <v>3</v>
      </c>
      <c r="Y28" s="21"/>
      <c r="Z28" s="21"/>
      <c r="AA28" s="21"/>
      <c r="AB28" s="21"/>
      <c r="AC28" s="21"/>
      <c r="AD28" s="21"/>
    </row>
    <row r="29" spans="1:30">
      <c r="A29" s="30"/>
      <c r="H29" s="19"/>
      <c r="I29" s="30" t="s">
        <v>107</v>
      </c>
      <c r="J29" s="21"/>
      <c r="K29" s="21"/>
      <c r="L29" s="21"/>
      <c r="M29" s="21"/>
      <c r="N29" s="21"/>
      <c r="P29" s="19"/>
      <c r="Q29" s="21"/>
      <c r="R29" s="21"/>
      <c r="S29" s="21"/>
      <c r="T29" s="21"/>
      <c r="U29" s="21"/>
      <c r="V29" s="21"/>
      <c r="X29" s="19"/>
      <c r="Y29" s="21"/>
      <c r="Z29" s="21"/>
      <c r="AA29" s="21"/>
      <c r="AB29" s="21"/>
      <c r="AC29" s="21"/>
      <c r="AD29" s="21"/>
    </row>
    <row r="30" spans="1:30" ht="22.5">
      <c r="A30" s="30" t="s">
        <v>63</v>
      </c>
      <c r="H30" s="19">
        <v>4</v>
      </c>
      <c r="I30" s="35" t="s">
        <v>65</v>
      </c>
      <c r="J30" s="21"/>
      <c r="K30" s="21"/>
      <c r="L30" s="21"/>
      <c r="M30" s="21"/>
      <c r="N30" s="21"/>
      <c r="P30" s="19"/>
      <c r="Q30" s="20" t="s">
        <v>31</v>
      </c>
      <c r="R30" s="20" t="s">
        <v>26</v>
      </c>
      <c r="S30" s="20" t="s">
        <v>27</v>
      </c>
      <c r="T30" s="20" t="s">
        <v>28</v>
      </c>
      <c r="U30" s="20" t="s">
        <v>29</v>
      </c>
      <c r="V30" s="20" t="s">
        <v>30</v>
      </c>
      <c r="X30" s="19"/>
      <c r="Y30" s="20" t="s">
        <v>31</v>
      </c>
      <c r="Z30" s="20" t="s">
        <v>26</v>
      </c>
      <c r="AA30" s="20" t="s">
        <v>27</v>
      </c>
      <c r="AB30" s="20" t="s">
        <v>28</v>
      </c>
      <c r="AC30" s="20" t="s">
        <v>29</v>
      </c>
      <c r="AD30" s="20" t="s">
        <v>30</v>
      </c>
    </row>
    <row r="31" spans="1:30">
      <c r="A31" s="30"/>
      <c r="H31" s="19">
        <v>5</v>
      </c>
      <c r="I31" s="38" t="s">
        <v>55</v>
      </c>
      <c r="J31" s="21"/>
      <c r="K31" s="21"/>
      <c r="L31" s="21"/>
      <c r="M31" s="21"/>
      <c r="N31" s="21"/>
      <c r="P31" s="19"/>
      <c r="Q31" s="20"/>
      <c r="R31" s="20"/>
      <c r="S31" s="20"/>
      <c r="T31" s="20"/>
      <c r="U31" s="20"/>
      <c r="V31" s="20"/>
      <c r="X31" s="19"/>
      <c r="Y31" s="20"/>
      <c r="Z31" s="20"/>
      <c r="AA31" s="20"/>
      <c r="AB31" s="20"/>
      <c r="AC31" s="20"/>
      <c r="AD31" s="20"/>
    </row>
    <row r="32" spans="1:30">
      <c r="A32" s="30"/>
      <c r="H32" s="19">
        <v>6</v>
      </c>
      <c r="I32" s="38" t="s">
        <v>68</v>
      </c>
      <c r="J32" s="21"/>
      <c r="K32" s="21"/>
      <c r="L32" s="21"/>
      <c r="M32" s="21"/>
      <c r="N32" s="21"/>
      <c r="P32" s="19"/>
      <c r="Q32" s="20"/>
      <c r="R32" s="20"/>
      <c r="S32" s="20"/>
      <c r="T32" s="20"/>
      <c r="U32" s="20"/>
      <c r="V32" s="20"/>
      <c r="X32" s="19"/>
      <c r="Y32" s="20"/>
      <c r="Z32" s="20"/>
      <c r="AA32" s="20"/>
      <c r="AB32" s="20"/>
      <c r="AC32" s="20"/>
      <c r="AD32" s="20"/>
    </row>
    <row r="33" spans="1:30">
      <c r="A33" s="30"/>
      <c r="H33" s="19">
        <v>7</v>
      </c>
      <c r="I33" s="38" t="s">
        <v>72</v>
      </c>
      <c r="J33" s="21"/>
      <c r="K33" s="21"/>
      <c r="L33" s="21"/>
      <c r="M33" s="21"/>
      <c r="N33" s="21"/>
      <c r="P33" s="19"/>
      <c r="Q33" s="20"/>
      <c r="R33" s="20"/>
      <c r="S33" s="20"/>
      <c r="T33" s="20"/>
      <c r="U33" s="20"/>
      <c r="V33" s="20"/>
      <c r="X33" s="19"/>
      <c r="Y33" s="20"/>
      <c r="Z33" s="20"/>
      <c r="AA33" s="20"/>
      <c r="AB33" s="20"/>
      <c r="AC33" s="20"/>
      <c r="AD33" s="20"/>
    </row>
    <row r="34" spans="1:30">
      <c r="A34" s="30"/>
      <c r="H34" s="19">
        <v>8</v>
      </c>
      <c r="I34" s="30" t="s">
        <v>74</v>
      </c>
      <c r="J34" s="21"/>
      <c r="K34" s="21"/>
      <c r="L34" s="21"/>
      <c r="M34" s="21"/>
      <c r="N34" s="21"/>
      <c r="P34" s="19"/>
      <c r="Q34" s="20"/>
      <c r="R34" s="20"/>
      <c r="S34" s="20"/>
      <c r="T34" s="20"/>
      <c r="U34" s="20"/>
      <c r="V34" s="20"/>
      <c r="X34" s="19"/>
      <c r="Y34" s="20"/>
      <c r="Z34" s="20"/>
      <c r="AA34" s="20"/>
      <c r="AB34" s="20"/>
      <c r="AC34" s="20"/>
      <c r="AD34" s="20"/>
    </row>
    <row r="35" spans="1:30">
      <c r="A35" s="30"/>
      <c r="H35" s="19">
        <v>9</v>
      </c>
      <c r="I35" s="30" t="s">
        <v>76</v>
      </c>
      <c r="J35" s="21"/>
      <c r="K35" s="21"/>
      <c r="L35" s="21"/>
      <c r="M35" s="21"/>
      <c r="N35" s="21"/>
      <c r="P35" s="19"/>
      <c r="Q35" s="20"/>
      <c r="R35" s="20"/>
      <c r="S35" s="20"/>
      <c r="T35" s="20"/>
      <c r="U35" s="20"/>
      <c r="V35" s="20"/>
      <c r="X35" s="19"/>
      <c r="Y35" s="20"/>
      <c r="Z35" s="20"/>
      <c r="AA35" s="20"/>
      <c r="AB35" s="20"/>
      <c r="AC35" s="20"/>
      <c r="AD35" s="20"/>
    </row>
    <row r="36" spans="1:30">
      <c r="A36" s="30"/>
      <c r="H36" s="19">
        <v>10</v>
      </c>
      <c r="I36" s="35" t="s">
        <v>78</v>
      </c>
      <c r="J36" s="21"/>
      <c r="K36" s="21"/>
      <c r="L36" s="21"/>
      <c r="M36" s="21"/>
      <c r="N36" s="21"/>
      <c r="P36" s="19"/>
      <c r="Q36" s="20"/>
      <c r="R36" s="20"/>
      <c r="S36" s="20"/>
      <c r="T36" s="20"/>
      <c r="U36" s="20"/>
      <c r="V36" s="20"/>
      <c r="X36" s="19"/>
      <c r="Y36" s="20"/>
      <c r="Z36" s="20"/>
      <c r="AA36" s="20"/>
      <c r="AB36" s="20"/>
      <c r="AC36" s="20"/>
      <c r="AD36" s="20"/>
    </row>
    <row r="37" spans="1:30">
      <c r="A37" s="30"/>
      <c r="H37" s="19">
        <v>11</v>
      </c>
      <c r="I37" s="47" t="s">
        <v>92</v>
      </c>
      <c r="J37" s="21"/>
      <c r="K37" s="21"/>
      <c r="L37" s="21"/>
      <c r="M37" s="21"/>
      <c r="N37" s="21"/>
      <c r="P37" s="19"/>
      <c r="Q37" s="20"/>
      <c r="R37" s="20"/>
      <c r="S37" s="20"/>
      <c r="T37" s="20"/>
      <c r="U37" s="20"/>
      <c r="V37" s="20"/>
      <c r="X37" s="19"/>
      <c r="Y37" s="20"/>
      <c r="Z37" s="20"/>
      <c r="AA37" s="20"/>
      <c r="AB37" s="20"/>
      <c r="AC37" s="20"/>
      <c r="AD37" s="20"/>
    </row>
    <row r="38" spans="1:30">
      <c r="A38" s="35" t="s">
        <v>64</v>
      </c>
      <c r="H38" s="19">
        <v>12</v>
      </c>
      <c r="I38" s="47" t="s">
        <v>86</v>
      </c>
      <c r="J38" s="21"/>
      <c r="K38" s="21"/>
      <c r="L38" s="21"/>
      <c r="M38" s="21"/>
      <c r="N38" s="21"/>
      <c r="P38" s="19">
        <v>1</v>
      </c>
      <c r="Q38" s="21"/>
      <c r="R38" s="21"/>
      <c r="S38" s="21"/>
      <c r="T38" s="21"/>
      <c r="U38" s="21"/>
      <c r="V38" s="21"/>
      <c r="X38" s="19">
        <v>1</v>
      </c>
      <c r="Y38" s="21"/>
      <c r="Z38" s="21"/>
      <c r="AA38" s="21"/>
      <c r="AB38" s="21"/>
      <c r="AC38" s="21"/>
      <c r="AD38" s="21"/>
    </row>
    <row r="39" spans="1:30">
      <c r="A39" s="35" t="s">
        <v>65</v>
      </c>
      <c r="H39" s="19">
        <v>13</v>
      </c>
      <c r="I39" s="47" t="s">
        <v>88</v>
      </c>
      <c r="J39" s="21"/>
      <c r="K39" s="21"/>
      <c r="L39" s="21"/>
      <c r="M39" s="21"/>
      <c r="N39" s="21"/>
      <c r="P39" s="19">
        <v>2</v>
      </c>
      <c r="Q39" s="21"/>
      <c r="R39" s="21"/>
      <c r="S39" s="21"/>
      <c r="T39" s="21"/>
      <c r="U39" s="21"/>
      <c r="V39" s="21"/>
      <c r="X39" s="19">
        <v>2</v>
      </c>
      <c r="Y39" s="21"/>
      <c r="Z39" s="21"/>
      <c r="AA39" s="21"/>
      <c r="AB39" s="21"/>
      <c r="AC39" s="21"/>
      <c r="AD39" s="21"/>
    </row>
    <row r="40" spans="1:30" ht="15" thickBot="1">
      <c r="A40" s="35" t="s">
        <v>66</v>
      </c>
      <c r="H40" s="19">
        <v>14</v>
      </c>
      <c r="I40" s="40" t="s">
        <v>59</v>
      </c>
      <c r="J40" s="21"/>
      <c r="K40" s="21"/>
      <c r="L40" s="21"/>
      <c r="M40" s="21"/>
      <c r="N40" s="21"/>
      <c r="P40" s="19">
        <v>3</v>
      </c>
      <c r="Q40" s="21"/>
      <c r="R40" s="21"/>
      <c r="S40" s="21"/>
      <c r="T40" s="21"/>
      <c r="U40" s="21"/>
      <c r="V40" s="21"/>
      <c r="X40" s="19">
        <v>3</v>
      </c>
      <c r="Y40" s="21"/>
      <c r="Z40" s="21"/>
      <c r="AA40" s="21"/>
      <c r="AB40" s="21"/>
      <c r="AC40" s="21"/>
      <c r="AD40" s="21"/>
    </row>
    <row r="41" spans="1:30" ht="22.5">
      <c r="A41" s="38" t="s">
        <v>55</v>
      </c>
      <c r="H41" s="19"/>
      <c r="I41" s="20" t="s">
        <v>108</v>
      </c>
      <c r="J41" s="20" t="s">
        <v>26</v>
      </c>
      <c r="K41" s="20" t="s">
        <v>27</v>
      </c>
      <c r="L41" s="20" t="s">
        <v>28</v>
      </c>
      <c r="M41" s="20" t="s">
        <v>29</v>
      </c>
      <c r="N41" s="20" t="s">
        <v>30</v>
      </c>
      <c r="P41" s="19">
        <v>4</v>
      </c>
      <c r="Q41" s="21"/>
      <c r="R41" s="21"/>
      <c r="S41" s="21"/>
      <c r="T41" s="21"/>
      <c r="U41" s="21"/>
      <c r="V41" s="21"/>
      <c r="X41" s="19">
        <v>4</v>
      </c>
      <c r="Y41" s="21"/>
      <c r="Z41" s="21"/>
      <c r="AA41" s="21"/>
      <c r="AB41" s="21"/>
      <c r="AC41" s="21"/>
      <c r="AD41" s="21"/>
    </row>
    <row r="42" spans="1:30" ht="22.5">
      <c r="A42" s="38" t="s">
        <v>67</v>
      </c>
      <c r="H42" s="19">
        <v>1</v>
      </c>
      <c r="I42" s="30" t="s">
        <v>54</v>
      </c>
      <c r="J42" s="21"/>
      <c r="K42" s="21"/>
      <c r="L42" s="21"/>
      <c r="M42" s="21"/>
      <c r="N42" s="21"/>
      <c r="P42" s="19">
        <v>5</v>
      </c>
      <c r="Q42" s="21"/>
      <c r="R42" s="21"/>
      <c r="S42" s="21"/>
      <c r="T42" s="21"/>
      <c r="U42" s="21"/>
      <c r="V42" s="21"/>
      <c r="X42" s="19"/>
      <c r="Y42" s="20" t="s">
        <v>32</v>
      </c>
      <c r="Z42" s="20" t="s">
        <v>26</v>
      </c>
      <c r="AA42" s="20" t="s">
        <v>27</v>
      </c>
      <c r="AB42" s="20" t="s">
        <v>28</v>
      </c>
      <c r="AC42" s="20" t="s">
        <v>29</v>
      </c>
      <c r="AD42" s="20" t="s">
        <v>30</v>
      </c>
    </row>
    <row r="43" spans="1:30">
      <c r="A43" s="38" t="s">
        <v>68</v>
      </c>
      <c r="H43" s="19">
        <v>2</v>
      </c>
      <c r="I43" s="30" t="s">
        <v>62</v>
      </c>
      <c r="J43" s="21"/>
      <c r="K43" s="21"/>
      <c r="L43" s="21"/>
      <c r="M43" s="21"/>
      <c r="N43" s="21"/>
      <c r="P43" s="19">
        <v>6</v>
      </c>
      <c r="Q43" s="21"/>
      <c r="R43" s="21"/>
      <c r="S43" s="21"/>
      <c r="T43" s="21"/>
      <c r="U43" s="21"/>
      <c r="V43" s="21"/>
      <c r="X43" s="19">
        <v>1</v>
      </c>
      <c r="Y43" s="21"/>
      <c r="Z43" s="21"/>
      <c r="AA43" s="21"/>
      <c r="AB43" s="21"/>
      <c r="AC43" s="21"/>
      <c r="AD43" s="21"/>
    </row>
    <row r="44" spans="1:30">
      <c r="A44" s="35" t="s">
        <v>69</v>
      </c>
      <c r="H44" s="19">
        <v>3</v>
      </c>
      <c r="I44" s="30" t="s">
        <v>63</v>
      </c>
      <c r="J44" s="21"/>
      <c r="K44" s="21"/>
      <c r="L44" s="21"/>
      <c r="M44" s="21"/>
      <c r="N44" s="21"/>
      <c r="P44" s="19">
        <v>7</v>
      </c>
      <c r="Q44" s="21"/>
      <c r="R44" s="21"/>
      <c r="S44" s="21"/>
      <c r="T44" s="21"/>
      <c r="U44" s="21"/>
      <c r="V44" s="21"/>
      <c r="X44" s="19">
        <v>2</v>
      </c>
      <c r="Y44" s="21"/>
      <c r="Z44" s="21"/>
      <c r="AA44" s="21"/>
      <c r="AB44" s="21"/>
      <c r="AC44" s="21"/>
      <c r="AD44" s="21"/>
    </row>
    <row r="45" spans="1:30" ht="22.5">
      <c r="A45" s="38" t="s">
        <v>70</v>
      </c>
      <c r="H45" s="19">
        <v>4</v>
      </c>
      <c r="I45" s="30" t="s">
        <v>107</v>
      </c>
      <c r="J45" s="21"/>
      <c r="K45" s="21"/>
      <c r="L45" s="21"/>
      <c r="M45" s="21"/>
      <c r="N45" s="21"/>
      <c r="P45" s="19"/>
      <c r="Q45" s="20" t="s">
        <v>32</v>
      </c>
      <c r="R45" s="20" t="s">
        <v>26</v>
      </c>
      <c r="S45" s="20" t="s">
        <v>27</v>
      </c>
      <c r="T45" s="20" t="s">
        <v>28</v>
      </c>
      <c r="U45" s="20" t="s">
        <v>29</v>
      </c>
      <c r="V45" s="20" t="s">
        <v>30</v>
      </c>
      <c r="X45" s="19">
        <v>3</v>
      </c>
      <c r="Y45" s="21"/>
      <c r="Z45" s="21"/>
      <c r="AA45" s="21"/>
      <c r="AB45" s="21"/>
      <c r="AC45" s="21"/>
      <c r="AD45" s="21"/>
    </row>
    <row r="46" spans="1:30">
      <c r="A46" s="38" t="s">
        <v>71</v>
      </c>
      <c r="H46" s="19">
        <v>5</v>
      </c>
      <c r="I46" s="35" t="s">
        <v>65</v>
      </c>
      <c r="J46" s="21"/>
      <c r="K46" s="21"/>
      <c r="L46" s="21"/>
      <c r="M46" s="21"/>
      <c r="N46" s="21"/>
      <c r="P46" s="19">
        <v>1</v>
      </c>
      <c r="Q46" s="21"/>
      <c r="R46" s="21"/>
      <c r="S46" s="21"/>
      <c r="T46" s="21"/>
      <c r="U46" s="21"/>
      <c r="V46" s="21"/>
      <c r="X46" s="19">
        <v>4</v>
      </c>
      <c r="Y46" s="21"/>
      <c r="Z46" s="21"/>
      <c r="AA46" s="21"/>
      <c r="AB46" s="21"/>
      <c r="AC46" s="21"/>
      <c r="AD46" s="21"/>
    </row>
    <row r="47" spans="1:30">
      <c r="A47" s="38" t="s">
        <v>72</v>
      </c>
      <c r="H47" s="19">
        <v>6</v>
      </c>
      <c r="I47" s="38" t="s">
        <v>55</v>
      </c>
      <c r="J47" s="21"/>
      <c r="K47" s="21"/>
      <c r="L47" s="21"/>
      <c r="M47" s="21"/>
      <c r="N47" s="21"/>
      <c r="P47" s="19">
        <v>2</v>
      </c>
      <c r="Q47" s="21"/>
      <c r="R47" s="21"/>
      <c r="S47" s="21"/>
      <c r="T47" s="21"/>
      <c r="U47" s="21"/>
      <c r="V47" s="21"/>
      <c r="X47" s="19">
        <v>5</v>
      </c>
      <c r="Y47" s="21"/>
      <c r="Z47" s="21"/>
      <c r="AA47" s="21"/>
      <c r="AB47" s="21"/>
      <c r="AC47" s="21"/>
      <c r="AD47" s="21"/>
    </row>
    <row r="48" spans="1:30">
      <c r="A48" s="30" t="s">
        <v>56</v>
      </c>
      <c r="H48" s="19">
        <v>7</v>
      </c>
      <c r="I48" s="38" t="s">
        <v>68</v>
      </c>
      <c r="J48" s="21"/>
      <c r="K48" s="21"/>
      <c r="L48" s="21"/>
      <c r="M48" s="21"/>
      <c r="N48" s="21"/>
      <c r="P48" s="19">
        <v>3</v>
      </c>
      <c r="Q48" s="21"/>
      <c r="R48" s="21"/>
      <c r="S48" s="21"/>
      <c r="T48" s="21"/>
      <c r="U48" s="21"/>
      <c r="V48" s="21"/>
      <c r="X48" s="19">
        <v>6</v>
      </c>
      <c r="Y48" s="21"/>
      <c r="Z48" s="21"/>
      <c r="AA48" s="21"/>
      <c r="AB48" s="21"/>
      <c r="AC48" s="21"/>
      <c r="AD48" s="21"/>
    </row>
    <row r="49" spans="1:30">
      <c r="A49" s="35" t="s">
        <v>73</v>
      </c>
      <c r="H49" s="19">
        <v>8</v>
      </c>
      <c r="I49" s="38" t="s">
        <v>72</v>
      </c>
      <c r="J49" s="21"/>
      <c r="K49" s="21"/>
      <c r="L49" s="21"/>
      <c r="M49" s="21"/>
      <c r="N49" s="21"/>
      <c r="P49" s="19">
        <v>4</v>
      </c>
      <c r="Q49" s="21"/>
      <c r="R49" s="21"/>
      <c r="S49" s="21"/>
      <c r="T49" s="21"/>
      <c r="U49" s="21"/>
      <c r="V49" s="21"/>
      <c r="X49" s="19">
        <v>7</v>
      </c>
      <c r="Y49" s="21"/>
      <c r="Z49" s="21"/>
      <c r="AA49" s="21"/>
      <c r="AB49" s="21"/>
      <c r="AC49" s="21"/>
      <c r="AD49" s="21"/>
    </row>
    <row r="50" spans="1:30">
      <c r="A50" s="35"/>
      <c r="H50" s="19">
        <v>9</v>
      </c>
      <c r="I50" s="30" t="s">
        <v>74</v>
      </c>
      <c r="J50" s="21"/>
      <c r="K50" s="21"/>
      <c r="L50" s="21"/>
      <c r="M50" s="21"/>
      <c r="N50" s="21"/>
      <c r="P50" s="19"/>
      <c r="Q50" s="21"/>
      <c r="R50" s="21"/>
      <c r="S50" s="21"/>
      <c r="T50" s="21"/>
      <c r="U50" s="21"/>
      <c r="V50" s="21"/>
      <c r="X50" s="19"/>
      <c r="Y50" s="21"/>
      <c r="Z50" s="21"/>
      <c r="AA50" s="21"/>
      <c r="AB50" s="21"/>
      <c r="AC50" s="21"/>
      <c r="AD50" s="21"/>
    </row>
    <row r="51" spans="1:30">
      <c r="A51" s="35"/>
      <c r="H51" s="19">
        <v>10</v>
      </c>
      <c r="I51" s="30" t="s">
        <v>76</v>
      </c>
      <c r="J51" s="21"/>
      <c r="K51" s="21"/>
      <c r="L51" s="21"/>
      <c r="M51" s="21"/>
      <c r="N51" s="21"/>
      <c r="P51" s="19"/>
      <c r="Q51" s="21"/>
      <c r="R51" s="21"/>
      <c r="S51" s="21"/>
      <c r="T51" s="21"/>
      <c r="U51" s="21"/>
      <c r="V51" s="21"/>
      <c r="X51" s="19"/>
      <c r="Y51" s="21"/>
      <c r="Z51" s="21"/>
      <c r="AA51" s="21"/>
      <c r="AB51" s="21"/>
      <c r="AC51" s="21"/>
      <c r="AD51" s="21"/>
    </row>
    <row r="52" spans="1:30">
      <c r="A52" s="35"/>
      <c r="H52" s="19">
        <v>11</v>
      </c>
      <c r="I52" s="35" t="s">
        <v>78</v>
      </c>
      <c r="J52" s="21"/>
      <c r="K52" s="21"/>
      <c r="L52" s="21"/>
      <c r="M52" s="21"/>
      <c r="N52" s="21"/>
      <c r="P52" s="19"/>
      <c r="Q52" s="21"/>
      <c r="R52" s="21"/>
      <c r="S52" s="21"/>
      <c r="T52" s="21"/>
      <c r="U52" s="21"/>
      <c r="V52" s="21"/>
      <c r="X52" s="19"/>
      <c r="Y52" s="21"/>
      <c r="Z52" s="21"/>
      <c r="AA52" s="21"/>
      <c r="AB52" s="21"/>
      <c r="AC52" s="21"/>
      <c r="AD52" s="21"/>
    </row>
    <row r="53" spans="1:30">
      <c r="A53" s="35"/>
      <c r="H53" s="19">
        <v>12</v>
      </c>
      <c r="I53" s="47" t="s">
        <v>92</v>
      </c>
      <c r="J53" s="21"/>
      <c r="K53" s="21"/>
      <c r="L53" s="21"/>
      <c r="M53" s="21"/>
      <c r="N53" s="21"/>
      <c r="P53" s="19"/>
      <c r="Q53" s="21"/>
      <c r="R53" s="21"/>
      <c r="S53" s="21"/>
      <c r="T53" s="21"/>
      <c r="U53" s="21"/>
      <c r="V53" s="21"/>
      <c r="X53" s="19"/>
      <c r="Y53" s="21"/>
      <c r="Z53" s="21"/>
      <c r="AA53" s="21"/>
      <c r="AB53" s="21"/>
      <c r="AC53" s="21"/>
      <c r="AD53" s="21"/>
    </row>
    <row r="54" spans="1:30">
      <c r="A54" s="30" t="s">
        <v>74</v>
      </c>
      <c r="H54" s="19">
        <v>13</v>
      </c>
      <c r="I54" s="47" t="s">
        <v>86</v>
      </c>
      <c r="J54" s="21"/>
      <c r="K54" s="21"/>
      <c r="L54" s="21"/>
      <c r="M54" s="21"/>
      <c r="N54" s="21"/>
      <c r="P54" s="19">
        <v>5</v>
      </c>
      <c r="Q54" s="21"/>
      <c r="R54" s="21"/>
      <c r="S54" s="21"/>
      <c r="T54" s="21"/>
      <c r="U54" s="21"/>
      <c r="V54" s="21"/>
      <c r="X54" s="19">
        <v>8</v>
      </c>
      <c r="Y54" s="21"/>
      <c r="Z54" s="21"/>
      <c r="AA54" s="21"/>
      <c r="AB54" s="21"/>
      <c r="AC54" s="21"/>
      <c r="AD54" s="21"/>
    </row>
    <row r="55" spans="1:30">
      <c r="A55" s="30"/>
      <c r="H55" s="19">
        <v>14</v>
      </c>
      <c r="I55" s="47" t="s">
        <v>88</v>
      </c>
      <c r="J55" s="21"/>
      <c r="K55" s="21"/>
      <c r="L55" s="21"/>
      <c r="M55" s="21"/>
      <c r="N55" s="21"/>
      <c r="P55" s="19"/>
      <c r="Q55" s="21"/>
      <c r="R55" s="21"/>
      <c r="S55" s="21"/>
      <c r="T55" s="21"/>
      <c r="U55" s="21"/>
      <c r="V55" s="21"/>
      <c r="X55" s="19"/>
      <c r="Y55" s="21"/>
      <c r="Z55" s="21"/>
      <c r="AA55" s="21"/>
      <c r="AB55" s="21"/>
      <c r="AC55" s="21"/>
      <c r="AD55" s="21"/>
    </row>
    <row r="56" spans="1:30" ht="15" thickBot="1">
      <c r="A56" s="30" t="s">
        <v>75</v>
      </c>
      <c r="H56" s="19">
        <v>15</v>
      </c>
      <c r="I56" s="40" t="s">
        <v>59</v>
      </c>
      <c r="J56" s="21"/>
      <c r="K56" s="21"/>
      <c r="L56" s="21"/>
      <c r="M56" s="21"/>
      <c r="N56" s="21"/>
      <c r="P56" s="19">
        <v>6</v>
      </c>
      <c r="Q56" s="21"/>
      <c r="R56" s="21"/>
      <c r="S56" s="21"/>
      <c r="T56" s="21"/>
      <c r="U56" s="21"/>
      <c r="V56" s="21"/>
      <c r="X56" s="19">
        <v>9</v>
      </c>
      <c r="Y56" s="21"/>
      <c r="Z56" s="21"/>
      <c r="AA56" s="21"/>
      <c r="AB56" s="21"/>
      <c r="AC56" s="21"/>
      <c r="AD56" s="21"/>
    </row>
    <row r="57" spans="1:30" ht="22.5">
      <c r="A57" s="30" t="s">
        <v>76</v>
      </c>
      <c r="H57" s="19"/>
      <c r="I57" s="20" t="s">
        <v>110</v>
      </c>
      <c r="J57" s="20" t="s">
        <v>26</v>
      </c>
      <c r="K57" s="20" t="s">
        <v>27</v>
      </c>
      <c r="L57" s="20" t="s">
        <v>28</v>
      </c>
      <c r="M57" s="20" t="s">
        <v>29</v>
      </c>
      <c r="N57" s="20" t="s">
        <v>30</v>
      </c>
      <c r="P57" s="19">
        <v>7</v>
      </c>
      <c r="Q57" s="21"/>
      <c r="R57" s="21"/>
      <c r="S57" s="21"/>
      <c r="T57" s="21"/>
      <c r="U57" s="21"/>
      <c r="V57" s="21"/>
      <c r="X57" s="19">
        <v>10</v>
      </c>
      <c r="Y57" s="21"/>
      <c r="Z57" s="21"/>
      <c r="AA57" s="21"/>
      <c r="AB57" s="21"/>
      <c r="AC57" s="21"/>
      <c r="AD57" s="21"/>
    </row>
    <row r="58" spans="1:30">
      <c r="A58" s="35" t="s">
        <v>77</v>
      </c>
      <c r="H58" s="19">
        <v>1</v>
      </c>
      <c r="I58" s="30" t="s">
        <v>54</v>
      </c>
      <c r="J58" s="21"/>
      <c r="K58" s="21"/>
      <c r="L58" s="21"/>
      <c r="M58" s="21"/>
      <c r="N58" s="21"/>
      <c r="P58" s="19">
        <v>8</v>
      </c>
      <c r="Q58" s="21"/>
      <c r="R58" s="21"/>
      <c r="S58" s="21"/>
      <c r="T58" s="21"/>
      <c r="U58" s="21"/>
      <c r="V58" s="21"/>
      <c r="X58" s="19">
        <v>11</v>
      </c>
      <c r="Y58" s="21"/>
      <c r="Z58" s="21"/>
      <c r="AA58" s="21"/>
      <c r="AB58" s="21"/>
      <c r="AC58" s="21"/>
      <c r="AD58" s="21"/>
    </row>
    <row r="59" spans="1:30">
      <c r="A59" s="35" t="s">
        <v>78</v>
      </c>
      <c r="H59" s="19">
        <v>2</v>
      </c>
      <c r="I59" s="30" t="s">
        <v>62</v>
      </c>
      <c r="J59" s="21"/>
      <c r="K59" s="21"/>
      <c r="L59" s="21"/>
      <c r="M59" s="21"/>
      <c r="N59" s="21"/>
      <c r="P59" s="19">
        <v>9</v>
      </c>
      <c r="Q59" s="21"/>
      <c r="R59" s="21"/>
      <c r="S59" s="21"/>
      <c r="T59" s="21"/>
      <c r="U59" s="21"/>
      <c r="V59" s="21"/>
      <c r="X59" s="19">
        <v>12</v>
      </c>
      <c r="Y59" s="21"/>
      <c r="Z59" s="21"/>
      <c r="AA59" s="21"/>
      <c r="AB59" s="21"/>
      <c r="AC59" s="21"/>
      <c r="AD59" s="21"/>
    </row>
    <row r="60" spans="1:30">
      <c r="A60" s="35" t="s">
        <v>79</v>
      </c>
      <c r="H60" s="19">
        <v>3</v>
      </c>
      <c r="I60" s="30" t="s">
        <v>63</v>
      </c>
      <c r="J60" s="21"/>
      <c r="K60" s="21"/>
      <c r="L60" s="21"/>
      <c r="M60" s="21"/>
      <c r="N60" s="21"/>
      <c r="P60" s="19">
        <v>10</v>
      </c>
      <c r="Q60" s="21"/>
      <c r="R60" s="21"/>
      <c r="S60" s="21"/>
      <c r="T60" s="21"/>
      <c r="U60" s="21"/>
      <c r="V60" s="21"/>
      <c r="X60" s="19">
        <v>13</v>
      </c>
      <c r="Y60" s="21"/>
      <c r="Z60" s="21"/>
      <c r="AA60" s="21"/>
      <c r="AB60" s="21"/>
      <c r="AC60" s="21"/>
      <c r="AD60" s="21"/>
    </row>
    <row r="61" spans="1:30">
      <c r="A61" s="30" t="s">
        <v>80</v>
      </c>
      <c r="H61" s="19">
        <v>4</v>
      </c>
      <c r="I61" s="30" t="s">
        <v>107</v>
      </c>
      <c r="J61" s="21"/>
      <c r="K61" s="21"/>
      <c r="L61" s="21"/>
      <c r="M61" s="21"/>
      <c r="N61" s="21"/>
      <c r="P61" s="19">
        <v>11</v>
      </c>
      <c r="Q61" s="21"/>
      <c r="R61" s="21"/>
      <c r="S61" s="21"/>
      <c r="T61" s="21"/>
      <c r="U61" s="21"/>
      <c r="V61" s="21"/>
      <c r="X61" s="19">
        <v>14</v>
      </c>
      <c r="Y61" s="21"/>
      <c r="Z61" s="21"/>
      <c r="AA61" s="21"/>
      <c r="AB61" s="21"/>
      <c r="AC61" s="21"/>
      <c r="AD61" s="21"/>
    </row>
    <row r="62" spans="1:30">
      <c r="A62" s="35" t="s">
        <v>81</v>
      </c>
      <c r="H62" s="19">
        <v>5</v>
      </c>
      <c r="I62" s="35" t="s">
        <v>65</v>
      </c>
      <c r="J62" s="21"/>
      <c r="K62" s="21"/>
      <c r="L62" s="21"/>
      <c r="M62" s="21"/>
      <c r="N62" s="21"/>
      <c r="P62" s="19">
        <v>12</v>
      </c>
      <c r="Q62" s="21"/>
      <c r="R62" s="21"/>
      <c r="S62" s="21"/>
      <c r="T62" s="21"/>
      <c r="U62" s="21"/>
      <c r="V62" s="21"/>
      <c r="X62" s="19">
        <v>15</v>
      </c>
      <c r="Y62" s="21"/>
      <c r="Z62" s="21"/>
      <c r="AA62" s="21"/>
      <c r="AB62" s="21"/>
      <c r="AC62" s="21"/>
      <c r="AD62" s="21"/>
    </row>
    <row r="63" spans="1:30">
      <c r="A63" s="47" t="s">
        <v>82</v>
      </c>
      <c r="H63" s="19">
        <v>6</v>
      </c>
      <c r="I63" s="38" t="s">
        <v>55</v>
      </c>
      <c r="J63" s="21"/>
      <c r="K63" s="21"/>
      <c r="L63" s="21"/>
      <c r="M63" s="21"/>
      <c r="N63" s="21"/>
      <c r="P63" s="19">
        <v>13</v>
      </c>
      <c r="Q63" s="21"/>
      <c r="R63" s="21"/>
      <c r="S63" s="21"/>
      <c r="T63" s="21"/>
      <c r="U63" s="21"/>
      <c r="V63" s="21"/>
      <c r="X63" s="19">
        <v>16</v>
      </c>
      <c r="Y63" s="21"/>
      <c r="Z63" s="21"/>
      <c r="AA63" s="21"/>
      <c r="AB63" s="21"/>
      <c r="AC63" s="21"/>
      <c r="AD63" s="21"/>
    </row>
    <row r="64" spans="1:30" ht="17.25" customHeight="1">
      <c r="A64" s="49" t="s">
        <v>83</v>
      </c>
      <c r="H64" s="19">
        <v>7</v>
      </c>
      <c r="I64" s="38" t="s">
        <v>68</v>
      </c>
      <c r="J64" s="21"/>
      <c r="K64" s="21"/>
      <c r="L64" s="21"/>
      <c r="M64" s="21"/>
      <c r="N64" s="21"/>
      <c r="P64" s="19">
        <v>14</v>
      </c>
      <c r="Q64" s="21"/>
      <c r="R64" s="21"/>
      <c r="S64" s="21"/>
      <c r="T64" s="21"/>
      <c r="U64" s="21"/>
      <c r="V64" s="21"/>
      <c r="X64" s="19"/>
      <c r="Y64" s="20" t="s">
        <v>33</v>
      </c>
      <c r="Z64" s="20" t="s">
        <v>26</v>
      </c>
      <c r="AA64" s="20" t="s">
        <v>27</v>
      </c>
      <c r="AB64" s="20" t="s">
        <v>28</v>
      </c>
      <c r="AC64" s="20" t="s">
        <v>29</v>
      </c>
      <c r="AD64" s="20" t="s">
        <v>30</v>
      </c>
    </row>
    <row r="65" spans="1:30">
      <c r="A65" s="48" t="s">
        <v>84</v>
      </c>
      <c r="H65" s="19">
        <v>8</v>
      </c>
      <c r="I65" s="38" t="s">
        <v>72</v>
      </c>
      <c r="J65" s="21"/>
      <c r="K65" s="21"/>
      <c r="L65" s="21"/>
      <c r="M65" s="21"/>
      <c r="N65" s="21"/>
      <c r="P65" s="19">
        <v>15</v>
      </c>
      <c r="Q65" s="21"/>
      <c r="R65" s="21"/>
      <c r="S65" s="21"/>
      <c r="T65" s="21"/>
      <c r="U65" s="21"/>
      <c r="V65" s="21"/>
      <c r="X65" s="19">
        <v>1</v>
      </c>
      <c r="Y65" s="21"/>
      <c r="Z65" s="21"/>
      <c r="AA65" s="21"/>
      <c r="AB65" s="21"/>
      <c r="AC65" s="21"/>
      <c r="AD65" s="21"/>
    </row>
    <row r="66" spans="1:30">
      <c r="A66" s="47" t="s">
        <v>85</v>
      </c>
      <c r="H66" s="19">
        <v>9</v>
      </c>
      <c r="I66" s="30" t="s">
        <v>74</v>
      </c>
      <c r="J66" s="21"/>
      <c r="K66" s="21"/>
      <c r="L66" s="21"/>
      <c r="M66" s="21"/>
      <c r="N66" s="21"/>
      <c r="P66" s="19">
        <v>16</v>
      </c>
      <c r="Q66" s="21"/>
      <c r="R66" s="21"/>
      <c r="S66" s="21"/>
      <c r="T66" s="21"/>
      <c r="U66" s="21"/>
      <c r="V66" s="21"/>
      <c r="X66" s="19">
        <v>2</v>
      </c>
      <c r="Y66" s="21"/>
      <c r="Z66" s="21"/>
      <c r="AA66" s="21"/>
      <c r="AB66" s="21"/>
      <c r="AC66" s="21"/>
      <c r="AD66" s="21"/>
    </row>
    <row r="67" spans="1:30">
      <c r="A67" s="47" t="s">
        <v>57</v>
      </c>
      <c r="H67" s="19">
        <v>10</v>
      </c>
      <c r="I67" s="30" t="s">
        <v>76</v>
      </c>
      <c r="J67" s="21"/>
      <c r="K67" s="21"/>
      <c r="L67" s="21"/>
      <c r="M67" s="21"/>
      <c r="N67" s="21"/>
      <c r="P67" s="19">
        <v>17</v>
      </c>
      <c r="Q67" s="21"/>
      <c r="R67" s="21"/>
      <c r="S67" s="21"/>
      <c r="T67" s="21"/>
      <c r="U67" s="21"/>
      <c r="V67" s="21"/>
      <c r="X67" s="19">
        <v>3</v>
      </c>
      <c r="Y67" s="21"/>
      <c r="Z67" s="21"/>
      <c r="AA67" s="21"/>
      <c r="AB67" s="21"/>
      <c r="AC67" s="21"/>
      <c r="AD67" s="21"/>
    </row>
    <row r="68" spans="1:30">
      <c r="A68" s="47" t="s">
        <v>92</v>
      </c>
      <c r="H68" s="19">
        <v>11</v>
      </c>
      <c r="I68" s="35" t="s">
        <v>78</v>
      </c>
      <c r="J68" s="21"/>
      <c r="K68" s="21"/>
      <c r="L68" s="21"/>
      <c r="M68" s="21"/>
      <c r="N68" s="21"/>
      <c r="P68" s="19">
        <v>18</v>
      </c>
      <c r="Q68" s="21"/>
      <c r="R68" s="21"/>
      <c r="S68" s="21"/>
      <c r="T68" s="21"/>
      <c r="U68" s="21"/>
      <c r="V68" s="21"/>
      <c r="X68" s="19">
        <v>4</v>
      </c>
      <c r="Y68" s="21"/>
      <c r="Z68" s="21"/>
      <c r="AA68" s="21"/>
      <c r="AB68" s="21"/>
      <c r="AC68" s="21"/>
      <c r="AD68" s="21"/>
    </row>
    <row r="69" spans="1:30">
      <c r="A69" s="47" t="s">
        <v>86</v>
      </c>
      <c r="H69" s="19">
        <v>12</v>
      </c>
      <c r="I69" s="47" t="s">
        <v>92</v>
      </c>
      <c r="J69" s="21"/>
      <c r="K69" s="21"/>
      <c r="L69" s="21"/>
      <c r="M69" s="21"/>
      <c r="N69" s="21"/>
      <c r="P69" s="19">
        <v>19</v>
      </c>
      <c r="Q69" s="21"/>
      <c r="R69" s="21"/>
      <c r="S69" s="21"/>
      <c r="T69" s="21"/>
      <c r="U69" s="21"/>
      <c r="V69" s="21"/>
      <c r="X69" s="19">
        <v>5</v>
      </c>
      <c r="Y69" s="21"/>
      <c r="Z69" s="21"/>
      <c r="AA69" s="21"/>
      <c r="AB69" s="21"/>
      <c r="AC69" s="21"/>
      <c r="AD69" s="21"/>
    </row>
    <row r="70" spans="1:30">
      <c r="A70" s="47" t="s">
        <v>87</v>
      </c>
      <c r="H70" s="19">
        <v>13</v>
      </c>
      <c r="I70" s="47" t="s">
        <v>86</v>
      </c>
      <c r="J70" s="21"/>
      <c r="K70" s="21"/>
      <c r="L70" s="21"/>
      <c r="M70" s="21"/>
      <c r="N70" s="21"/>
      <c r="P70" s="19">
        <v>20</v>
      </c>
      <c r="Q70" s="21"/>
      <c r="R70" s="21"/>
      <c r="S70" s="21"/>
      <c r="T70" s="21"/>
      <c r="U70" s="21"/>
      <c r="V70" s="21"/>
      <c r="X70" s="19">
        <v>6</v>
      </c>
      <c r="Y70" s="21"/>
      <c r="Z70" s="21"/>
      <c r="AA70" s="21"/>
      <c r="AB70" s="21"/>
      <c r="AC70" s="21"/>
      <c r="AD70" s="21"/>
    </row>
    <row r="71" spans="1:30" ht="22.5">
      <c r="A71" s="47" t="s">
        <v>58</v>
      </c>
      <c r="H71" s="19">
        <v>14</v>
      </c>
      <c r="I71" s="47" t="s">
        <v>88</v>
      </c>
      <c r="J71" s="21"/>
      <c r="K71" s="21"/>
      <c r="L71" s="21"/>
      <c r="M71" s="21"/>
      <c r="N71" s="21"/>
      <c r="P71" s="19"/>
      <c r="Q71" s="20" t="s">
        <v>33</v>
      </c>
      <c r="R71" s="20" t="s">
        <v>26</v>
      </c>
      <c r="S71" s="20" t="s">
        <v>27</v>
      </c>
      <c r="T71" s="20" t="s">
        <v>28</v>
      </c>
      <c r="U71" s="20" t="s">
        <v>29</v>
      </c>
      <c r="V71" s="20" t="s">
        <v>30</v>
      </c>
      <c r="X71" s="19">
        <v>7</v>
      </c>
      <c r="Y71" s="21"/>
      <c r="Z71" s="21"/>
      <c r="AA71" s="21"/>
      <c r="AB71" s="21"/>
      <c r="AC71" s="21"/>
      <c r="AD71" s="21"/>
    </row>
    <row r="72" spans="1:30" ht="15" thickBot="1">
      <c r="A72" s="47" t="s">
        <v>88</v>
      </c>
      <c r="H72" s="19">
        <v>15</v>
      </c>
      <c r="I72" s="40" t="s">
        <v>59</v>
      </c>
      <c r="J72" s="21"/>
      <c r="K72" s="21"/>
      <c r="L72" s="21"/>
      <c r="M72" s="21"/>
      <c r="N72" s="21"/>
      <c r="P72" s="19">
        <v>1</v>
      </c>
      <c r="Q72" s="21"/>
      <c r="R72" s="21"/>
      <c r="S72" s="21"/>
      <c r="T72" s="21"/>
      <c r="U72" s="21"/>
      <c r="V72" s="21"/>
      <c r="X72" s="19">
        <v>8</v>
      </c>
      <c r="Y72" s="21"/>
      <c r="Z72" s="21"/>
      <c r="AA72" s="21"/>
      <c r="AB72" s="21"/>
      <c r="AC72" s="21"/>
      <c r="AD72" s="21"/>
    </row>
    <row r="73" spans="1:30">
      <c r="A73" s="47" t="s">
        <v>89</v>
      </c>
      <c r="H73" s="19">
        <v>16</v>
      </c>
      <c r="I73" s="21"/>
      <c r="J73" s="21"/>
      <c r="K73" s="21"/>
      <c r="L73" s="21"/>
      <c r="M73" s="21"/>
      <c r="N73" s="21"/>
      <c r="P73" s="19">
        <v>2</v>
      </c>
      <c r="Q73" s="21"/>
      <c r="R73" s="21"/>
      <c r="S73" s="21"/>
      <c r="T73" s="21"/>
      <c r="U73" s="21"/>
      <c r="V73" s="21"/>
      <c r="X73" s="19">
        <v>9</v>
      </c>
      <c r="Y73" s="21"/>
      <c r="Z73" s="21"/>
      <c r="AA73" s="21"/>
      <c r="AB73" s="21"/>
      <c r="AC73" s="21"/>
      <c r="AD73" s="21"/>
    </row>
    <row r="74" spans="1:30">
      <c r="A74" s="47" t="s">
        <v>90</v>
      </c>
      <c r="H74" s="19">
        <v>17</v>
      </c>
      <c r="I74" s="21"/>
      <c r="J74" s="21"/>
      <c r="K74" s="21"/>
      <c r="L74" s="21"/>
      <c r="M74" s="21"/>
      <c r="N74" s="21"/>
      <c r="P74" s="19">
        <v>3</v>
      </c>
      <c r="Q74" s="21"/>
      <c r="R74" s="21"/>
      <c r="S74" s="21"/>
      <c r="T74" s="21"/>
      <c r="U74" s="21"/>
      <c r="V74" s="21"/>
      <c r="X74" s="19">
        <v>10</v>
      </c>
      <c r="Y74" s="21"/>
      <c r="Z74" s="21"/>
      <c r="AA74" s="21"/>
      <c r="AB74" s="21"/>
      <c r="AC74" s="21"/>
      <c r="AD74" s="21"/>
    </row>
    <row r="75" spans="1:30">
      <c r="A75" s="47" t="s">
        <v>91</v>
      </c>
      <c r="H75" s="19">
        <v>18</v>
      </c>
      <c r="I75" s="21"/>
      <c r="J75" s="21"/>
      <c r="K75" s="21"/>
      <c r="L75" s="21"/>
      <c r="M75" s="21"/>
      <c r="N75" s="21"/>
      <c r="P75" s="19">
        <v>4</v>
      </c>
      <c r="Q75" s="21"/>
      <c r="R75" s="21"/>
      <c r="S75" s="21"/>
      <c r="T75" s="21"/>
      <c r="U75" s="21"/>
      <c r="V75" s="21"/>
      <c r="X75" s="19">
        <v>11</v>
      </c>
      <c r="Y75" s="21"/>
      <c r="Z75" s="21"/>
      <c r="AA75" s="21"/>
      <c r="AB75" s="21"/>
      <c r="AC75" s="21"/>
      <c r="AD75" s="21"/>
    </row>
    <row r="76" spans="1:30" ht="15" thickBot="1">
      <c r="A76" s="40" t="s">
        <v>59</v>
      </c>
      <c r="H76" s="19">
        <v>19</v>
      </c>
      <c r="I76" s="21"/>
      <c r="J76" s="21"/>
      <c r="K76" s="21"/>
      <c r="L76" s="21"/>
      <c r="M76" s="21"/>
      <c r="N76" s="21"/>
      <c r="P76" s="19">
        <v>5</v>
      </c>
      <c r="Q76" s="21"/>
      <c r="R76" s="21"/>
      <c r="S76" s="21"/>
      <c r="T76" s="21"/>
      <c r="U76" s="21"/>
      <c r="V76" s="21"/>
      <c r="X76" s="19">
        <v>12</v>
      </c>
      <c r="Y76" s="21"/>
      <c r="Z76" s="21"/>
      <c r="AA76" s="21"/>
      <c r="AB76" s="21"/>
      <c r="AC76" s="21"/>
      <c r="AD76" s="21"/>
    </row>
    <row r="77" spans="1:30">
      <c r="A77" s="48" t="s">
        <v>93</v>
      </c>
      <c r="H77" s="19">
        <v>20</v>
      </c>
      <c r="I77" s="21"/>
      <c r="J77" s="21"/>
      <c r="K77" s="21"/>
      <c r="L77" s="21"/>
      <c r="M77" s="21"/>
      <c r="N77" s="21"/>
      <c r="P77" s="19">
        <v>6</v>
      </c>
      <c r="Q77" s="21"/>
      <c r="R77" s="21"/>
      <c r="S77" s="21"/>
      <c r="T77" s="21"/>
      <c r="U77" s="21"/>
      <c r="V77" s="21"/>
      <c r="X77" s="19">
        <v>13</v>
      </c>
      <c r="Y77" s="21"/>
      <c r="Z77" s="21"/>
      <c r="AA77" s="21"/>
      <c r="AB77" s="21"/>
      <c r="AC77" s="21"/>
      <c r="AD77" s="21"/>
    </row>
    <row r="78" spans="1:30" ht="22.5">
      <c r="H78" s="19"/>
      <c r="I78" s="20" t="s">
        <v>111</v>
      </c>
      <c r="J78" s="20" t="s">
        <v>26</v>
      </c>
      <c r="K78" s="20" t="s">
        <v>27</v>
      </c>
      <c r="L78" s="20" t="s">
        <v>28</v>
      </c>
      <c r="M78" s="20" t="s">
        <v>29</v>
      </c>
      <c r="N78" s="20" t="s">
        <v>30</v>
      </c>
      <c r="P78" s="19">
        <v>7</v>
      </c>
      <c r="Q78" s="21"/>
      <c r="R78" s="21"/>
      <c r="S78" s="21"/>
      <c r="T78" s="21"/>
      <c r="U78" s="21"/>
      <c r="V78" s="21"/>
      <c r="X78" s="19">
        <v>14</v>
      </c>
      <c r="Y78" s="21"/>
      <c r="Z78" s="21"/>
      <c r="AA78" s="21"/>
      <c r="AB78" s="21"/>
      <c r="AC78" s="21"/>
      <c r="AD78" s="21"/>
    </row>
    <row r="79" spans="1:30">
      <c r="H79" s="19">
        <v>1</v>
      </c>
      <c r="I79" s="30" t="s">
        <v>54</v>
      </c>
      <c r="J79" s="21"/>
      <c r="K79" s="21"/>
      <c r="L79" s="21"/>
      <c r="M79" s="21"/>
      <c r="N79" s="21"/>
      <c r="P79" s="19">
        <v>8</v>
      </c>
      <c r="Q79" s="21"/>
      <c r="R79" s="21"/>
      <c r="S79" s="21"/>
      <c r="T79" s="21"/>
      <c r="U79" s="21"/>
      <c r="V79" s="21"/>
      <c r="X79" s="19">
        <v>15</v>
      </c>
      <c r="Y79" s="21"/>
      <c r="Z79" s="21"/>
      <c r="AA79" s="21"/>
      <c r="AB79" s="21"/>
      <c r="AC79" s="21"/>
      <c r="AD79" s="21"/>
    </row>
    <row r="80" spans="1:30">
      <c r="H80" s="19">
        <v>2</v>
      </c>
      <c r="I80" s="30" t="s">
        <v>62</v>
      </c>
      <c r="J80" s="21"/>
      <c r="K80" s="21"/>
      <c r="L80" s="21"/>
      <c r="M80" s="21"/>
      <c r="N80" s="21"/>
      <c r="P80" s="19">
        <v>9</v>
      </c>
      <c r="Q80" s="21"/>
      <c r="R80" s="21"/>
      <c r="S80" s="21"/>
      <c r="T80" s="21"/>
      <c r="U80" s="21"/>
      <c r="V80" s="21"/>
    </row>
    <row r="81" spans="8:22">
      <c r="H81" s="19">
        <v>3</v>
      </c>
      <c r="I81" s="30" t="s">
        <v>63</v>
      </c>
      <c r="J81" s="21"/>
      <c r="K81" s="21"/>
      <c r="L81" s="21"/>
      <c r="M81" s="21"/>
      <c r="N81" s="21"/>
      <c r="P81" s="19">
        <v>10</v>
      </c>
      <c r="Q81" s="21"/>
      <c r="R81" s="21"/>
      <c r="S81" s="21"/>
      <c r="T81" s="21"/>
      <c r="U81" s="21"/>
      <c r="V81" s="21"/>
    </row>
    <row r="82" spans="8:22">
      <c r="H82" s="19">
        <v>4</v>
      </c>
      <c r="I82" s="30" t="s">
        <v>107</v>
      </c>
      <c r="J82" s="21"/>
      <c r="K82" s="21"/>
      <c r="L82" s="21"/>
      <c r="M82" s="21"/>
      <c r="N82" s="21"/>
      <c r="P82" s="19">
        <v>11</v>
      </c>
      <c r="Q82" s="21"/>
      <c r="R82" s="21"/>
      <c r="S82" s="21"/>
      <c r="T82" s="21"/>
      <c r="U82" s="21"/>
      <c r="V82" s="21"/>
    </row>
    <row r="83" spans="8:22">
      <c r="H83" s="19">
        <v>5</v>
      </c>
      <c r="I83" s="35" t="s">
        <v>65</v>
      </c>
      <c r="J83" s="21"/>
      <c r="K83" s="21"/>
      <c r="L83" s="21"/>
      <c r="M83" s="21"/>
      <c r="N83" s="21"/>
      <c r="P83" s="19">
        <v>12</v>
      </c>
      <c r="Q83" s="21"/>
      <c r="R83" s="21"/>
      <c r="S83" s="21"/>
      <c r="T83" s="21"/>
      <c r="U83" s="21"/>
      <c r="V83" s="21"/>
    </row>
    <row r="84" spans="8:22">
      <c r="H84" s="19">
        <v>6</v>
      </c>
      <c r="I84" s="38" t="s">
        <v>55</v>
      </c>
      <c r="J84" s="21"/>
      <c r="K84" s="21"/>
      <c r="L84" s="21"/>
      <c r="M84" s="21"/>
      <c r="N84" s="21"/>
      <c r="P84" s="19">
        <v>13</v>
      </c>
      <c r="Q84" s="21"/>
      <c r="R84" s="21"/>
      <c r="S84" s="21"/>
      <c r="T84" s="21"/>
      <c r="U84" s="21"/>
      <c r="V84" s="21"/>
    </row>
    <row r="85" spans="8:22">
      <c r="H85" s="19">
        <v>7</v>
      </c>
      <c r="I85" s="38" t="s">
        <v>68</v>
      </c>
      <c r="J85" s="21"/>
      <c r="K85" s="21"/>
      <c r="L85" s="21"/>
      <c r="M85" s="21"/>
      <c r="N85" s="21"/>
      <c r="P85" s="19">
        <v>14</v>
      </c>
      <c r="Q85" s="21"/>
      <c r="R85" s="21"/>
      <c r="S85" s="21"/>
      <c r="T85" s="21"/>
      <c r="U85" s="21"/>
      <c r="V85" s="21"/>
    </row>
    <row r="86" spans="8:22">
      <c r="H86" s="19">
        <v>8</v>
      </c>
      <c r="I86" s="38" t="s">
        <v>72</v>
      </c>
      <c r="J86" s="21"/>
      <c r="K86" s="21"/>
      <c r="L86" s="21"/>
      <c r="M86" s="21"/>
      <c r="N86" s="21"/>
      <c r="P86" s="19">
        <v>15</v>
      </c>
      <c r="Q86" s="21"/>
      <c r="R86" s="21"/>
      <c r="S86" s="21"/>
      <c r="T86" s="21"/>
      <c r="U86" s="21"/>
      <c r="V86" s="21"/>
    </row>
    <row r="87" spans="8:22">
      <c r="H87" s="19">
        <v>9</v>
      </c>
      <c r="I87" s="30" t="s">
        <v>74</v>
      </c>
      <c r="J87" s="21"/>
      <c r="K87" s="21"/>
      <c r="L87" s="21"/>
      <c r="M87" s="21"/>
      <c r="N87" s="21"/>
      <c r="P87" s="19">
        <v>16</v>
      </c>
      <c r="Q87" s="21"/>
      <c r="R87" s="21"/>
      <c r="S87" s="21"/>
      <c r="T87" s="21"/>
      <c r="U87" s="21"/>
      <c r="V87" s="21"/>
    </row>
    <row r="88" spans="8:22">
      <c r="H88" s="19">
        <v>10</v>
      </c>
      <c r="I88" s="30" t="s">
        <v>76</v>
      </c>
      <c r="J88" s="21"/>
      <c r="K88" s="21"/>
      <c r="L88" s="21"/>
      <c r="M88" s="21"/>
      <c r="N88" s="21"/>
    </row>
    <row r="89" spans="8:22">
      <c r="H89" s="19">
        <v>11</v>
      </c>
      <c r="I89" s="35" t="s">
        <v>78</v>
      </c>
      <c r="J89" s="21"/>
      <c r="K89" s="21"/>
      <c r="L89" s="21"/>
      <c r="M89" s="21"/>
      <c r="N89" s="21"/>
    </row>
    <row r="90" spans="8:22">
      <c r="H90" s="19">
        <v>12</v>
      </c>
      <c r="I90" s="47" t="s">
        <v>92</v>
      </c>
      <c r="J90" s="21"/>
      <c r="K90" s="21"/>
      <c r="L90" s="21"/>
      <c r="M90" s="21"/>
      <c r="N90" s="21"/>
    </row>
    <row r="91" spans="8:22">
      <c r="H91" s="19">
        <v>13</v>
      </c>
      <c r="I91" s="47" t="s">
        <v>86</v>
      </c>
      <c r="J91" s="21"/>
      <c r="K91" s="21"/>
      <c r="L91" s="21"/>
      <c r="M91" s="21"/>
      <c r="N91" s="21"/>
    </row>
    <row r="92" spans="8:22">
      <c r="H92" s="19">
        <v>14</v>
      </c>
      <c r="I92" s="47" t="s">
        <v>88</v>
      </c>
      <c r="J92" s="21"/>
      <c r="K92" s="21"/>
      <c r="L92" s="21"/>
      <c r="M92" s="21"/>
      <c r="N92" s="21"/>
    </row>
    <row r="93" spans="8:22" ht="15" thickBot="1">
      <c r="H93" s="19">
        <v>15</v>
      </c>
      <c r="I93" s="40" t="s">
        <v>59</v>
      </c>
      <c r="J93" s="21"/>
      <c r="K93" s="21"/>
      <c r="L93" s="21"/>
      <c r="M93" s="21"/>
      <c r="N93" s="21"/>
    </row>
    <row r="94" spans="8:22">
      <c r="H94" s="22"/>
    </row>
    <row r="95" spans="8:22">
      <c r="H95" s="22"/>
    </row>
    <row r="96" spans="8:22">
      <c r="H96" s="22"/>
    </row>
    <row r="97" spans="8:8">
      <c r="H97" s="22"/>
    </row>
    <row r="98" spans="8:8">
      <c r="H98" s="22"/>
    </row>
    <row r="99" spans="8:8">
      <c r="H99" s="22"/>
    </row>
    <row r="100" spans="8:8">
      <c r="H100" s="22"/>
    </row>
    <row r="101" spans="8:8">
      <c r="H101" s="22"/>
    </row>
    <row r="102" spans="8:8">
      <c r="H102" s="22"/>
    </row>
    <row r="103" spans="8:8">
      <c r="H103" s="22"/>
    </row>
    <row r="104" spans="8:8">
      <c r="H104" s="22"/>
    </row>
    <row r="105" spans="8:8">
      <c r="H105" s="22"/>
    </row>
    <row r="106" spans="8:8">
      <c r="H106" s="22"/>
    </row>
    <row r="107" spans="8:8">
      <c r="H107" s="22"/>
    </row>
    <row r="108" spans="8:8">
      <c r="H108" s="22"/>
    </row>
    <row r="109" spans="8:8">
      <c r="H109" s="22"/>
    </row>
    <row r="110" spans="8:8">
      <c r="H110" s="22"/>
    </row>
    <row r="111" spans="8:8">
      <c r="H111" s="22"/>
    </row>
    <row r="112" spans="8:8">
      <c r="H112" s="22"/>
    </row>
    <row r="113" spans="8:8">
      <c r="H113" s="22"/>
    </row>
    <row r="114" spans="8:8">
      <c r="H114" s="22"/>
    </row>
    <row r="115" spans="8:8">
      <c r="H115" s="22"/>
    </row>
    <row r="116" spans="8:8">
      <c r="H116" s="22"/>
    </row>
    <row r="117" spans="8:8">
      <c r="H117" s="22"/>
    </row>
    <row r="118" spans="8:8">
      <c r="H118" s="22"/>
    </row>
    <row r="119" spans="8:8">
      <c r="H119" s="22"/>
    </row>
    <row r="120" spans="8:8">
      <c r="H120" s="22"/>
    </row>
    <row r="121" spans="8:8">
      <c r="H121" s="22"/>
    </row>
    <row r="122" spans="8:8">
      <c r="H122" s="22"/>
    </row>
    <row r="123" spans="8:8">
      <c r="H123" s="22"/>
    </row>
    <row r="124" spans="8:8">
      <c r="H124" s="22"/>
    </row>
    <row r="125" spans="8:8">
      <c r="H125" s="22"/>
    </row>
    <row r="126" spans="8:8">
      <c r="H126" s="22"/>
    </row>
    <row r="127" spans="8:8">
      <c r="H127" s="22"/>
    </row>
    <row r="128" spans="8:8">
      <c r="H128" s="22"/>
    </row>
    <row r="129" spans="8:8">
      <c r="H129" s="22"/>
    </row>
    <row r="130" spans="8:8">
      <c r="H130" s="22"/>
    </row>
    <row r="131" spans="8:8">
      <c r="H131" s="22"/>
    </row>
    <row r="132" spans="8:8">
      <c r="H132" s="22"/>
    </row>
    <row r="133" spans="8:8">
      <c r="H133" s="22"/>
    </row>
    <row r="134" spans="8:8">
      <c r="H134" s="22"/>
    </row>
    <row r="135" spans="8:8">
      <c r="H135" s="22"/>
    </row>
    <row r="136" spans="8:8">
      <c r="H136" s="22"/>
    </row>
    <row r="137" spans="8:8">
      <c r="H137" s="22"/>
    </row>
    <row r="138" spans="8:8">
      <c r="H138" s="22"/>
    </row>
    <row r="139" spans="8:8">
      <c r="H139" s="22"/>
    </row>
    <row r="140" spans="8:8">
      <c r="H140" s="22"/>
    </row>
    <row r="141" spans="8:8">
      <c r="H141" s="22"/>
    </row>
    <row r="142" spans="8:8">
      <c r="H142" s="22"/>
    </row>
    <row r="143" spans="8:8">
      <c r="H143" s="22"/>
    </row>
    <row r="144" spans="8:8">
      <c r="H144" s="22"/>
    </row>
    <row r="145" spans="8:8">
      <c r="H145" s="22"/>
    </row>
    <row r="146" spans="8:8">
      <c r="H146" s="22"/>
    </row>
    <row r="147" spans="8:8">
      <c r="H147" s="22"/>
    </row>
    <row r="148" spans="8:8">
      <c r="H148" s="22"/>
    </row>
    <row r="149" spans="8:8">
      <c r="H149" s="22"/>
    </row>
    <row r="150" spans="8:8">
      <c r="H150" s="22"/>
    </row>
    <row r="151" spans="8:8">
      <c r="H151" s="22"/>
    </row>
    <row r="152" spans="8:8">
      <c r="H152" s="22"/>
    </row>
    <row r="153" spans="8:8">
      <c r="H153" s="22"/>
    </row>
    <row r="154" spans="8:8">
      <c r="H154" s="22"/>
    </row>
    <row r="155" spans="8:8">
      <c r="H155" s="22"/>
    </row>
    <row r="156" spans="8:8">
      <c r="H156" s="22"/>
    </row>
    <row r="157" spans="8:8">
      <c r="H157" s="22"/>
    </row>
    <row r="158" spans="8:8">
      <c r="H158" s="22"/>
    </row>
    <row r="159" spans="8:8">
      <c r="H159" s="22"/>
    </row>
  </sheetData>
  <mergeCells count="3">
    <mergeCell ref="I24:N24"/>
    <mergeCell ref="Q24:V24"/>
    <mergeCell ref="Y24:A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CCD8-331D-444B-A906-160CCAAC7FF5}">
  <dimension ref="A1:AD158"/>
  <sheetViews>
    <sheetView topLeftCell="A16" workbookViewId="0">
      <selection activeCell="K32" sqref="K32"/>
    </sheetView>
  </sheetViews>
  <sheetFormatPr defaultRowHeight="14.25"/>
  <cols>
    <col min="1" max="1" width="26" customWidth="1"/>
    <col min="3" max="3" width="3.125" customWidth="1"/>
    <col min="4" max="4" width="14.5" bestFit="1" customWidth="1"/>
    <col min="5" max="5" width="8.875" customWidth="1"/>
    <col min="6" max="6" width="11.125" bestFit="1" customWidth="1"/>
    <col min="8" max="8" width="4.375" customWidth="1"/>
    <col min="9" max="9" width="16.625" customWidth="1"/>
    <col min="10" max="10" width="7.75" customWidth="1"/>
    <col min="12" max="12" width="12.125" customWidth="1"/>
    <col min="13" max="13" width="8.375" customWidth="1"/>
    <col min="17" max="17" width="9.625" customWidth="1"/>
  </cols>
  <sheetData>
    <row r="1" spans="1:14">
      <c r="A1">
        <v>2500</v>
      </c>
    </row>
    <row r="2" spans="1:14" ht="25.5" customHeight="1">
      <c r="D2" s="1" t="s">
        <v>0</v>
      </c>
      <c r="E2" s="1">
        <v>2500</v>
      </c>
      <c r="F2" s="1" t="s">
        <v>1</v>
      </c>
      <c r="G2" s="1">
        <v>0</v>
      </c>
      <c r="I2" s="2" t="s">
        <v>0</v>
      </c>
      <c r="J2" s="2" t="s">
        <v>2</v>
      </c>
      <c r="K2" s="2">
        <v>2500</v>
      </c>
      <c r="L2" s="2" t="s">
        <v>1</v>
      </c>
      <c r="M2" s="2" t="s">
        <v>2</v>
      </c>
      <c r="N2" s="2">
        <v>0</v>
      </c>
    </row>
    <row r="3" spans="1:14" s="5" customFormat="1" ht="18" customHeight="1">
      <c r="A3" s="3" t="s">
        <v>3</v>
      </c>
      <c r="B3" s="4">
        <v>23.95</v>
      </c>
      <c r="D3" s="6" t="s">
        <v>4</v>
      </c>
      <c r="E3" s="7">
        <f>E2/$B$16</f>
        <v>27.085590465872158</v>
      </c>
      <c r="F3" s="6" t="s">
        <v>4</v>
      </c>
      <c r="G3" s="7">
        <f>G2/$B$16</f>
        <v>0</v>
      </c>
      <c r="I3" s="6" t="s">
        <v>4</v>
      </c>
      <c r="J3" s="8">
        <v>620</v>
      </c>
      <c r="K3" s="9">
        <f>J3/$B$16</f>
        <v>6.7172264355362952</v>
      </c>
      <c r="L3" s="6" t="s">
        <v>4</v>
      </c>
      <c r="M3" s="6">
        <v>0</v>
      </c>
      <c r="N3" s="7">
        <f>$M$3/$B$16</f>
        <v>0</v>
      </c>
    </row>
    <row r="4" spans="1:14" s="5" customFormat="1" ht="18" customHeight="1">
      <c r="A4" s="3" t="s">
        <v>5</v>
      </c>
      <c r="B4" s="4">
        <v>32.75</v>
      </c>
      <c r="D4" s="6" t="s">
        <v>6</v>
      </c>
      <c r="E4" s="7">
        <f>E2/$B$11</f>
        <v>36.310820624546118</v>
      </c>
      <c r="F4" s="6" t="s">
        <v>6</v>
      </c>
      <c r="G4" s="7">
        <f>G2/$B$11</f>
        <v>0</v>
      </c>
      <c r="I4" s="6" t="s">
        <v>7</v>
      </c>
      <c r="J4" s="8">
        <v>680</v>
      </c>
      <c r="K4" s="9">
        <f>J4/$B$11</f>
        <v>9.8765432098765444</v>
      </c>
      <c r="L4" s="6" t="s">
        <v>7</v>
      </c>
      <c r="M4" s="6">
        <v>0</v>
      </c>
      <c r="N4" s="7">
        <f>$M$4/$B$11</f>
        <v>0</v>
      </c>
    </row>
    <row r="5" spans="1:14" s="5" customFormat="1" ht="18" customHeight="1">
      <c r="A5" s="3" t="s">
        <v>8</v>
      </c>
      <c r="B5" s="4">
        <v>24.95</v>
      </c>
      <c r="D5" s="6" t="s">
        <v>9</v>
      </c>
      <c r="E5" s="7">
        <f>E2/$B$11</f>
        <v>36.310820624546118</v>
      </c>
      <c r="F5" s="6" t="s">
        <v>9</v>
      </c>
      <c r="G5" s="7">
        <f>G2/$B$11</f>
        <v>0</v>
      </c>
      <c r="I5" s="6" t="s">
        <v>10</v>
      </c>
      <c r="J5" s="8">
        <v>680</v>
      </c>
      <c r="K5" s="9">
        <f>J5/$B$11</f>
        <v>9.8765432098765444</v>
      </c>
      <c r="L5" s="6" t="s">
        <v>10</v>
      </c>
      <c r="M5" s="6">
        <v>0</v>
      </c>
      <c r="N5" s="7">
        <f>$M$5/$B$11</f>
        <v>0</v>
      </c>
    </row>
    <row r="6" spans="1:14" s="5" customFormat="1" ht="18" customHeight="1">
      <c r="A6" s="3"/>
      <c r="B6" s="4"/>
      <c r="D6" s="6" t="s">
        <v>11</v>
      </c>
      <c r="E6" s="7">
        <f>E2/$B$3</f>
        <v>104.38413361169103</v>
      </c>
      <c r="F6" s="6" t="s">
        <v>11</v>
      </c>
      <c r="G6" s="7">
        <f>G2/$B$3</f>
        <v>0</v>
      </c>
      <c r="I6" s="6" t="s">
        <v>12</v>
      </c>
      <c r="J6" s="8">
        <v>360</v>
      </c>
      <c r="K6" s="9">
        <f>J6/B3</f>
        <v>15.031315240083508</v>
      </c>
      <c r="L6" s="6" t="s">
        <v>12</v>
      </c>
      <c r="M6" s="6"/>
      <c r="N6" s="7"/>
    </row>
    <row r="7" spans="1:14" s="5" customFormat="1" ht="18" customHeight="1">
      <c r="A7" s="3"/>
      <c r="B7" s="4"/>
      <c r="D7" s="6" t="s">
        <v>13</v>
      </c>
      <c r="E7" s="7"/>
      <c r="F7" s="6" t="s">
        <v>13</v>
      </c>
      <c r="G7" s="7"/>
      <c r="I7" s="6" t="s">
        <v>13</v>
      </c>
      <c r="J7" s="8">
        <v>100</v>
      </c>
      <c r="K7" s="7"/>
      <c r="L7" s="6" t="s">
        <v>13</v>
      </c>
      <c r="M7" s="6"/>
      <c r="N7" s="7"/>
    </row>
    <row r="8" spans="1:14">
      <c r="A8" s="10" t="s">
        <v>14</v>
      </c>
      <c r="B8" s="10">
        <v>19.95</v>
      </c>
      <c r="D8" s="11" t="s">
        <v>15</v>
      </c>
      <c r="E8" s="12"/>
      <c r="F8" s="11" t="s">
        <v>15</v>
      </c>
      <c r="G8" s="12"/>
      <c r="I8" s="11" t="s">
        <v>15</v>
      </c>
      <c r="J8" s="13">
        <v>60</v>
      </c>
      <c r="K8" s="14"/>
      <c r="L8" s="11" t="s">
        <v>15</v>
      </c>
      <c r="M8" s="10"/>
      <c r="N8" s="12"/>
    </row>
    <row r="9" spans="1:14" ht="21" customHeight="1">
      <c r="A9" s="10" t="s">
        <v>16</v>
      </c>
      <c r="B9" s="10">
        <v>22.95</v>
      </c>
      <c r="D9" s="1" t="s">
        <v>17</v>
      </c>
      <c r="E9" s="1">
        <v>2000</v>
      </c>
      <c r="F9" s="1" t="s">
        <v>1</v>
      </c>
      <c r="G9" s="1">
        <v>500</v>
      </c>
      <c r="I9" s="2" t="s">
        <v>17</v>
      </c>
      <c r="J9" s="2" t="s">
        <v>2</v>
      </c>
      <c r="K9" s="2">
        <v>2000</v>
      </c>
      <c r="L9" s="2" t="s">
        <v>1</v>
      </c>
      <c r="M9" s="2" t="s">
        <v>2</v>
      </c>
      <c r="N9" s="2">
        <v>500</v>
      </c>
    </row>
    <row r="10" spans="1:14" ht="18" customHeight="1">
      <c r="A10" s="15" t="s">
        <v>18</v>
      </c>
      <c r="B10" s="15">
        <f>B3+B3+B5+B8</f>
        <v>92.8</v>
      </c>
      <c r="D10" s="6" t="s">
        <v>4</v>
      </c>
      <c r="E10" s="7">
        <f>E9/$B$16</f>
        <v>21.668472372697725</v>
      </c>
      <c r="F10" s="6" t="s">
        <v>4</v>
      </c>
      <c r="G10" s="7">
        <f>G9/$B$16</f>
        <v>5.4171180931744312</v>
      </c>
      <c r="I10" s="6" t="s">
        <v>4</v>
      </c>
      <c r="J10" s="8">
        <v>300</v>
      </c>
      <c r="K10" s="7">
        <f>$J$10/$B$16</f>
        <v>3.2502708559046587</v>
      </c>
      <c r="L10" s="6" t="s">
        <v>4</v>
      </c>
      <c r="M10" s="6">
        <v>280</v>
      </c>
      <c r="N10" s="7">
        <f>$M$10/$B$16</f>
        <v>3.0335861321776814</v>
      </c>
    </row>
    <row r="11" spans="1:14" ht="18" customHeight="1">
      <c r="A11" s="15" t="s">
        <v>19</v>
      </c>
      <c r="B11" s="15">
        <f>B3+B5+B8</f>
        <v>68.849999999999994</v>
      </c>
      <c r="D11" s="6" t="s">
        <v>6</v>
      </c>
      <c r="E11" s="7">
        <f>E9/$B$11</f>
        <v>29.048656499636895</v>
      </c>
      <c r="F11" s="6" t="s">
        <v>6</v>
      </c>
      <c r="G11" s="7">
        <f>G9/$B$11</f>
        <v>7.2621641249092237</v>
      </c>
      <c r="I11" s="6" t="s">
        <v>7</v>
      </c>
      <c r="J11" s="8">
        <v>480</v>
      </c>
      <c r="K11" s="7">
        <f>$J$11/$B$11</f>
        <v>6.9716775599128544</v>
      </c>
      <c r="L11" s="6" t="s">
        <v>7</v>
      </c>
      <c r="M11" s="6">
        <v>150</v>
      </c>
      <c r="N11" s="7">
        <f>$M$11/$B$11</f>
        <v>2.1786492374727673</v>
      </c>
    </row>
    <row r="12" spans="1:14" ht="18" customHeight="1">
      <c r="A12" s="15" t="s">
        <v>20</v>
      </c>
      <c r="B12" s="15">
        <f>B3+B5+B8+B9</f>
        <v>91.8</v>
      </c>
      <c r="D12" s="6" t="s">
        <v>9</v>
      </c>
      <c r="E12" s="7">
        <f>E9/$B$11</f>
        <v>29.048656499636895</v>
      </c>
      <c r="F12" s="6" t="s">
        <v>9</v>
      </c>
      <c r="G12" s="7">
        <f>G9/$B$11</f>
        <v>7.2621641249092237</v>
      </c>
      <c r="I12" s="6" t="s">
        <v>10</v>
      </c>
      <c r="J12" s="8">
        <v>680</v>
      </c>
      <c r="K12" s="7">
        <f>$J$12/$B$11</f>
        <v>9.8765432098765444</v>
      </c>
      <c r="L12" s="6" t="s">
        <v>10</v>
      </c>
      <c r="M12" s="6">
        <v>70</v>
      </c>
      <c r="N12" s="7">
        <f>$M$12/$B$11</f>
        <v>1.0167029774872913</v>
      </c>
    </row>
    <row r="13" spans="1:14" ht="18" customHeight="1">
      <c r="A13" s="15"/>
      <c r="B13" s="15"/>
      <c r="D13" s="6" t="s">
        <v>11</v>
      </c>
      <c r="E13" s="7">
        <f>E9/$B$3</f>
        <v>83.507306889352819</v>
      </c>
      <c r="F13" s="6" t="s">
        <v>11</v>
      </c>
      <c r="G13" s="7">
        <f>G9/$B$3</f>
        <v>20.876826722338205</v>
      </c>
      <c r="I13" s="6" t="s">
        <v>12</v>
      </c>
      <c r="J13" s="8">
        <v>380</v>
      </c>
      <c r="K13" s="7">
        <f>J13/B3</f>
        <v>15.866388308977037</v>
      </c>
      <c r="L13" s="6" t="s">
        <v>12</v>
      </c>
      <c r="M13" s="6"/>
      <c r="N13" s="7"/>
    </row>
    <row r="14" spans="1:14" ht="18" customHeight="1">
      <c r="A14" s="15"/>
      <c r="B14" s="15"/>
      <c r="D14" s="6" t="s">
        <v>13</v>
      </c>
      <c r="E14" s="7"/>
      <c r="F14" s="6" t="s">
        <v>13</v>
      </c>
      <c r="G14" s="7"/>
      <c r="I14" s="6" t="s">
        <v>13</v>
      </c>
      <c r="J14" s="8">
        <v>100</v>
      </c>
      <c r="K14" s="7"/>
      <c r="L14" s="6" t="s">
        <v>13</v>
      </c>
      <c r="M14" s="6"/>
      <c r="N14" s="7"/>
    </row>
    <row r="15" spans="1:14">
      <c r="A15" s="15" t="s">
        <v>21</v>
      </c>
      <c r="B15" s="15">
        <f>B3+B3+B5+B8+B9</f>
        <v>115.75</v>
      </c>
      <c r="D15" s="11" t="s">
        <v>15</v>
      </c>
      <c r="E15" s="12"/>
      <c r="F15" s="11" t="s">
        <v>15</v>
      </c>
      <c r="G15" s="12"/>
      <c r="I15" s="11" t="s">
        <v>15</v>
      </c>
      <c r="J15" s="13">
        <v>60</v>
      </c>
      <c r="K15" s="9"/>
      <c r="L15" s="11" t="s">
        <v>15</v>
      </c>
      <c r="M15" s="3"/>
      <c r="N15" s="12"/>
    </row>
    <row r="16" spans="1:14" ht="23.1" customHeight="1">
      <c r="A16" s="16" t="s">
        <v>22</v>
      </c>
      <c r="B16" s="16">
        <f>SUM(B10:B15)/4</f>
        <v>92.3</v>
      </c>
      <c r="D16" s="1" t="s">
        <v>23</v>
      </c>
      <c r="E16" s="1">
        <v>1500</v>
      </c>
      <c r="F16" s="1" t="s">
        <v>1</v>
      </c>
      <c r="G16" s="1">
        <v>1000</v>
      </c>
      <c r="I16" s="2" t="s">
        <v>23</v>
      </c>
      <c r="J16" s="2" t="s">
        <v>2</v>
      </c>
      <c r="K16" s="2">
        <v>1500</v>
      </c>
      <c r="L16" s="2" t="s">
        <v>1</v>
      </c>
      <c r="M16" s="2" t="s">
        <v>2</v>
      </c>
      <c r="N16" s="2">
        <v>1000</v>
      </c>
    </row>
    <row r="17" spans="1:30" ht="18.600000000000001" customHeight="1">
      <c r="D17" s="6" t="s">
        <v>4</v>
      </c>
      <c r="E17" s="7">
        <f>E16/$B$16</f>
        <v>16.251354279523294</v>
      </c>
      <c r="F17" s="6" t="s">
        <v>4</v>
      </c>
      <c r="G17" s="7">
        <f>G16/$B$16</f>
        <v>10.834236186348862</v>
      </c>
      <c r="I17" s="6" t="s">
        <v>4</v>
      </c>
      <c r="J17" s="8">
        <v>300</v>
      </c>
      <c r="K17" s="7">
        <f>$J$17/$B$16</f>
        <v>3.2502708559046587</v>
      </c>
      <c r="L17" s="6" t="s">
        <v>4</v>
      </c>
      <c r="M17" s="6">
        <v>460</v>
      </c>
      <c r="N17" s="7">
        <f>$M$17/$B$16</f>
        <v>4.9837486457204765</v>
      </c>
    </row>
    <row r="18" spans="1:30" ht="18.600000000000001" customHeight="1">
      <c r="D18" s="6" t="s">
        <v>6</v>
      </c>
      <c r="E18" s="7">
        <f>E16/$B$11</f>
        <v>21.786492374727672</v>
      </c>
      <c r="F18" s="6" t="s">
        <v>6</v>
      </c>
      <c r="G18" s="7">
        <f>G16/$B$11</f>
        <v>14.524328249818447</v>
      </c>
      <c r="I18" s="6" t="s">
        <v>7</v>
      </c>
      <c r="J18" s="8">
        <v>300</v>
      </c>
      <c r="K18" s="7">
        <f>$J$18/$B$11</f>
        <v>4.3572984749455346</v>
      </c>
      <c r="L18" s="6" t="s">
        <v>7</v>
      </c>
      <c r="M18" s="6">
        <v>400</v>
      </c>
      <c r="N18" s="7">
        <f>$M$18/$B$11</f>
        <v>5.8097312999273791</v>
      </c>
    </row>
    <row r="19" spans="1:30" ht="18.600000000000001" customHeight="1">
      <c r="A19" s="17" t="s">
        <v>34</v>
      </c>
      <c r="B19" s="18">
        <v>167</v>
      </c>
      <c r="D19" s="6" t="s">
        <v>9</v>
      </c>
      <c r="E19" s="7">
        <f>E16/$B$11</f>
        <v>21.786492374727672</v>
      </c>
      <c r="F19" s="6" t="s">
        <v>9</v>
      </c>
      <c r="G19" s="7">
        <f>G16/$B$11</f>
        <v>14.524328249818447</v>
      </c>
      <c r="I19" s="6" t="s">
        <v>10</v>
      </c>
      <c r="J19" s="8">
        <v>540</v>
      </c>
      <c r="K19" s="7">
        <f>$J$19/$B$11</f>
        <v>7.8431372549019613</v>
      </c>
      <c r="L19" s="6" t="s">
        <v>10</v>
      </c>
      <c r="M19" s="6">
        <v>140</v>
      </c>
      <c r="N19" s="7">
        <f>$M$19/$B$11</f>
        <v>2.0334059549745827</v>
      </c>
    </row>
    <row r="20" spans="1:30" ht="18.600000000000001" customHeight="1">
      <c r="A20" s="17"/>
      <c r="B20" s="18"/>
      <c r="D20" s="6" t="s">
        <v>11</v>
      </c>
      <c r="E20" s="7">
        <f>E16/$B$3</f>
        <v>62.630480167014618</v>
      </c>
      <c r="F20" s="6" t="s">
        <v>11</v>
      </c>
      <c r="G20" s="7">
        <f>G16/$B$3</f>
        <v>41.753653444676409</v>
      </c>
      <c r="I20" s="6" t="s">
        <v>12</v>
      </c>
      <c r="J20" s="8">
        <v>360</v>
      </c>
      <c r="K20" s="7">
        <f>J20/B3</f>
        <v>15.031315240083508</v>
      </c>
      <c r="L20" s="6" t="s">
        <v>12</v>
      </c>
      <c r="M20" s="6"/>
      <c r="N20" s="7"/>
    </row>
    <row r="21" spans="1:30" ht="18.600000000000001" customHeight="1">
      <c r="A21" s="17"/>
      <c r="B21" s="18"/>
      <c r="D21" s="6" t="s">
        <v>13</v>
      </c>
      <c r="E21" s="7"/>
      <c r="F21" s="6" t="s">
        <v>13</v>
      </c>
      <c r="G21" s="7"/>
      <c r="I21" s="6" t="s">
        <v>13</v>
      </c>
      <c r="J21" s="6"/>
      <c r="K21" s="7"/>
      <c r="L21" s="6" t="s">
        <v>13</v>
      </c>
      <c r="M21" s="6"/>
      <c r="N21" s="7"/>
    </row>
    <row r="22" spans="1:30">
      <c r="D22" s="11" t="s">
        <v>15</v>
      </c>
      <c r="E22" s="10"/>
      <c r="F22" s="11" t="s">
        <v>15</v>
      </c>
      <c r="G22" s="10"/>
      <c r="H22" s="10"/>
      <c r="I22" s="11" t="s">
        <v>15</v>
      </c>
      <c r="J22" s="10"/>
      <c r="K22" s="12"/>
      <c r="L22" s="11" t="s">
        <v>15</v>
      </c>
      <c r="M22" s="10"/>
      <c r="N22" s="10"/>
    </row>
    <row r="24" spans="1:30" ht="22.5" customHeight="1">
      <c r="H24" s="19"/>
      <c r="I24" s="335" t="s">
        <v>0</v>
      </c>
      <c r="J24" s="335"/>
      <c r="K24" s="335"/>
      <c r="L24" s="335"/>
      <c r="M24" s="335"/>
      <c r="N24" s="335"/>
      <c r="P24" s="19"/>
      <c r="Q24" s="335" t="s">
        <v>17</v>
      </c>
      <c r="R24" s="335"/>
      <c r="S24" s="335"/>
      <c r="T24" s="335"/>
      <c r="U24" s="335"/>
      <c r="V24" s="335"/>
      <c r="X24" s="19"/>
      <c r="Y24" s="335" t="s">
        <v>24</v>
      </c>
      <c r="Z24" s="335"/>
      <c r="AA24" s="335"/>
      <c r="AB24" s="335"/>
      <c r="AC24" s="335"/>
      <c r="AD24" s="335"/>
    </row>
    <row r="25" spans="1:30" ht="27.6" customHeight="1">
      <c r="H25" s="19"/>
      <c r="I25" s="20" t="s">
        <v>109</v>
      </c>
      <c r="J25" s="20" t="s">
        <v>26</v>
      </c>
      <c r="K25" s="20" t="s">
        <v>27</v>
      </c>
      <c r="L25" s="20" t="s">
        <v>28</v>
      </c>
      <c r="M25" s="20" t="s">
        <v>29</v>
      </c>
      <c r="N25" s="20" t="s">
        <v>30</v>
      </c>
      <c r="P25" s="19"/>
      <c r="Q25" s="20" t="s">
        <v>25</v>
      </c>
      <c r="R25" s="20" t="s">
        <v>26</v>
      </c>
      <c r="S25" s="20" t="s">
        <v>27</v>
      </c>
      <c r="T25" s="20" t="s">
        <v>28</v>
      </c>
      <c r="U25" s="20" t="s">
        <v>29</v>
      </c>
      <c r="V25" s="20" t="s">
        <v>30</v>
      </c>
      <c r="X25" s="19"/>
      <c r="Y25" s="20" t="s">
        <v>25</v>
      </c>
      <c r="Z25" s="20" t="s">
        <v>26</v>
      </c>
      <c r="AA25" s="20" t="s">
        <v>27</v>
      </c>
      <c r="AB25" s="20" t="s">
        <v>28</v>
      </c>
      <c r="AC25" s="20" t="s">
        <v>29</v>
      </c>
      <c r="AD25" s="20" t="s">
        <v>30</v>
      </c>
    </row>
    <row r="26" spans="1:30">
      <c r="A26" s="30" t="s">
        <v>54</v>
      </c>
      <c r="H26" s="19">
        <v>1</v>
      </c>
      <c r="I26" s="30" t="s">
        <v>54</v>
      </c>
      <c r="J26" s="21"/>
      <c r="K26" s="21"/>
      <c r="L26" s="21"/>
      <c r="M26" s="21"/>
      <c r="N26" s="21"/>
      <c r="P26" s="19">
        <v>1</v>
      </c>
      <c r="Q26" s="21"/>
      <c r="R26" s="21"/>
      <c r="S26" s="21"/>
      <c r="T26" s="21"/>
      <c r="U26" s="21"/>
      <c r="V26" s="21"/>
      <c r="X26" s="19">
        <v>1</v>
      </c>
      <c r="Y26" s="21"/>
      <c r="Z26" s="21"/>
      <c r="AA26" s="21"/>
      <c r="AB26" s="21"/>
      <c r="AC26" s="21"/>
      <c r="AD26" s="21"/>
    </row>
    <row r="27" spans="1:30">
      <c r="A27" s="35" t="s">
        <v>61</v>
      </c>
      <c r="H27" s="19">
        <v>2</v>
      </c>
      <c r="I27" s="30" t="s">
        <v>62</v>
      </c>
      <c r="J27" s="21"/>
      <c r="K27" s="21"/>
      <c r="L27" s="21"/>
      <c r="M27" s="21"/>
      <c r="N27" s="21"/>
      <c r="P27" s="19">
        <v>2</v>
      </c>
      <c r="Q27" s="21"/>
      <c r="R27" s="21"/>
      <c r="S27" s="21"/>
      <c r="T27" s="21"/>
      <c r="U27" s="21"/>
      <c r="V27" s="21"/>
      <c r="X27" s="19">
        <v>2</v>
      </c>
      <c r="Y27" s="21"/>
      <c r="Z27" s="21"/>
      <c r="AA27" s="21"/>
      <c r="AB27" s="21"/>
      <c r="AC27" s="21"/>
      <c r="AD27" s="21"/>
    </row>
    <row r="28" spans="1:30">
      <c r="A28" s="30" t="s">
        <v>62</v>
      </c>
      <c r="H28" s="19">
        <v>3</v>
      </c>
      <c r="I28" s="30" t="s">
        <v>63</v>
      </c>
      <c r="J28" s="21"/>
      <c r="K28" s="21"/>
      <c r="L28" s="21"/>
      <c r="M28" s="21"/>
      <c r="N28" s="21"/>
      <c r="P28" s="19">
        <v>3</v>
      </c>
      <c r="Q28" s="21"/>
      <c r="R28" s="21"/>
      <c r="S28" s="21"/>
      <c r="T28" s="21"/>
      <c r="U28" s="21"/>
      <c r="V28" s="21"/>
      <c r="X28" s="19">
        <v>3</v>
      </c>
      <c r="Y28" s="21"/>
      <c r="Z28" s="21"/>
      <c r="AA28" s="21"/>
      <c r="AB28" s="21"/>
      <c r="AC28" s="21"/>
      <c r="AD28" s="21"/>
    </row>
    <row r="29" spans="1:30" ht="22.5">
      <c r="A29" s="30" t="s">
        <v>63</v>
      </c>
      <c r="H29" s="19"/>
      <c r="I29" s="30" t="s">
        <v>107</v>
      </c>
      <c r="J29" s="21"/>
      <c r="K29" s="21"/>
      <c r="L29" s="21"/>
      <c r="M29" s="21"/>
      <c r="N29" s="21"/>
      <c r="P29" s="19"/>
      <c r="Q29" s="20" t="s">
        <v>31</v>
      </c>
      <c r="R29" s="20" t="s">
        <v>26</v>
      </c>
      <c r="S29" s="20" t="s">
        <v>27</v>
      </c>
      <c r="T29" s="20" t="s">
        <v>28</v>
      </c>
      <c r="U29" s="20" t="s">
        <v>29</v>
      </c>
      <c r="V29" s="20" t="s">
        <v>30</v>
      </c>
      <c r="X29" s="19"/>
      <c r="Y29" s="20" t="s">
        <v>31</v>
      </c>
      <c r="Z29" s="20" t="s">
        <v>26</v>
      </c>
      <c r="AA29" s="20" t="s">
        <v>27</v>
      </c>
      <c r="AB29" s="20" t="s">
        <v>28</v>
      </c>
      <c r="AC29" s="20" t="s">
        <v>29</v>
      </c>
      <c r="AD29" s="20" t="s">
        <v>30</v>
      </c>
    </row>
    <row r="30" spans="1:30">
      <c r="A30" s="30"/>
      <c r="H30" s="19">
        <v>4</v>
      </c>
      <c r="I30" s="35" t="s">
        <v>65</v>
      </c>
      <c r="J30" s="21"/>
      <c r="K30" s="21"/>
      <c r="L30" s="21"/>
      <c r="M30" s="21"/>
      <c r="N30" s="21"/>
      <c r="P30" s="19"/>
      <c r="Q30" s="20"/>
      <c r="R30" s="20"/>
      <c r="S30" s="20"/>
      <c r="T30" s="20"/>
      <c r="U30" s="20"/>
      <c r="V30" s="20"/>
      <c r="X30" s="19"/>
      <c r="Y30" s="20"/>
      <c r="Z30" s="20"/>
      <c r="AA30" s="20"/>
      <c r="AB30" s="20"/>
      <c r="AC30" s="20"/>
      <c r="AD30" s="20"/>
    </row>
    <row r="31" spans="1:30">
      <c r="A31" s="30"/>
      <c r="H31" s="19">
        <v>5</v>
      </c>
      <c r="I31" s="38" t="s">
        <v>55</v>
      </c>
      <c r="J31" s="21"/>
      <c r="K31" s="21"/>
      <c r="L31" s="21"/>
      <c r="M31" s="21"/>
      <c r="N31" s="21"/>
      <c r="P31" s="19"/>
      <c r="Q31" s="20"/>
      <c r="R31" s="20"/>
      <c r="S31" s="20"/>
      <c r="T31" s="20"/>
      <c r="U31" s="20"/>
      <c r="V31" s="20"/>
      <c r="X31" s="19"/>
      <c r="Y31" s="20"/>
      <c r="Z31" s="20"/>
      <c r="AA31" s="20"/>
      <c r="AB31" s="20"/>
      <c r="AC31" s="20"/>
      <c r="AD31" s="20"/>
    </row>
    <row r="32" spans="1:30">
      <c r="A32" s="30"/>
      <c r="H32" s="19">
        <v>6</v>
      </c>
      <c r="I32" s="38" t="s">
        <v>68</v>
      </c>
      <c r="J32" s="21"/>
      <c r="K32" s="21"/>
      <c r="L32" s="21"/>
      <c r="M32" s="21"/>
      <c r="N32" s="21"/>
      <c r="P32" s="19"/>
      <c r="Q32" s="20"/>
      <c r="R32" s="20"/>
      <c r="S32" s="20"/>
      <c r="T32" s="20"/>
      <c r="U32" s="20"/>
      <c r="V32" s="20"/>
      <c r="X32" s="19"/>
      <c r="Y32" s="20"/>
      <c r="Z32" s="20"/>
      <c r="AA32" s="20"/>
      <c r="AB32" s="20"/>
      <c r="AC32" s="20"/>
      <c r="AD32" s="20"/>
    </row>
    <row r="33" spans="1:30">
      <c r="A33" s="30"/>
      <c r="H33" s="19">
        <v>7</v>
      </c>
      <c r="I33" s="38" t="s">
        <v>72</v>
      </c>
      <c r="J33" s="21"/>
      <c r="K33" s="21"/>
      <c r="L33" s="21"/>
      <c r="M33" s="21"/>
      <c r="N33" s="21"/>
      <c r="P33" s="19"/>
      <c r="Q33" s="20"/>
      <c r="R33" s="20"/>
      <c r="S33" s="20"/>
      <c r="T33" s="20"/>
      <c r="U33" s="20"/>
      <c r="V33" s="20"/>
      <c r="X33" s="19"/>
      <c r="Y33" s="20"/>
      <c r="Z33" s="20"/>
      <c r="AA33" s="20"/>
      <c r="AB33" s="20"/>
      <c r="AC33" s="20"/>
      <c r="AD33" s="20"/>
    </row>
    <row r="34" spans="1:30">
      <c r="A34" s="30"/>
      <c r="H34" s="19">
        <v>8</v>
      </c>
      <c r="I34" s="30" t="s">
        <v>74</v>
      </c>
      <c r="J34" s="21"/>
      <c r="K34" s="21"/>
      <c r="L34" s="21"/>
      <c r="M34" s="21"/>
      <c r="N34" s="21"/>
      <c r="P34" s="19"/>
      <c r="Q34" s="20"/>
      <c r="R34" s="20"/>
      <c r="S34" s="20"/>
      <c r="T34" s="20"/>
      <c r="U34" s="20"/>
      <c r="V34" s="20"/>
      <c r="X34" s="19"/>
      <c r="Y34" s="20"/>
      <c r="Z34" s="20"/>
      <c r="AA34" s="20"/>
      <c r="AB34" s="20"/>
      <c r="AC34" s="20"/>
      <c r="AD34" s="20"/>
    </row>
    <row r="35" spans="1:30">
      <c r="A35" s="30"/>
      <c r="H35" s="19">
        <v>9</v>
      </c>
      <c r="I35" s="30" t="s">
        <v>76</v>
      </c>
      <c r="J35" s="21"/>
      <c r="K35" s="21"/>
      <c r="L35" s="21"/>
      <c r="M35" s="21"/>
      <c r="N35" s="21"/>
      <c r="P35" s="19"/>
      <c r="Q35" s="20"/>
      <c r="R35" s="20"/>
      <c r="S35" s="20"/>
      <c r="T35" s="20"/>
      <c r="U35" s="20"/>
      <c r="V35" s="20"/>
      <c r="X35" s="19"/>
      <c r="Y35" s="20"/>
      <c r="Z35" s="20"/>
      <c r="AA35" s="20"/>
      <c r="AB35" s="20"/>
      <c r="AC35" s="20"/>
      <c r="AD35" s="20"/>
    </row>
    <row r="36" spans="1:30">
      <c r="A36" s="30"/>
      <c r="H36" s="19">
        <v>10</v>
      </c>
      <c r="I36" s="35" t="s">
        <v>78</v>
      </c>
      <c r="J36" s="21"/>
      <c r="K36" s="21"/>
      <c r="L36" s="21"/>
      <c r="M36" s="21"/>
      <c r="N36" s="21"/>
      <c r="P36" s="19"/>
      <c r="Q36" s="20"/>
      <c r="R36" s="20"/>
      <c r="S36" s="20"/>
      <c r="T36" s="20"/>
      <c r="U36" s="20"/>
      <c r="V36" s="20"/>
      <c r="X36" s="19"/>
      <c r="Y36" s="20"/>
      <c r="Z36" s="20"/>
      <c r="AA36" s="20"/>
      <c r="AB36" s="20"/>
      <c r="AC36" s="20"/>
      <c r="AD36" s="20"/>
    </row>
    <row r="37" spans="1:30">
      <c r="A37" s="35" t="s">
        <v>64</v>
      </c>
      <c r="H37" s="19">
        <v>11</v>
      </c>
      <c r="I37" s="47" t="s">
        <v>92</v>
      </c>
      <c r="J37" s="21"/>
      <c r="K37" s="21"/>
      <c r="L37" s="21"/>
      <c r="M37" s="21"/>
      <c r="N37" s="21"/>
      <c r="P37" s="19">
        <v>1</v>
      </c>
      <c r="Q37" s="21"/>
      <c r="R37" s="21"/>
      <c r="S37" s="21"/>
      <c r="T37" s="21"/>
      <c r="U37" s="21"/>
      <c r="V37" s="21"/>
      <c r="X37" s="19">
        <v>1</v>
      </c>
      <c r="Y37" s="21"/>
      <c r="Z37" s="21"/>
      <c r="AA37" s="21"/>
      <c r="AB37" s="21"/>
      <c r="AC37" s="21"/>
      <c r="AD37" s="21"/>
    </row>
    <row r="38" spans="1:30">
      <c r="A38" s="35" t="s">
        <v>65</v>
      </c>
      <c r="H38" s="19">
        <v>12</v>
      </c>
      <c r="I38" s="47" t="s">
        <v>86</v>
      </c>
      <c r="J38" s="21"/>
      <c r="K38" s="21"/>
      <c r="L38" s="21"/>
      <c r="M38" s="21"/>
      <c r="N38" s="21"/>
      <c r="P38" s="19">
        <v>2</v>
      </c>
      <c r="Q38" s="21"/>
      <c r="R38" s="21"/>
      <c r="S38" s="21"/>
      <c r="T38" s="21"/>
      <c r="U38" s="21"/>
      <c r="V38" s="21"/>
      <c r="X38" s="19">
        <v>2</v>
      </c>
      <c r="Y38" s="21"/>
      <c r="Z38" s="21"/>
      <c r="AA38" s="21"/>
      <c r="AB38" s="21"/>
      <c r="AC38" s="21"/>
      <c r="AD38" s="21"/>
    </row>
    <row r="39" spans="1:30">
      <c r="A39" s="35" t="s">
        <v>66</v>
      </c>
      <c r="H39" s="19">
        <v>13</v>
      </c>
      <c r="I39" s="47" t="s">
        <v>88</v>
      </c>
      <c r="J39" s="21"/>
      <c r="K39" s="21"/>
      <c r="L39" s="21"/>
      <c r="M39" s="21"/>
      <c r="N39" s="21"/>
      <c r="P39" s="19">
        <v>3</v>
      </c>
      <c r="Q39" s="21"/>
      <c r="R39" s="21"/>
      <c r="S39" s="21"/>
      <c r="T39" s="21"/>
      <c r="U39" s="21"/>
      <c r="V39" s="21"/>
      <c r="X39" s="19">
        <v>3</v>
      </c>
      <c r="Y39" s="21"/>
      <c r="Z39" s="21"/>
      <c r="AA39" s="21"/>
      <c r="AB39" s="21"/>
      <c r="AC39" s="21"/>
      <c r="AD39" s="21"/>
    </row>
    <row r="40" spans="1:30" ht="15" thickBot="1">
      <c r="A40" s="38" t="s">
        <v>55</v>
      </c>
      <c r="H40" s="19">
        <v>14</v>
      </c>
      <c r="I40" s="40" t="s">
        <v>59</v>
      </c>
      <c r="J40" s="21"/>
      <c r="K40" s="21"/>
      <c r="L40" s="21"/>
      <c r="M40" s="21"/>
      <c r="N40" s="21"/>
      <c r="P40" s="19">
        <v>4</v>
      </c>
      <c r="Q40" s="21"/>
      <c r="R40" s="21"/>
      <c r="S40" s="21"/>
      <c r="T40" s="21"/>
      <c r="U40" s="21"/>
      <c r="V40" s="21"/>
      <c r="X40" s="19">
        <v>4</v>
      </c>
      <c r="Y40" s="21"/>
      <c r="Z40" s="21"/>
      <c r="AA40" s="21"/>
      <c r="AB40" s="21"/>
      <c r="AC40" s="21"/>
      <c r="AD40" s="21"/>
    </row>
    <row r="41" spans="1:30" ht="22.5">
      <c r="A41" s="38" t="s">
        <v>67</v>
      </c>
      <c r="H41" s="19"/>
      <c r="I41" s="20" t="s">
        <v>108</v>
      </c>
      <c r="J41" s="20" t="s">
        <v>26</v>
      </c>
      <c r="K41" s="20" t="s">
        <v>27</v>
      </c>
      <c r="L41" s="20" t="s">
        <v>28</v>
      </c>
      <c r="M41" s="20" t="s">
        <v>29</v>
      </c>
      <c r="N41" s="20" t="s">
        <v>30</v>
      </c>
      <c r="P41" s="19">
        <v>5</v>
      </c>
      <c r="Q41" s="21"/>
      <c r="R41" s="21"/>
      <c r="S41" s="21"/>
      <c r="T41" s="21"/>
      <c r="U41" s="21"/>
      <c r="V41" s="21"/>
      <c r="X41" s="19"/>
      <c r="Y41" s="20" t="s">
        <v>32</v>
      </c>
      <c r="Z41" s="20" t="s">
        <v>26</v>
      </c>
      <c r="AA41" s="20" t="s">
        <v>27</v>
      </c>
      <c r="AB41" s="20" t="s">
        <v>28</v>
      </c>
      <c r="AC41" s="20" t="s">
        <v>29</v>
      </c>
      <c r="AD41" s="20" t="s">
        <v>30</v>
      </c>
    </row>
    <row r="42" spans="1:30">
      <c r="A42" s="38" t="s">
        <v>68</v>
      </c>
      <c r="H42" s="19">
        <v>1</v>
      </c>
      <c r="I42" s="30" t="s">
        <v>54</v>
      </c>
      <c r="J42" s="21"/>
      <c r="K42" s="21"/>
      <c r="L42" s="21"/>
      <c r="M42" s="21"/>
      <c r="N42" s="21"/>
      <c r="P42" s="19">
        <v>6</v>
      </c>
      <c r="Q42" s="21"/>
      <c r="R42" s="21"/>
      <c r="S42" s="21"/>
      <c r="T42" s="21"/>
      <c r="U42" s="21"/>
      <c r="V42" s="21"/>
      <c r="X42" s="19">
        <v>1</v>
      </c>
      <c r="Y42" s="21"/>
      <c r="Z42" s="21"/>
      <c r="AA42" s="21"/>
      <c r="AB42" s="21"/>
      <c r="AC42" s="21"/>
      <c r="AD42" s="21"/>
    </row>
    <row r="43" spans="1:30">
      <c r="A43" s="35" t="s">
        <v>69</v>
      </c>
      <c r="H43" s="19">
        <v>2</v>
      </c>
      <c r="I43" s="30" t="s">
        <v>62</v>
      </c>
      <c r="J43" s="21"/>
      <c r="K43" s="21"/>
      <c r="L43" s="21"/>
      <c r="M43" s="21"/>
      <c r="N43" s="21"/>
      <c r="P43" s="19">
        <v>7</v>
      </c>
      <c r="Q43" s="21"/>
      <c r="R43" s="21"/>
      <c r="S43" s="21"/>
      <c r="T43" s="21"/>
      <c r="U43" s="21"/>
      <c r="V43" s="21"/>
      <c r="X43" s="19">
        <v>2</v>
      </c>
      <c r="Y43" s="21"/>
      <c r="Z43" s="21"/>
      <c r="AA43" s="21"/>
      <c r="AB43" s="21"/>
      <c r="AC43" s="21"/>
      <c r="AD43" s="21"/>
    </row>
    <row r="44" spans="1:30" ht="22.5">
      <c r="A44" s="38" t="s">
        <v>70</v>
      </c>
      <c r="H44" s="19">
        <v>3</v>
      </c>
      <c r="I44" s="30" t="s">
        <v>63</v>
      </c>
      <c r="J44" s="21"/>
      <c r="K44" s="21"/>
      <c r="L44" s="21"/>
      <c r="M44" s="21"/>
      <c r="N44" s="21"/>
      <c r="P44" s="19"/>
      <c r="Q44" s="20" t="s">
        <v>32</v>
      </c>
      <c r="R44" s="20" t="s">
        <v>26</v>
      </c>
      <c r="S44" s="20" t="s">
        <v>27</v>
      </c>
      <c r="T44" s="20" t="s">
        <v>28</v>
      </c>
      <c r="U44" s="20" t="s">
        <v>29</v>
      </c>
      <c r="V44" s="20" t="s">
        <v>30</v>
      </c>
      <c r="X44" s="19">
        <v>3</v>
      </c>
      <c r="Y44" s="21"/>
      <c r="Z44" s="21"/>
      <c r="AA44" s="21"/>
      <c r="AB44" s="21"/>
      <c r="AC44" s="21"/>
      <c r="AD44" s="21"/>
    </row>
    <row r="45" spans="1:30">
      <c r="A45" s="38" t="s">
        <v>71</v>
      </c>
      <c r="H45" s="19">
        <v>4</v>
      </c>
      <c r="I45" s="30" t="s">
        <v>107</v>
      </c>
      <c r="J45" s="21"/>
      <c r="K45" s="21"/>
      <c r="L45" s="21"/>
      <c r="M45" s="21"/>
      <c r="N45" s="21"/>
      <c r="P45" s="19">
        <v>1</v>
      </c>
      <c r="Q45" s="21"/>
      <c r="R45" s="21"/>
      <c r="S45" s="21"/>
      <c r="T45" s="21"/>
      <c r="U45" s="21"/>
      <c r="V45" s="21"/>
      <c r="X45" s="19">
        <v>4</v>
      </c>
      <c r="Y45" s="21"/>
      <c r="Z45" s="21"/>
      <c r="AA45" s="21"/>
      <c r="AB45" s="21"/>
      <c r="AC45" s="21"/>
      <c r="AD45" s="21"/>
    </row>
    <row r="46" spans="1:30">
      <c r="A46" s="38" t="s">
        <v>72</v>
      </c>
      <c r="H46" s="19">
        <v>5</v>
      </c>
      <c r="I46" s="35" t="s">
        <v>65</v>
      </c>
      <c r="J46" s="21"/>
      <c r="K46" s="21"/>
      <c r="L46" s="21"/>
      <c r="M46" s="21"/>
      <c r="N46" s="21"/>
      <c r="P46" s="19">
        <v>2</v>
      </c>
      <c r="Q46" s="21"/>
      <c r="R46" s="21"/>
      <c r="S46" s="21"/>
      <c r="T46" s="21"/>
      <c r="U46" s="21"/>
      <c r="V46" s="21"/>
      <c r="X46" s="19">
        <v>5</v>
      </c>
      <c r="Y46" s="21"/>
      <c r="Z46" s="21"/>
      <c r="AA46" s="21"/>
      <c r="AB46" s="21"/>
      <c r="AC46" s="21"/>
      <c r="AD46" s="21"/>
    </row>
    <row r="47" spans="1:30">
      <c r="A47" s="30" t="s">
        <v>56</v>
      </c>
      <c r="H47" s="19">
        <v>6</v>
      </c>
      <c r="I47" s="38" t="s">
        <v>55</v>
      </c>
      <c r="J47" s="21"/>
      <c r="K47" s="21"/>
      <c r="L47" s="21"/>
      <c r="M47" s="21"/>
      <c r="N47" s="21"/>
      <c r="P47" s="19">
        <v>3</v>
      </c>
      <c r="Q47" s="21"/>
      <c r="R47" s="21"/>
      <c r="S47" s="21"/>
      <c r="T47" s="21"/>
      <c r="U47" s="21"/>
      <c r="V47" s="21"/>
      <c r="X47" s="19">
        <v>6</v>
      </c>
      <c r="Y47" s="21"/>
      <c r="Z47" s="21"/>
      <c r="AA47" s="21"/>
      <c r="AB47" s="21"/>
      <c r="AC47" s="21"/>
      <c r="AD47" s="21"/>
    </row>
    <row r="48" spans="1:30">
      <c r="A48" s="35" t="s">
        <v>73</v>
      </c>
      <c r="H48" s="19">
        <v>7</v>
      </c>
      <c r="I48" s="38" t="s">
        <v>68</v>
      </c>
      <c r="J48" s="21"/>
      <c r="K48" s="21"/>
      <c r="L48" s="21"/>
      <c r="M48" s="21"/>
      <c r="N48" s="21"/>
      <c r="P48" s="19">
        <v>4</v>
      </c>
      <c r="Q48" s="21"/>
      <c r="R48" s="21"/>
      <c r="S48" s="21"/>
      <c r="T48" s="21"/>
      <c r="U48" s="21"/>
      <c r="V48" s="21"/>
      <c r="X48" s="19">
        <v>7</v>
      </c>
      <c r="Y48" s="21"/>
      <c r="Z48" s="21"/>
      <c r="AA48" s="21"/>
      <c r="AB48" s="21"/>
      <c r="AC48" s="21"/>
      <c r="AD48" s="21"/>
    </row>
    <row r="49" spans="1:30">
      <c r="A49" s="35"/>
      <c r="H49" s="19">
        <v>8</v>
      </c>
      <c r="I49" s="38" t="s">
        <v>72</v>
      </c>
      <c r="J49" s="21"/>
      <c r="K49" s="21"/>
      <c r="L49" s="21"/>
      <c r="M49" s="21"/>
      <c r="N49" s="21"/>
      <c r="P49" s="19"/>
      <c r="Q49" s="21"/>
      <c r="R49" s="21"/>
      <c r="S49" s="21"/>
      <c r="T49" s="21"/>
      <c r="U49" s="21"/>
      <c r="V49" s="21"/>
      <c r="X49" s="19"/>
      <c r="Y49" s="21"/>
      <c r="Z49" s="21"/>
      <c r="AA49" s="21"/>
      <c r="AB49" s="21"/>
      <c r="AC49" s="21"/>
      <c r="AD49" s="21"/>
    </row>
    <row r="50" spans="1:30">
      <c r="A50" s="35"/>
      <c r="H50" s="19">
        <v>9</v>
      </c>
      <c r="I50" s="30" t="s">
        <v>74</v>
      </c>
      <c r="J50" s="21"/>
      <c r="K50" s="21"/>
      <c r="L50" s="21"/>
      <c r="M50" s="21"/>
      <c r="N50" s="21"/>
      <c r="P50" s="19"/>
      <c r="Q50" s="21"/>
      <c r="R50" s="21"/>
      <c r="S50" s="21"/>
      <c r="T50" s="21"/>
      <c r="U50" s="21"/>
      <c r="V50" s="21"/>
      <c r="X50" s="19"/>
      <c r="Y50" s="21"/>
      <c r="Z50" s="21"/>
      <c r="AA50" s="21"/>
      <c r="AB50" s="21"/>
      <c r="AC50" s="21"/>
      <c r="AD50" s="21"/>
    </row>
    <row r="51" spans="1:30">
      <c r="A51" s="35"/>
      <c r="H51" s="19">
        <v>10</v>
      </c>
      <c r="I51" s="30" t="s">
        <v>76</v>
      </c>
      <c r="J51" s="21"/>
      <c r="K51" s="21"/>
      <c r="L51" s="21"/>
      <c r="M51" s="21"/>
      <c r="N51" s="21"/>
      <c r="P51" s="19"/>
      <c r="Q51" s="21"/>
      <c r="R51" s="21"/>
      <c r="S51" s="21"/>
      <c r="T51" s="21"/>
      <c r="U51" s="21"/>
      <c r="V51" s="21"/>
      <c r="X51" s="19"/>
      <c r="Y51" s="21"/>
      <c r="Z51" s="21"/>
      <c r="AA51" s="21"/>
      <c r="AB51" s="21"/>
      <c r="AC51" s="21"/>
      <c r="AD51" s="21"/>
    </row>
    <row r="52" spans="1:30">
      <c r="A52" s="35"/>
      <c r="H52" s="19">
        <v>11</v>
      </c>
      <c r="I52" s="35" t="s">
        <v>78</v>
      </c>
      <c r="J52" s="21"/>
      <c r="K52" s="21"/>
      <c r="L52" s="21"/>
      <c r="M52" s="21"/>
      <c r="N52" s="21"/>
      <c r="P52" s="19"/>
      <c r="Q52" s="21"/>
      <c r="R52" s="21"/>
      <c r="S52" s="21"/>
      <c r="T52" s="21"/>
      <c r="U52" s="21"/>
      <c r="V52" s="21"/>
      <c r="X52" s="19"/>
      <c r="Y52" s="21"/>
      <c r="Z52" s="21"/>
      <c r="AA52" s="21"/>
      <c r="AB52" s="21"/>
      <c r="AC52" s="21"/>
      <c r="AD52" s="21"/>
    </row>
    <row r="53" spans="1:30">
      <c r="A53" s="30" t="s">
        <v>74</v>
      </c>
      <c r="H53" s="19">
        <v>12</v>
      </c>
      <c r="I53" s="47" t="s">
        <v>92</v>
      </c>
      <c r="J53" s="21"/>
      <c r="K53" s="21"/>
      <c r="L53" s="21"/>
      <c r="M53" s="21"/>
      <c r="N53" s="21"/>
      <c r="P53" s="19">
        <v>5</v>
      </c>
      <c r="Q53" s="21"/>
      <c r="R53" s="21"/>
      <c r="S53" s="21"/>
      <c r="T53" s="21"/>
      <c r="U53" s="21"/>
      <c r="V53" s="21"/>
      <c r="X53" s="19">
        <v>8</v>
      </c>
      <c r="Y53" s="21"/>
      <c r="Z53" s="21"/>
      <c r="AA53" s="21"/>
      <c r="AB53" s="21"/>
      <c r="AC53" s="21"/>
      <c r="AD53" s="21"/>
    </row>
    <row r="54" spans="1:30">
      <c r="A54" s="30"/>
      <c r="H54" s="19">
        <v>13</v>
      </c>
      <c r="I54" s="47" t="s">
        <v>86</v>
      </c>
      <c r="J54" s="21"/>
      <c r="K54" s="21"/>
      <c r="L54" s="21"/>
      <c r="M54" s="21"/>
      <c r="N54" s="21"/>
      <c r="P54" s="19"/>
      <c r="Q54" s="21"/>
      <c r="R54" s="21"/>
      <c r="S54" s="21"/>
      <c r="T54" s="21"/>
      <c r="U54" s="21"/>
      <c r="V54" s="21"/>
      <c r="X54" s="19"/>
      <c r="Y54" s="21"/>
      <c r="Z54" s="21"/>
      <c r="AA54" s="21"/>
      <c r="AB54" s="21"/>
      <c r="AC54" s="21"/>
      <c r="AD54" s="21"/>
    </row>
    <row r="55" spans="1:30">
      <c r="A55" s="30" t="s">
        <v>75</v>
      </c>
      <c r="H55" s="19">
        <v>14</v>
      </c>
      <c r="I55" s="47" t="s">
        <v>88</v>
      </c>
      <c r="J55" s="21"/>
      <c r="K55" s="21"/>
      <c r="L55" s="21"/>
      <c r="M55" s="21"/>
      <c r="N55" s="21"/>
      <c r="P55" s="19">
        <v>6</v>
      </c>
      <c r="Q55" s="21"/>
      <c r="R55" s="21"/>
      <c r="S55" s="21"/>
      <c r="T55" s="21"/>
      <c r="U55" s="21"/>
      <c r="V55" s="21"/>
      <c r="X55" s="19">
        <v>9</v>
      </c>
      <c r="Y55" s="21"/>
      <c r="Z55" s="21"/>
      <c r="AA55" s="21"/>
      <c r="AB55" s="21"/>
      <c r="AC55" s="21"/>
      <c r="AD55" s="21"/>
    </row>
    <row r="56" spans="1:30" ht="15" thickBot="1">
      <c r="A56" s="30" t="s">
        <v>76</v>
      </c>
      <c r="H56" s="19">
        <v>15</v>
      </c>
      <c r="I56" s="40" t="s">
        <v>59</v>
      </c>
      <c r="J56" s="21"/>
      <c r="K56" s="21"/>
      <c r="L56" s="21"/>
      <c r="M56" s="21"/>
      <c r="N56" s="21"/>
      <c r="P56" s="19">
        <v>7</v>
      </c>
      <c r="Q56" s="21"/>
      <c r="R56" s="21"/>
      <c r="S56" s="21"/>
      <c r="T56" s="21"/>
      <c r="U56" s="21"/>
      <c r="V56" s="21"/>
      <c r="X56" s="19">
        <v>10</v>
      </c>
      <c r="Y56" s="21"/>
      <c r="Z56" s="21"/>
      <c r="AA56" s="21"/>
      <c r="AB56" s="21"/>
      <c r="AC56" s="21"/>
      <c r="AD56" s="21"/>
    </row>
    <row r="57" spans="1:30" ht="22.5">
      <c r="A57" s="35" t="s">
        <v>77</v>
      </c>
      <c r="H57" s="19"/>
      <c r="I57" s="20" t="s">
        <v>110</v>
      </c>
      <c r="J57" s="20" t="s">
        <v>26</v>
      </c>
      <c r="K57" s="20" t="s">
        <v>27</v>
      </c>
      <c r="L57" s="20" t="s">
        <v>28</v>
      </c>
      <c r="M57" s="20" t="s">
        <v>29</v>
      </c>
      <c r="N57" s="20" t="s">
        <v>30</v>
      </c>
      <c r="P57" s="19">
        <v>8</v>
      </c>
      <c r="Q57" s="21"/>
      <c r="R57" s="21"/>
      <c r="S57" s="21"/>
      <c r="T57" s="21"/>
      <c r="U57" s="21"/>
      <c r="V57" s="21"/>
      <c r="X57" s="19">
        <v>11</v>
      </c>
      <c r="Y57" s="21"/>
      <c r="Z57" s="21"/>
      <c r="AA57" s="21"/>
      <c r="AB57" s="21"/>
      <c r="AC57" s="21"/>
      <c r="AD57" s="21"/>
    </row>
    <row r="58" spans="1:30">
      <c r="A58" s="35" t="s">
        <v>78</v>
      </c>
      <c r="H58" s="19">
        <v>1</v>
      </c>
      <c r="I58" s="30" t="s">
        <v>54</v>
      </c>
      <c r="J58" s="21"/>
      <c r="K58" s="21"/>
      <c r="L58" s="21"/>
      <c r="M58" s="21"/>
      <c r="N58" s="21"/>
      <c r="P58" s="19">
        <v>9</v>
      </c>
      <c r="Q58" s="21"/>
      <c r="R58" s="21"/>
      <c r="S58" s="21"/>
      <c r="T58" s="21"/>
      <c r="U58" s="21"/>
      <c r="V58" s="21"/>
      <c r="X58" s="19">
        <v>12</v>
      </c>
      <c r="Y58" s="21"/>
      <c r="Z58" s="21"/>
      <c r="AA58" s="21"/>
      <c r="AB58" s="21"/>
      <c r="AC58" s="21"/>
      <c r="AD58" s="21"/>
    </row>
    <row r="59" spans="1:30">
      <c r="A59" s="35" t="s">
        <v>79</v>
      </c>
      <c r="H59" s="19">
        <v>2</v>
      </c>
      <c r="I59" s="30" t="s">
        <v>62</v>
      </c>
      <c r="J59" s="21"/>
      <c r="K59" s="21"/>
      <c r="L59" s="21"/>
      <c r="M59" s="21"/>
      <c r="N59" s="21"/>
      <c r="P59" s="19">
        <v>10</v>
      </c>
      <c r="Q59" s="21"/>
      <c r="R59" s="21"/>
      <c r="S59" s="21"/>
      <c r="T59" s="21"/>
      <c r="U59" s="21"/>
      <c r="V59" s="21"/>
      <c r="X59" s="19">
        <v>13</v>
      </c>
      <c r="Y59" s="21"/>
      <c r="Z59" s="21"/>
      <c r="AA59" s="21"/>
      <c r="AB59" s="21"/>
      <c r="AC59" s="21"/>
      <c r="AD59" s="21"/>
    </row>
    <row r="60" spans="1:30">
      <c r="A60" s="30" t="s">
        <v>80</v>
      </c>
      <c r="H60" s="19">
        <v>3</v>
      </c>
      <c r="I60" s="30" t="s">
        <v>63</v>
      </c>
      <c r="J60" s="21"/>
      <c r="K60" s="21"/>
      <c r="L60" s="21"/>
      <c r="M60" s="21"/>
      <c r="N60" s="21"/>
      <c r="P60" s="19">
        <v>11</v>
      </c>
      <c r="Q60" s="21"/>
      <c r="R60" s="21"/>
      <c r="S60" s="21"/>
      <c r="T60" s="21"/>
      <c r="U60" s="21"/>
      <c r="V60" s="21"/>
      <c r="X60" s="19">
        <v>14</v>
      </c>
      <c r="Y60" s="21"/>
      <c r="Z60" s="21"/>
      <c r="AA60" s="21"/>
      <c r="AB60" s="21"/>
      <c r="AC60" s="21"/>
      <c r="AD60" s="21"/>
    </row>
    <row r="61" spans="1:30">
      <c r="A61" s="35" t="s">
        <v>81</v>
      </c>
      <c r="H61" s="19">
        <v>4</v>
      </c>
      <c r="I61" s="30" t="s">
        <v>107</v>
      </c>
      <c r="J61" s="21"/>
      <c r="K61" s="21"/>
      <c r="L61" s="21"/>
      <c r="M61" s="21"/>
      <c r="N61" s="21"/>
      <c r="P61" s="19">
        <v>12</v>
      </c>
      <c r="Q61" s="21"/>
      <c r="R61" s="21"/>
      <c r="S61" s="21"/>
      <c r="T61" s="21"/>
      <c r="U61" s="21"/>
      <c r="V61" s="21"/>
      <c r="X61" s="19">
        <v>15</v>
      </c>
      <c r="Y61" s="21"/>
      <c r="Z61" s="21"/>
      <c r="AA61" s="21"/>
      <c r="AB61" s="21"/>
      <c r="AC61" s="21"/>
      <c r="AD61" s="21"/>
    </row>
    <row r="62" spans="1:30">
      <c r="A62" s="47" t="s">
        <v>82</v>
      </c>
      <c r="H62" s="19">
        <v>5</v>
      </c>
      <c r="I62" s="35" t="s">
        <v>65</v>
      </c>
      <c r="J62" s="21"/>
      <c r="K62" s="21"/>
      <c r="L62" s="21"/>
      <c r="M62" s="21"/>
      <c r="N62" s="21"/>
      <c r="P62" s="19">
        <v>13</v>
      </c>
      <c r="Q62" s="21"/>
      <c r="R62" s="21"/>
      <c r="S62" s="21"/>
      <c r="T62" s="21"/>
      <c r="U62" s="21"/>
      <c r="V62" s="21"/>
      <c r="X62" s="19">
        <v>16</v>
      </c>
      <c r="Y62" s="21"/>
      <c r="Z62" s="21"/>
      <c r="AA62" s="21"/>
      <c r="AB62" s="21"/>
      <c r="AC62" s="21"/>
      <c r="AD62" s="21"/>
    </row>
    <row r="63" spans="1:30" ht="17.25" customHeight="1">
      <c r="A63" s="49" t="s">
        <v>83</v>
      </c>
      <c r="H63" s="19">
        <v>6</v>
      </c>
      <c r="I63" s="38" t="s">
        <v>55</v>
      </c>
      <c r="J63" s="21"/>
      <c r="K63" s="21"/>
      <c r="L63" s="21"/>
      <c r="M63" s="21"/>
      <c r="N63" s="21"/>
      <c r="P63" s="19">
        <v>14</v>
      </c>
      <c r="Q63" s="21"/>
      <c r="R63" s="21"/>
      <c r="S63" s="21"/>
      <c r="T63" s="21"/>
      <c r="U63" s="21"/>
      <c r="V63" s="21"/>
      <c r="X63" s="19"/>
      <c r="Y63" s="20" t="s">
        <v>33</v>
      </c>
      <c r="Z63" s="20" t="s">
        <v>26</v>
      </c>
      <c r="AA63" s="20" t="s">
        <v>27</v>
      </c>
      <c r="AB63" s="20" t="s">
        <v>28</v>
      </c>
      <c r="AC63" s="20" t="s">
        <v>29</v>
      </c>
      <c r="AD63" s="20" t="s">
        <v>30</v>
      </c>
    </row>
    <row r="64" spans="1:30">
      <c r="A64" s="48" t="s">
        <v>84</v>
      </c>
      <c r="H64" s="19">
        <v>7</v>
      </c>
      <c r="I64" s="38" t="s">
        <v>68</v>
      </c>
      <c r="J64" s="21"/>
      <c r="K64" s="21"/>
      <c r="L64" s="21"/>
      <c r="M64" s="21"/>
      <c r="N64" s="21"/>
      <c r="P64" s="19">
        <v>15</v>
      </c>
      <c r="Q64" s="21"/>
      <c r="R64" s="21"/>
      <c r="S64" s="21"/>
      <c r="T64" s="21"/>
      <c r="U64" s="21"/>
      <c r="V64" s="21"/>
      <c r="X64" s="19">
        <v>1</v>
      </c>
      <c r="Y64" s="21"/>
      <c r="Z64" s="21"/>
      <c r="AA64" s="21"/>
      <c r="AB64" s="21"/>
      <c r="AC64" s="21"/>
      <c r="AD64" s="21"/>
    </row>
    <row r="65" spans="1:30">
      <c r="A65" s="47" t="s">
        <v>85</v>
      </c>
      <c r="H65" s="19">
        <v>8</v>
      </c>
      <c r="I65" s="38" t="s">
        <v>72</v>
      </c>
      <c r="J65" s="21"/>
      <c r="K65" s="21"/>
      <c r="L65" s="21"/>
      <c r="M65" s="21"/>
      <c r="N65" s="21"/>
      <c r="P65" s="19">
        <v>16</v>
      </c>
      <c r="Q65" s="21"/>
      <c r="R65" s="21"/>
      <c r="S65" s="21"/>
      <c r="T65" s="21"/>
      <c r="U65" s="21"/>
      <c r="V65" s="21"/>
      <c r="X65" s="19">
        <v>2</v>
      </c>
      <c r="Y65" s="21"/>
      <c r="Z65" s="21"/>
      <c r="AA65" s="21"/>
      <c r="AB65" s="21"/>
      <c r="AC65" s="21"/>
      <c r="AD65" s="21"/>
    </row>
    <row r="66" spans="1:30">
      <c r="A66" s="47" t="s">
        <v>57</v>
      </c>
      <c r="H66" s="19">
        <v>9</v>
      </c>
      <c r="I66" s="30" t="s">
        <v>74</v>
      </c>
      <c r="J66" s="21"/>
      <c r="K66" s="21"/>
      <c r="L66" s="21"/>
      <c r="M66" s="21"/>
      <c r="N66" s="21"/>
      <c r="P66" s="19">
        <v>17</v>
      </c>
      <c r="Q66" s="21"/>
      <c r="R66" s="21"/>
      <c r="S66" s="21"/>
      <c r="T66" s="21"/>
      <c r="U66" s="21"/>
      <c r="V66" s="21"/>
      <c r="X66" s="19">
        <v>3</v>
      </c>
      <c r="Y66" s="21"/>
      <c r="Z66" s="21"/>
      <c r="AA66" s="21"/>
      <c r="AB66" s="21"/>
      <c r="AC66" s="21"/>
      <c r="AD66" s="21"/>
    </row>
    <row r="67" spans="1:30">
      <c r="A67" s="47" t="s">
        <v>92</v>
      </c>
      <c r="H67" s="19">
        <v>10</v>
      </c>
      <c r="I67" s="30" t="s">
        <v>76</v>
      </c>
      <c r="J67" s="21"/>
      <c r="K67" s="21"/>
      <c r="L67" s="21"/>
      <c r="M67" s="21"/>
      <c r="N67" s="21"/>
      <c r="P67" s="19">
        <v>18</v>
      </c>
      <c r="Q67" s="21"/>
      <c r="R67" s="21"/>
      <c r="S67" s="21"/>
      <c r="T67" s="21"/>
      <c r="U67" s="21"/>
      <c r="V67" s="21"/>
      <c r="X67" s="19">
        <v>4</v>
      </c>
      <c r="Y67" s="21"/>
      <c r="Z67" s="21"/>
      <c r="AA67" s="21"/>
      <c r="AB67" s="21"/>
      <c r="AC67" s="21"/>
      <c r="AD67" s="21"/>
    </row>
    <row r="68" spans="1:30">
      <c r="A68" s="47" t="s">
        <v>86</v>
      </c>
      <c r="H68" s="19">
        <v>11</v>
      </c>
      <c r="I68" s="35" t="s">
        <v>78</v>
      </c>
      <c r="J68" s="21"/>
      <c r="K68" s="21"/>
      <c r="L68" s="21"/>
      <c r="M68" s="21"/>
      <c r="N68" s="21"/>
      <c r="P68" s="19">
        <v>19</v>
      </c>
      <c r="Q68" s="21"/>
      <c r="R68" s="21"/>
      <c r="S68" s="21"/>
      <c r="T68" s="21"/>
      <c r="U68" s="21"/>
      <c r="V68" s="21"/>
      <c r="X68" s="19">
        <v>5</v>
      </c>
      <c r="Y68" s="21"/>
      <c r="Z68" s="21"/>
      <c r="AA68" s="21"/>
      <c r="AB68" s="21"/>
      <c r="AC68" s="21"/>
      <c r="AD68" s="21"/>
    </row>
    <row r="69" spans="1:30">
      <c r="A69" s="47" t="s">
        <v>87</v>
      </c>
      <c r="H69" s="19">
        <v>12</v>
      </c>
      <c r="I69" s="47" t="s">
        <v>92</v>
      </c>
      <c r="J69" s="21"/>
      <c r="K69" s="21"/>
      <c r="L69" s="21"/>
      <c r="M69" s="21"/>
      <c r="N69" s="21"/>
      <c r="P69" s="19">
        <v>20</v>
      </c>
      <c r="Q69" s="21"/>
      <c r="R69" s="21"/>
      <c r="S69" s="21"/>
      <c r="T69" s="21"/>
      <c r="U69" s="21"/>
      <c r="V69" s="21"/>
      <c r="X69" s="19">
        <v>6</v>
      </c>
      <c r="Y69" s="21"/>
      <c r="Z69" s="21"/>
      <c r="AA69" s="21"/>
      <c r="AB69" s="21"/>
      <c r="AC69" s="21"/>
      <c r="AD69" s="21"/>
    </row>
    <row r="70" spans="1:30" ht="22.5">
      <c r="A70" s="47" t="s">
        <v>58</v>
      </c>
      <c r="H70" s="19">
        <v>13</v>
      </c>
      <c r="I70" s="47" t="s">
        <v>86</v>
      </c>
      <c r="J70" s="21"/>
      <c r="K70" s="21"/>
      <c r="L70" s="21"/>
      <c r="M70" s="21"/>
      <c r="N70" s="21"/>
      <c r="P70" s="19"/>
      <c r="Q70" s="20" t="s">
        <v>33</v>
      </c>
      <c r="R70" s="20" t="s">
        <v>26</v>
      </c>
      <c r="S70" s="20" t="s">
        <v>27</v>
      </c>
      <c r="T70" s="20" t="s">
        <v>28</v>
      </c>
      <c r="U70" s="20" t="s">
        <v>29</v>
      </c>
      <c r="V70" s="20" t="s">
        <v>30</v>
      </c>
      <c r="X70" s="19">
        <v>7</v>
      </c>
      <c r="Y70" s="21"/>
      <c r="Z70" s="21"/>
      <c r="AA70" s="21"/>
      <c r="AB70" s="21"/>
      <c r="AC70" s="21"/>
      <c r="AD70" s="21"/>
    </row>
    <row r="71" spans="1:30">
      <c r="A71" s="47" t="s">
        <v>88</v>
      </c>
      <c r="H71" s="19">
        <v>14</v>
      </c>
      <c r="I71" s="47" t="s">
        <v>88</v>
      </c>
      <c r="J71" s="21"/>
      <c r="K71" s="21"/>
      <c r="L71" s="21"/>
      <c r="M71" s="21"/>
      <c r="N71" s="21"/>
      <c r="P71" s="19">
        <v>1</v>
      </c>
      <c r="Q71" s="21"/>
      <c r="R71" s="21"/>
      <c r="S71" s="21"/>
      <c r="T71" s="21"/>
      <c r="U71" s="21"/>
      <c r="V71" s="21"/>
      <c r="X71" s="19">
        <v>8</v>
      </c>
      <c r="Y71" s="21"/>
      <c r="Z71" s="21"/>
      <c r="AA71" s="21"/>
      <c r="AB71" s="21"/>
      <c r="AC71" s="21"/>
      <c r="AD71" s="21"/>
    </row>
    <row r="72" spans="1:30" ht="15" thickBot="1">
      <c r="A72" s="47" t="s">
        <v>89</v>
      </c>
      <c r="H72" s="19">
        <v>15</v>
      </c>
      <c r="I72" s="40" t="s">
        <v>59</v>
      </c>
      <c r="J72" s="21"/>
      <c r="K72" s="21"/>
      <c r="L72" s="21"/>
      <c r="M72" s="21"/>
      <c r="N72" s="21"/>
      <c r="P72" s="19">
        <v>2</v>
      </c>
      <c r="Q72" s="21"/>
      <c r="R72" s="21"/>
      <c r="S72" s="21"/>
      <c r="T72" s="21"/>
      <c r="U72" s="21"/>
      <c r="V72" s="21"/>
      <c r="X72" s="19">
        <v>9</v>
      </c>
      <c r="Y72" s="21"/>
      <c r="Z72" s="21"/>
      <c r="AA72" s="21"/>
      <c r="AB72" s="21"/>
      <c r="AC72" s="21"/>
      <c r="AD72" s="21"/>
    </row>
    <row r="73" spans="1:30">
      <c r="A73" s="47" t="s">
        <v>90</v>
      </c>
      <c r="H73" s="19">
        <v>16</v>
      </c>
      <c r="I73" s="21"/>
      <c r="J73" s="21"/>
      <c r="K73" s="21"/>
      <c r="L73" s="21"/>
      <c r="M73" s="21"/>
      <c r="N73" s="21"/>
      <c r="P73" s="19">
        <v>3</v>
      </c>
      <c r="Q73" s="21"/>
      <c r="R73" s="21"/>
      <c r="S73" s="21"/>
      <c r="T73" s="21"/>
      <c r="U73" s="21"/>
      <c r="V73" s="21"/>
      <c r="X73" s="19">
        <v>10</v>
      </c>
      <c r="Y73" s="21"/>
      <c r="Z73" s="21"/>
      <c r="AA73" s="21"/>
      <c r="AB73" s="21"/>
      <c r="AC73" s="21"/>
      <c r="AD73" s="21"/>
    </row>
    <row r="74" spans="1:30">
      <c r="A74" s="47" t="s">
        <v>91</v>
      </c>
      <c r="H74" s="19">
        <v>17</v>
      </c>
      <c r="I74" s="21"/>
      <c r="J74" s="21"/>
      <c r="K74" s="21"/>
      <c r="L74" s="21"/>
      <c r="M74" s="21"/>
      <c r="N74" s="21"/>
      <c r="P74" s="19">
        <v>4</v>
      </c>
      <c r="Q74" s="21"/>
      <c r="R74" s="21"/>
      <c r="S74" s="21"/>
      <c r="T74" s="21"/>
      <c r="U74" s="21"/>
      <c r="V74" s="21"/>
      <c r="X74" s="19">
        <v>11</v>
      </c>
      <c r="Y74" s="21"/>
      <c r="Z74" s="21"/>
      <c r="AA74" s="21"/>
      <c r="AB74" s="21"/>
      <c r="AC74" s="21"/>
      <c r="AD74" s="21"/>
    </row>
    <row r="75" spans="1:30" ht="15" thickBot="1">
      <c r="A75" s="40" t="s">
        <v>59</v>
      </c>
      <c r="H75" s="19">
        <v>18</v>
      </c>
      <c r="I75" s="21"/>
      <c r="J75" s="21"/>
      <c r="K75" s="21"/>
      <c r="L75" s="21"/>
      <c r="M75" s="21"/>
      <c r="N75" s="21"/>
      <c r="P75" s="19">
        <v>5</v>
      </c>
      <c r="Q75" s="21"/>
      <c r="R75" s="21"/>
      <c r="S75" s="21"/>
      <c r="T75" s="21"/>
      <c r="U75" s="21"/>
      <c r="V75" s="21"/>
      <c r="X75" s="19">
        <v>12</v>
      </c>
      <c r="Y75" s="21"/>
      <c r="Z75" s="21"/>
      <c r="AA75" s="21"/>
      <c r="AB75" s="21"/>
      <c r="AC75" s="21"/>
      <c r="AD75" s="21"/>
    </row>
    <row r="76" spans="1:30">
      <c r="A76" s="48" t="s">
        <v>93</v>
      </c>
      <c r="H76" s="19">
        <v>19</v>
      </c>
      <c r="I76" s="21"/>
      <c r="J76" s="21"/>
      <c r="K76" s="21"/>
      <c r="L76" s="21"/>
      <c r="M76" s="21"/>
      <c r="N76" s="21"/>
      <c r="P76" s="19">
        <v>6</v>
      </c>
      <c r="Q76" s="21"/>
      <c r="R76" s="21"/>
      <c r="S76" s="21"/>
      <c r="T76" s="21"/>
      <c r="U76" s="21"/>
      <c r="V76" s="21"/>
      <c r="X76" s="19">
        <v>13</v>
      </c>
      <c r="Y76" s="21"/>
      <c r="Z76" s="21"/>
      <c r="AA76" s="21"/>
      <c r="AB76" s="21"/>
      <c r="AC76" s="21"/>
      <c r="AD76" s="21"/>
    </row>
    <row r="77" spans="1:30">
      <c r="H77" s="19">
        <v>20</v>
      </c>
      <c r="I77" s="21"/>
      <c r="J77" s="21"/>
      <c r="K77" s="21"/>
      <c r="L77" s="21"/>
      <c r="M77" s="21"/>
      <c r="N77" s="21"/>
      <c r="P77" s="19">
        <v>7</v>
      </c>
      <c r="Q77" s="21"/>
      <c r="R77" s="21"/>
      <c r="S77" s="21"/>
      <c r="T77" s="21"/>
      <c r="U77" s="21"/>
      <c r="V77" s="21"/>
      <c r="X77" s="19">
        <v>14</v>
      </c>
      <c r="Y77" s="21"/>
      <c r="Z77" s="21"/>
      <c r="AA77" s="21"/>
      <c r="AB77" s="21"/>
      <c r="AC77" s="21"/>
      <c r="AD77" s="21"/>
    </row>
    <row r="78" spans="1:30" ht="22.5">
      <c r="H78" s="19"/>
      <c r="I78" s="20" t="s">
        <v>111</v>
      </c>
      <c r="J78" s="20" t="s">
        <v>26</v>
      </c>
      <c r="K78" s="20" t="s">
        <v>27</v>
      </c>
      <c r="L78" s="20" t="s">
        <v>28</v>
      </c>
      <c r="M78" s="20" t="s">
        <v>29</v>
      </c>
      <c r="N78" s="20" t="s">
        <v>30</v>
      </c>
      <c r="P78" s="19">
        <v>8</v>
      </c>
      <c r="Q78" s="21"/>
      <c r="R78" s="21"/>
      <c r="S78" s="21"/>
      <c r="T78" s="21"/>
      <c r="U78" s="21"/>
      <c r="V78" s="21"/>
      <c r="X78" s="19">
        <v>15</v>
      </c>
      <c r="Y78" s="21"/>
      <c r="Z78" s="21"/>
      <c r="AA78" s="21"/>
      <c r="AB78" s="21"/>
      <c r="AC78" s="21"/>
      <c r="AD78" s="21"/>
    </row>
    <row r="79" spans="1:30">
      <c r="H79" s="19">
        <v>1</v>
      </c>
      <c r="I79" s="30" t="s">
        <v>54</v>
      </c>
      <c r="J79" s="21"/>
      <c r="K79" s="21"/>
      <c r="L79" s="21"/>
      <c r="M79" s="21"/>
      <c r="N79" s="21"/>
      <c r="P79" s="19">
        <v>9</v>
      </c>
      <c r="Q79" s="21"/>
      <c r="R79" s="21"/>
      <c r="S79" s="21"/>
      <c r="T79" s="21"/>
      <c r="U79" s="21"/>
      <c r="V79" s="21"/>
    </row>
    <row r="80" spans="1:30">
      <c r="H80" s="19">
        <v>2</v>
      </c>
      <c r="I80" s="30" t="s">
        <v>62</v>
      </c>
      <c r="J80" s="21"/>
      <c r="K80" s="21"/>
      <c r="L80" s="21"/>
      <c r="M80" s="21"/>
      <c r="N80" s="21"/>
      <c r="P80" s="19">
        <v>10</v>
      </c>
      <c r="Q80" s="21"/>
      <c r="R80" s="21"/>
      <c r="S80" s="21"/>
      <c r="T80" s="21"/>
      <c r="U80" s="21"/>
      <c r="V80" s="21"/>
    </row>
    <row r="81" spans="8:22">
      <c r="H81" s="19">
        <v>3</v>
      </c>
      <c r="I81" s="30" t="s">
        <v>63</v>
      </c>
      <c r="J81" s="21"/>
      <c r="K81" s="21"/>
      <c r="L81" s="21"/>
      <c r="M81" s="21"/>
      <c r="N81" s="21"/>
      <c r="P81" s="19">
        <v>11</v>
      </c>
      <c r="Q81" s="21"/>
      <c r="R81" s="21"/>
      <c r="S81" s="21"/>
      <c r="T81" s="21"/>
      <c r="U81" s="21"/>
      <c r="V81" s="21"/>
    </row>
    <row r="82" spans="8:22">
      <c r="H82" s="19">
        <v>4</v>
      </c>
      <c r="I82" s="30" t="s">
        <v>107</v>
      </c>
      <c r="J82" s="21"/>
      <c r="K82" s="21"/>
      <c r="L82" s="21"/>
      <c r="M82" s="21"/>
      <c r="N82" s="21"/>
      <c r="P82" s="19">
        <v>12</v>
      </c>
      <c r="Q82" s="21"/>
      <c r="R82" s="21"/>
      <c r="S82" s="21"/>
      <c r="T82" s="21"/>
      <c r="U82" s="21"/>
      <c r="V82" s="21"/>
    </row>
    <row r="83" spans="8:22">
      <c r="H83" s="19">
        <v>5</v>
      </c>
      <c r="I83" s="35" t="s">
        <v>65</v>
      </c>
      <c r="J83" s="21"/>
      <c r="K83" s="21"/>
      <c r="L83" s="21"/>
      <c r="M83" s="21"/>
      <c r="N83" s="21"/>
      <c r="P83" s="19">
        <v>13</v>
      </c>
      <c r="Q83" s="21"/>
      <c r="R83" s="21"/>
      <c r="S83" s="21"/>
      <c r="T83" s="21"/>
      <c r="U83" s="21"/>
      <c r="V83" s="21"/>
    </row>
    <row r="84" spans="8:22">
      <c r="H84" s="19">
        <v>6</v>
      </c>
      <c r="I84" s="38" t="s">
        <v>55</v>
      </c>
      <c r="J84" s="21"/>
      <c r="K84" s="21"/>
      <c r="L84" s="21"/>
      <c r="M84" s="21"/>
      <c r="N84" s="21"/>
      <c r="P84" s="19">
        <v>14</v>
      </c>
      <c r="Q84" s="21"/>
      <c r="R84" s="21"/>
      <c r="S84" s="21"/>
      <c r="T84" s="21"/>
      <c r="U84" s="21"/>
      <c r="V84" s="21"/>
    </row>
    <row r="85" spans="8:22">
      <c r="H85" s="19">
        <v>7</v>
      </c>
      <c r="I85" s="38" t="s">
        <v>68</v>
      </c>
      <c r="J85" s="21"/>
      <c r="K85" s="21"/>
      <c r="L85" s="21"/>
      <c r="M85" s="21"/>
      <c r="N85" s="21"/>
      <c r="P85" s="19">
        <v>15</v>
      </c>
      <c r="Q85" s="21"/>
      <c r="R85" s="21"/>
      <c r="S85" s="21"/>
      <c r="T85" s="21"/>
      <c r="U85" s="21"/>
      <c r="V85" s="21"/>
    </row>
    <row r="86" spans="8:22">
      <c r="H86" s="19">
        <v>8</v>
      </c>
      <c r="I86" s="38" t="s">
        <v>72</v>
      </c>
      <c r="J86" s="21"/>
      <c r="K86" s="21"/>
      <c r="L86" s="21"/>
      <c r="M86" s="21"/>
      <c r="N86" s="21"/>
      <c r="P86" s="19">
        <v>16</v>
      </c>
      <c r="Q86" s="21"/>
      <c r="R86" s="21"/>
      <c r="S86" s="21"/>
      <c r="T86" s="21"/>
      <c r="U86" s="21"/>
      <c r="V86" s="21"/>
    </row>
    <row r="87" spans="8:22">
      <c r="H87" s="19">
        <v>9</v>
      </c>
      <c r="I87" s="30" t="s">
        <v>74</v>
      </c>
      <c r="J87" s="21"/>
      <c r="K87" s="21"/>
      <c r="L87" s="21"/>
      <c r="M87" s="21"/>
      <c r="N87" s="21"/>
    </row>
    <row r="88" spans="8:22">
      <c r="H88" s="19">
        <v>10</v>
      </c>
      <c r="I88" s="30" t="s">
        <v>76</v>
      </c>
      <c r="J88" s="21"/>
      <c r="K88" s="21"/>
      <c r="L88" s="21"/>
      <c r="M88" s="21"/>
      <c r="N88" s="21"/>
    </row>
    <row r="89" spans="8:22">
      <c r="H89" s="19">
        <v>11</v>
      </c>
      <c r="I89" s="35" t="s">
        <v>78</v>
      </c>
      <c r="J89" s="21"/>
      <c r="K89" s="21"/>
      <c r="L89" s="21"/>
      <c r="M89" s="21"/>
      <c r="N89" s="21"/>
    </row>
    <row r="90" spans="8:22">
      <c r="H90" s="19">
        <v>12</v>
      </c>
      <c r="I90" s="47" t="s">
        <v>92</v>
      </c>
      <c r="J90" s="21"/>
      <c r="K90" s="21"/>
      <c r="L90" s="21"/>
      <c r="M90" s="21"/>
      <c r="N90" s="21"/>
    </row>
    <row r="91" spans="8:22">
      <c r="H91" s="19">
        <v>13</v>
      </c>
      <c r="I91" s="47" t="s">
        <v>86</v>
      </c>
      <c r="J91" s="21"/>
      <c r="K91" s="21"/>
      <c r="L91" s="21"/>
      <c r="M91" s="21"/>
      <c r="N91" s="21"/>
    </row>
    <row r="92" spans="8:22">
      <c r="H92" s="19">
        <v>14</v>
      </c>
      <c r="I92" s="47" t="s">
        <v>88</v>
      </c>
      <c r="J92" s="21"/>
      <c r="K92" s="21"/>
      <c r="L92" s="21"/>
      <c r="M92" s="21"/>
      <c r="N92" s="21"/>
    </row>
    <row r="93" spans="8:22" ht="15" thickBot="1">
      <c r="H93" s="19">
        <v>15</v>
      </c>
      <c r="I93" s="40" t="s">
        <v>59</v>
      </c>
      <c r="J93" s="21"/>
      <c r="K93" s="21"/>
      <c r="L93" s="21"/>
      <c r="M93" s="21"/>
      <c r="N93" s="21"/>
    </row>
    <row r="94" spans="8:22">
      <c r="H94" s="22"/>
    </row>
    <row r="95" spans="8:22">
      <c r="H95" s="22"/>
    </row>
    <row r="96" spans="8:22">
      <c r="H96" s="22"/>
    </row>
    <row r="97" spans="8:8">
      <c r="H97" s="22"/>
    </row>
    <row r="98" spans="8:8">
      <c r="H98" s="22"/>
    </row>
    <row r="99" spans="8:8">
      <c r="H99" s="22"/>
    </row>
    <row r="100" spans="8:8">
      <c r="H100" s="22"/>
    </row>
    <row r="101" spans="8:8">
      <c r="H101" s="22"/>
    </row>
    <row r="102" spans="8:8">
      <c r="H102" s="22"/>
    </row>
    <row r="103" spans="8:8">
      <c r="H103" s="22"/>
    </row>
    <row r="104" spans="8:8">
      <c r="H104" s="22"/>
    </row>
    <row r="105" spans="8:8">
      <c r="H105" s="22"/>
    </row>
    <row r="106" spans="8:8">
      <c r="H106" s="22"/>
    </row>
    <row r="107" spans="8:8">
      <c r="H107" s="22"/>
    </row>
    <row r="108" spans="8:8">
      <c r="H108" s="22"/>
    </row>
    <row r="109" spans="8:8">
      <c r="H109" s="22"/>
    </row>
    <row r="110" spans="8:8">
      <c r="H110" s="22"/>
    </row>
    <row r="111" spans="8:8">
      <c r="H111" s="22"/>
    </row>
    <row r="112" spans="8:8">
      <c r="H112" s="22"/>
    </row>
    <row r="113" spans="8:8">
      <c r="H113" s="22"/>
    </row>
    <row r="114" spans="8:8">
      <c r="H114" s="22"/>
    </row>
    <row r="115" spans="8:8">
      <c r="H115" s="22"/>
    </row>
    <row r="116" spans="8:8">
      <c r="H116" s="22"/>
    </row>
    <row r="117" spans="8:8">
      <c r="H117" s="22"/>
    </row>
    <row r="118" spans="8:8">
      <c r="H118" s="22"/>
    </row>
    <row r="119" spans="8:8">
      <c r="H119" s="22"/>
    </row>
    <row r="120" spans="8:8">
      <c r="H120" s="22"/>
    </row>
    <row r="121" spans="8:8">
      <c r="H121" s="22"/>
    </row>
    <row r="122" spans="8:8">
      <c r="H122" s="22"/>
    </row>
    <row r="123" spans="8:8">
      <c r="H123" s="22"/>
    </row>
    <row r="124" spans="8:8">
      <c r="H124" s="22"/>
    </row>
    <row r="125" spans="8:8">
      <c r="H125" s="22"/>
    </row>
    <row r="126" spans="8:8">
      <c r="H126" s="22"/>
    </row>
    <row r="127" spans="8:8">
      <c r="H127" s="22"/>
    </row>
    <row r="128" spans="8:8">
      <c r="H128" s="22"/>
    </row>
    <row r="129" spans="8:8">
      <c r="H129" s="22"/>
    </row>
    <row r="130" spans="8:8">
      <c r="H130" s="22"/>
    </row>
    <row r="131" spans="8:8">
      <c r="H131" s="22"/>
    </row>
    <row r="132" spans="8:8">
      <c r="H132" s="22"/>
    </row>
    <row r="133" spans="8:8">
      <c r="H133" s="22"/>
    </row>
    <row r="134" spans="8:8">
      <c r="H134" s="22"/>
    </row>
    <row r="135" spans="8:8">
      <c r="H135" s="22"/>
    </row>
    <row r="136" spans="8:8">
      <c r="H136" s="22"/>
    </row>
    <row r="137" spans="8:8">
      <c r="H137" s="22"/>
    </row>
    <row r="138" spans="8:8">
      <c r="H138" s="22"/>
    </row>
    <row r="139" spans="8:8">
      <c r="H139" s="22"/>
    </row>
    <row r="140" spans="8:8">
      <c r="H140" s="22"/>
    </row>
    <row r="141" spans="8:8">
      <c r="H141" s="22"/>
    </row>
    <row r="142" spans="8:8">
      <c r="H142" s="22"/>
    </row>
    <row r="143" spans="8:8">
      <c r="H143" s="22"/>
    </row>
    <row r="144" spans="8:8">
      <c r="H144" s="22"/>
    </row>
    <row r="145" spans="8:8">
      <c r="H145" s="22"/>
    </row>
    <row r="146" spans="8:8">
      <c r="H146" s="22"/>
    </row>
    <row r="147" spans="8:8">
      <c r="H147" s="22"/>
    </row>
    <row r="148" spans="8:8">
      <c r="H148" s="22"/>
    </row>
    <row r="149" spans="8:8">
      <c r="H149" s="22"/>
    </row>
    <row r="150" spans="8:8">
      <c r="H150" s="22"/>
    </row>
    <row r="151" spans="8:8">
      <c r="H151" s="22"/>
    </row>
    <row r="152" spans="8:8">
      <c r="H152" s="22"/>
    </row>
    <row r="153" spans="8:8">
      <c r="H153" s="22"/>
    </row>
    <row r="154" spans="8:8">
      <c r="H154" s="22"/>
    </row>
    <row r="155" spans="8:8">
      <c r="H155" s="22"/>
    </row>
    <row r="156" spans="8:8">
      <c r="H156" s="22"/>
    </row>
    <row r="157" spans="8:8">
      <c r="H157" s="22"/>
    </row>
    <row r="158" spans="8:8">
      <c r="H158" s="22"/>
    </row>
  </sheetData>
  <mergeCells count="3">
    <mergeCell ref="I24:N24"/>
    <mergeCell ref="Q24:V24"/>
    <mergeCell ref="Y24:AD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CAC7-2D79-4A10-8747-04EC9A6530BE}">
  <dimension ref="A1:Y69"/>
  <sheetViews>
    <sheetView zoomScale="80" zoomScaleNormal="80" workbookViewId="0">
      <pane xSplit="2" ySplit="2" topLeftCell="C15" activePane="bottomRight" state="frozenSplit"/>
      <selection pane="topRight" activeCell="G1" sqref="G1"/>
      <selection pane="bottomLeft" activeCell="A8" sqref="A8"/>
      <selection pane="bottomRight" activeCell="F61" sqref="F61"/>
    </sheetView>
  </sheetViews>
  <sheetFormatPr defaultRowHeight="14.25"/>
  <cols>
    <col min="1" max="1" width="5" customWidth="1"/>
    <col min="2" max="2" width="22.125" customWidth="1"/>
    <col min="23" max="23" width="13.25" customWidth="1"/>
  </cols>
  <sheetData>
    <row r="1" spans="1:25" ht="44.25" thickBot="1">
      <c r="A1" s="363" t="s">
        <v>39</v>
      </c>
      <c r="B1" s="361" t="s">
        <v>40</v>
      </c>
      <c r="C1" s="342" t="s">
        <v>43</v>
      </c>
      <c r="D1" s="367"/>
      <c r="E1" s="368" t="s">
        <v>99</v>
      </c>
      <c r="F1" s="369"/>
      <c r="G1" s="370" t="s">
        <v>102</v>
      </c>
      <c r="H1" s="371"/>
      <c r="I1" s="372" t="s">
        <v>94</v>
      </c>
      <c r="J1" s="373"/>
      <c r="K1" s="359" t="s">
        <v>106</v>
      </c>
      <c r="L1" s="360"/>
      <c r="M1" s="365" t="s">
        <v>112</v>
      </c>
      <c r="N1" s="366"/>
      <c r="O1" s="374" t="s">
        <v>163</v>
      </c>
      <c r="P1" s="375"/>
      <c r="Q1" s="342" t="s">
        <v>120</v>
      </c>
      <c r="R1" s="343"/>
      <c r="S1" s="376" t="s">
        <v>164</v>
      </c>
      <c r="T1" s="377"/>
      <c r="U1" s="357" t="s">
        <v>128</v>
      </c>
      <c r="V1" s="358"/>
      <c r="W1" s="152" t="s">
        <v>143</v>
      </c>
    </row>
    <row r="2" spans="1:25" ht="29.25" customHeight="1" thickBot="1">
      <c r="A2" s="364"/>
      <c r="B2" s="362"/>
      <c r="C2" s="82" t="s">
        <v>97</v>
      </c>
      <c r="D2" s="83" t="s">
        <v>98</v>
      </c>
      <c r="E2" s="82" t="s">
        <v>100</v>
      </c>
      <c r="F2" s="83" t="s">
        <v>101</v>
      </c>
      <c r="G2" s="82" t="s">
        <v>103</v>
      </c>
      <c r="H2" s="83" t="s">
        <v>104</v>
      </c>
      <c r="I2" s="82" t="s">
        <v>94</v>
      </c>
      <c r="J2" s="83" t="s">
        <v>105</v>
      </c>
      <c r="K2" s="82" t="s">
        <v>96</v>
      </c>
      <c r="L2" s="83" t="s">
        <v>95</v>
      </c>
      <c r="M2" s="90" t="s">
        <v>114</v>
      </c>
      <c r="N2" s="91" t="s">
        <v>113</v>
      </c>
      <c r="O2" s="155" t="s">
        <v>147</v>
      </c>
      <c r="P2" s="156" t="s">
        <v>148</v>
      </c>
      <c r="Q2" s="94" t="s">
        <v>122</v>
      </c>
      <c r="R2" s="139" t="s">
        <v>121</v>
      </c>
      <c r="S2" s="348"/>
      <c r="T2" s="349"/>
      <c r="U2" s="140" t="s">
        <v>129</v>
      </c>
      <c r="V2" s="133" t="s">
        <v>124</v>
      </c>
      <c r="W2" s="135"/>
      <c r="X2" s="136"/>
      <c r="Y2" s="136"/>
    </row>
    <row r="3" spans="1:25" ht="15" customHeight="1">
      <c r="A3" s="50">
        <v>1</v>
      </c>
      <c r="B3" s="100" t="s">
        <v>54</v>
      </c>
      <c r="C3" s="52"/>
      <c r="D3" s="53"/>
      <c r="E3" s="54"/>
      <c r="F3" s="55"/>
      <c r="G3" s="56"/>
      <c r="H3" s="57"/>
      <c r="I3" s="58"/>
      <c r="J3" s="59">
        <v>128</v>
      </c>
      <c r="K3" s="60"/>
      <c r="L3" s="61"/>
      <c r="M3" s="84"/>
      <c r="N3" s="85"/>
      <c r="O3" s="157"/>
      <c r="P3" s="158"/>
      <c r="Q3" s="95"/>
      <c r="R3" s="126"/>
      <c r="S3" s="354"/>
      <c r="T3" s="355"/>
      <c r="U3" s="137">
        <f t="shared" ref="U3:U46" si="0">SUM(C3:D3)</f>
        <v>0</v>
      </c>
      <c r="V3" s="124">
        <f t="shared" ref="V3:V46" si="1">SUM(E3:T3)</f>
        <v>128</v>
      </c>
      <c r="W3" s="134"/>
      <c r="X3" s="132"/>
      <c r="Y3" s="132"/>
    </row>
    <row r="4" spans="1:25" ht="15" customHeight="1">
      <c r="A4" s="51">
        <v>2</v>
      </c>
      <c r="B4" s="146" t="s">
        <v>61</v>
      </c>
      <c r="C4" s="62"/>
      <c r="D4" s="63"/>
      <c r="E4" s="64"/>
      <c r="F4" s="65"/>
      <c r="G4" s="66"/>
      <c r="H4" s="67"/>
      <c r="I4" s="68"/>
      <c r="J4" s="69"/>
      <c r="K4" s="70"/>
      <c r="L4" s="71"/>
      <c r="M4" s="86"/>
      <c r="N4" s="87"/>
      <c r="O4" s="159"/>
      <c r="P4" s="160"/>
      <c r="Q4" s="96"/>
      <c r="R4" s="127"/>
      <c r="S4" s="346"/>
      <c r="T4" s="347"/>
      <c r="U4" s="137">
        <f t="shared" si="0"/>
        <v>0</v>
      </c>
      <c r="V4" s="124">
        <f t="shared" si="1"/>
        <v>0</v>
      </c>
      <c r="W4" s="134"/>
      <c r="X4" s="132"/>
      <c r="Y4" s="132"/>
    </row>
    <row r="5" spans="1:25" ht="15" customHeight="1">
      <c r="A5" s="51">
        <v>3</v>
      </c>
      <c r="B5" s="100" t="s">
        <v>62</v>
      </c>
      <c r="C5" s="62"/>
      <c r="D5" s="63"/>
      <c r="E5" s="64"/>
      <c r="F5" s="65"/>
      <c r="G5" s="66"/>
      <c r="H5" s="67"/>
      <c r="I5" s="68"/>
      <c r="J5" s="69"/>
      <c r="K5" s="70"/>
      <c r="L5" s="71"/>
      <c r="M5" s="86"/>
      <c r="N5" s="87"/>
      <c r="O5" s="159"/>
      <c r="P5" s="160"/>
      <c r="Q5" s="96"/>
      <c r="R5" s="127"/>
      <c r="S5" s="346"/>
      <c r="T5" s="347"/>
      <c r="U5" s="137">
        <f t="shared" si="0"/>
        <v>0</v>
      </c>
      <c r="V5" s="124">
        <f t="shared" si="1"/>
        <v>0</v>
      </c>
      <c r="W5" s="134"/>
      <c r="X5" s="132"/>
      <c r="Y5" s="132"/>
    </row>
    <row r="6" spans="1:25" ht="15.75" customHeight="1" thickBot="1">
      <c r="A6" s="51">
        <v>4</v>
      </c>
      <c r="B6" s="100" t="s">
        <v>63</v>
      </c>
      <c r="C6" s="62"/>
      <c r="D6" s="63"/>
      <c r="E6" s="64"/>
      <c r="F6" s="65"/>
      <c r="G6" s="66"/>
      <c r="H6" s="67"/>
      <c r="I6" s="68"/>
      <c r="J6" s="69"/>
      <c r="K6" s="70"/>
      <c r="L6" s="71"/>
      <c r="M6" s="86"/>
      <c r="N6" s="87"/>
      <c r="O6" s="159"/>
      <c r="P6" s="160"/>
      <c r="Q6" s="96"/>
      <c r="R6" s="127"/>
      <c r="S6" s="346"/>
      <c r="T6" s="347"/>
      <c r="U6" s="137">
        <f t="shared" si="0"/>
        <v>0</v>
      </c>
      <c r="V6" s="124">
        <f t="shared" si="1"/>
        <v>0</v>
      </c>
      <c r="W6" s="134"/>
      <c r="X6" s="132"/>
      <c r="Y6" s="132"/>
    </row>
    <row r="7" spans="1:25" ht="15" customHeight="1">
      <c r="A7" s="50">
        <v>5</v>
      </c>
      <c r="B7" s="101" t="s">
        <v>107</v>
      </c>
      <c r="C7" s="62">
        <v>225</v>
      </c>
      <c r="D7" s="63"/>
      <c r="E7" s="64"/>
      <c r="F7" s="65"/>
      <c r="G7" s="66"/>
      <c r="H7" s="67"/>
      <c r="I7" s="68"/>
      <c r="J7" s="69"/>
      <c r="K7" s="70"/>
      <c r="L7" s="71"/>
      <c r="M7" s="86">
        <v>162</v>
      </c>
      <c r="N7" s="87"/>
      <c r="O7" s="159"/>
      <c r="P7" s="160"/>
      <c r="Q7" s="96"/>
      <c r="R7" s="127"/>
      <c r="S7" s="346"/>
      <c r="T7" s="347"/>
      <c r="U7" s="137">
        <f t="shared" si="0"/>
        <v>225</v>
      </c>
      <c r="V7" s="124">
        <f t="shared" si="1"/>
        <v>162</v>
      </c>
      <c r="W7" s="134"/>
      <c r="X7" s="132"/>
      <c r="Y7" s="132"/>
    </row>
    <row r="8" spans="1:25" ht="15" customHeight="1">
      <c r="A8" s="51">
        <v>6</v>
      </c>
      <c r="B8" s="101" t="s">
        <v>65</v>
      </c>
      <c r="C8" s="62"/>
      <c r="D8" s="63"/>
      <c r="E8" s="64"/>
      <c r="F8" s="65"/>
      <c r="G8" s="66"/>
      <c r="H8" s="67"/>
      <c r="I8" s="68"/>
      <c r="J8" s="69"/>
      <c r="K8" s="70"/>
      <c r="L8" s="71"/>
      <c r="M8" s="86"/>
      <c r="N8" s="85"/>
      <c r="O8" s="157"/>
      <c r="P8" s="158"/>
      <c r="Q8" s="97"/>
      <c r="R8" s="127"/>
      <c r="S8" s="346"/>
      <c r="T8" s="347"/>
      <c r="U8" s="137">
        <f t="shared" si="0"/>
        <v>0</v>
      </c>
      <c r="V8" s="124">
        <f t="shared" si="1"/>
        <v>0</v>
      </c>
      <c r="W8" s="134"/>
      <c r="X8" s="132"/>
      <c r="Y8" s="132"/>
    </row>
    <row r="9" spans="1:25" ht="15" customHeight="1">
      <c r="A9" s="51">
        <v>7</v>
      </c>
      <c r="B9" s="101" t="s">
        <v>66</v>
      </c>
      <c r="C9" s="62"/>
      <c r="D9" s="63"/>
      <c r="E9" s="64"/>
      <c r="F9" s="65"/>
      <c r="G9" s="66"/>
      <c r="H9" s="67"/>
      <c r="I9" s="68"/>
      <c r="J9" s="69"/>
      <c r="K9" s="70"/>
      <c r="L9" s="71"/>
      <c r="M9" s="86"/>
      <c r="N9" s="87"/>
      <c r="O9" s="159"/>
      <c r="P9" s="160"/>
      <c r="Q9" s="96"/>
      <c r="R9" s="127"/>
      <c r="S9" s="346"/>
      <c r="T9" s="347"/>
      <c r="U9" s="137">
        <f t="shared" si="0"/>
        <v>0</v>
      </c>
      <c r="V9" s="124">
        <f t="shared" si="1"/>
        <v>0</v>
      </c>
      <c r="W9" s="134"/>
      <c r="X9" s="132"/>
      <c r="Y9" s="132"/>
    </row>
    <row r="10" spans="1:25" ht="15.75" customHeight="1" thickBot="1">
      <c r="A10" s="51">
        <v>8</v>
      </c>
      <c r="B10" s="101" t="s">
        <v>115</v>
      </c>
      <c r="C10" s="62"/>
      <c r="D10" s="63">
        <v>400</v>
      </c>
      <c r="E10" s="64"/>
      <c r="F10" s="65"/>
      <c r="G10" s="66"/>
      <c r="H10" s="67"/>
      <c r="I10" s="68"/>
      <c r="J10" s="69"/>
      <c r="K10" s="70"/>
      <c r="L10" s="71"/>
      <c r="M10" s="86"/>
      <c r="N10" s="87"/>
      <c r="O10" s="159"/>
      <c r="P10" s="160"/>
      <c r="Q10" s="96"/>
      <c r="R10" s="127"/>
      <c r="S10" s="346"/>
      <c r="T10" s="347"/>
      <c r="U10" s="137">
        <f t="shared" si="0"/>
        <v>400</v>
      </c>
      <c r="V10" s="124">
        <f t="shared" si="1"/>
        <v>0</v>
      </c>
      <c r="W10" s="134"/>
      <c r="X10" s="132"/>
      <c r="Y10" s="132"/>
    </row>
    <row r="11" spans="1:25" ht="15.75" customHeight="1">
      <c r="A11" s="50">
        <v>9</v>
      </c>
      <c r="B11" s="102" t="s">
        <v>55</v>
      </c>
      <c r="C11" s="62">
        <v>225</v>
      </c>
      <c r="D11" s="63"/>
      <c r="E11" s="108">
        <v>150</v>
      </c>
      <c r="F11" s="65"/>
      <c r="G11" s="66"/>
      <c r="H11" s="67"/>
      <c r="I11" s="68"/>
      <c r="J11" s="69"/>
      <c r="K11" s="70"/>
      <c r="L11" s="71"/>
      <c r="M11" s="86"/>
      <c r="N11" s="87"/>
      <c r="O11" s="159"/>
      <c r="P11" s="160"/>
      <c r="Q11" s="96"/>
      <c r="R11" s="127"/>
      <c r="S11" s="346"/>
      <c r="T11" s="347"/>
      <c r="U11" s="137">
        <f t="shared" si="0"/>
        <v>225</v>
      </c>
      <c r="V11" s="124">
        <f t="shared" si="1"/>
        <v>150</v>
      </c>
      <c r="W11" s="134"/>
      <c r="X11" s="132"/>
      <c r="Y11" s="132"/>
    </row>
    <row r="12" spans="1:25" ht="15.75" customHeight="1">
      <c r="A12" s="51">
        <v>10</v>
      </c>
      <c r="B12" s="102" t="s">
        <v>67</v>
      </c>
      <c r="C12" s="62"/>
      <c r="D12" s="63"/>
      <c r="E12" s="64"/>
      <c r="F12" s="65"/>
      <c r="G12" s="66"/>
      <c r="H12" s="67"/>
      <c r="I12" s="68"/>
      <c r="J12" s="69"/>
      <c r="K12" s="70"/>
      <c r="L12" s="71"/>
      <c r="M12" s="86"/>
      <c r="N12" s="87"/>
      <c r="O12" s="159"/>
      <c r="P12" s="160"/>
      <c r="Q12" s="96"/>
      <c r="R12" s="127"/>
      <c r="S12" s="346"/>
      <c r="T12" s="347"/>
      <c r="U12" s="137">
        <f t="shared" si="0"/>
        <v>0</v>
      </c>
      <c r="V12" s="124">
        <f t="shared" si="1"/>
        <v>0</v>
      </c>
      <c r="W12" s="134"/>
      <c r="X12" s="132"/>
      <c r="Y12" s="132"/>
    </row>
    <row r="13" spans="1:25" ht="15.75" customHeight="1">
      <c r="A13" s="51">
        <v>11</v>
      </c>
      <c r="B13" s="102" t="s">
        <v>68</v>
      </c>
      <c r="C13" s="62"/>
      <c r="D13" s="63"/>
      <c r="E13" s="64"/>
      <c r="F13" s="65"/>
      <c r="G13" s="66"/>
      <c r="H13" s="67"/>
      <c r="I13" s="68"/>
      <c r="J13" s="69"/>
      <c r="K13" s="70"/>
      <c r="L13" s="71"/>
      <c r="M13" s="86"/>
      <c r="N13" s="87"/>
      <c r="O13" s="159"/>
      <c r="P13" s="160"/>
      <c r="Q13" s="96"/>
      <c r="R13" s="127"/>
      <c r="S13" s="346"/>
      <c r="T13" s="347"/>
      <c r="U13" s="137">
        <f t="shared" si="0"/>
        <v>0</v>
      </c>
      <c r="V13" s="124">
        <f t="shared" si="1"/>
        <v>0</v>
      </c>
      <c r="W13" s="134"/>
      <c r="X13" s="132"/>
      <c r="Y13" s="132"/>
    </row>
    <row r="14" spans="1:25" ht="15" customHeight="1">
      <c r="A14" s="109">
        <v>12</v>
      </c>
      <c r="B14" s="101" t="s">
        <v>69</v>
      </c>
      <c r="C14" s="62"/>
      <c r="D14" s="63"/>
      <c r="E14" s="64"/>
      <c r="F14" s="65">
        <v>170</v>
      </c>
      <c r="G14" s="66"/>
      <c r="H14" s="67"/>
      <c r="I14" s="68"/>
      <c r="J14" s="69"/>
      <c r="K14" s="70"/>
      <c r="L14" s="71"/>
      <c r="M14" s="86"/>
      <c r="N14" s="87"/>
      <c r="O14" s="159"/>
      <c r="P14" s="160"/>
      <c r="Q14" s="96"/>
      <c r="R14" s="127"/>
      <c r="S14" s="346"/>
      <c r="T14" s="347"/>
      <c r="U14" s="137">
        <f t="shared" si="0"/>
        <v>0</v>
      </c>
      <c r="V14" s="124">
        <f t="shared" si="1"/>
        <v>170</v>
      </c>
      <c r="W14" s="134"/>
      <c r="X14" s="132"/>
      <c r="Y14" s="132"/>
    </row>
    <row r="15" spans="1:25" ht="15.75" customHeight="1">
      <c r="A15" s="109">
        <v>13</v>
      </c>
      <c r="B15" s="102" t="s">
        <v>70</v>
      </c>
      <c r="C15" s="62"/>
      <c r="D15" s="63"/>
      <c r="E15" s="64"/>
      <c r="F15" s="65"/>
      <c r="G15" s="66"/>
      <c r="H15" s="67"/>
      <c r="I15" s="68"/>
      <c r="J15" s="69"/>
      <c r="K15" s="70"/>
      <c r="L15" s="71"/>
      <c r="M15" s="86"/>
      <c r="N15" s="87"/>
      <c r="O15" s="159"/>
      <c r="P15" s="160"/>
      <c r="Q15" s="96"/>
      <c r="R15" s="127"/>
      <c r="S15" s="346"/>
      <c r="T15" s="347"/>
      <c r="U15" s="137">
        <f t="shared" si="0"/>
        <v>0</v>
      </c>
      <c r="V15" s="124">
        <f t="shared" si="1"/>
        <v>0</v>
      </c>
      <c r="W15" s="134"/>
      <c r="X15" s="132"/>
      <c r="Y15" s="132"/>
    </row>
    <row r="16" spans="1:25" ht="15.75" customHeight="1">
      <c r="A16" s="51">
        <v>14</v>
      </c>
      <c r="B16" s="102" t="s">
        <v>149</v>
      </c>
      <c r="C16" s="62"/>
      <c r="D16" s="63"/>
      <c r="E16" s="64"/>
      <c r="F16" s="65"/>
      <c r="G16" s="66"/>
      <c r="H16" s="67"/>
      <c r="I16" s="68"/>
      <c r="J16" s="69"/>
      <c r="K16" s="70"/>
      <c r="L16" s="71"/>
      <c r="M16" s="86"/>
      <c r="N16" s="87"/>
      <c r="O16" s="159"/>
      <c r="P16" s="160"/>
      <c r="Q16" s="96"/>
      <c r="R16" s="127"/>
      <c r="S16" s="166"/>
      <c r="T16" s="167"/>
      <c r="U16" s="137">
        <f t="shared" si="0"/>
        <v>0</v>
      </c>
      <c r="V16" s="124">
        <f t="shared" si="1"/>
        <v>0</v>
      </c>
      <c r="W16" s="134"/>
      <c r="X16" s="132"/>
      <c r="Y16" s="132"/>
    </row>
    <row r="17" spans="1:25" ht="15.75" customHeight="1">
      <c r="A17" s="51">
        <v>15</v>
      </c>
      <c r="B17" s="151" t="s">
        <v>71</v>
      </c>
      <c r="C17" s="62"/>
      <c r="D17" s="63"/>
      <c r="E17" s="64"/>
      <c r="F17" s="65"/>
      <c r="G17" s="66"/>
      <c r="H17" s="67"/>
      <c r="I17" s="68"/>
      <c r="J17" s="69"/>
      <c r="K17" s="70"/>
      <c r="L17" s="71"/>
      <c r="M17" s="86"/>
      <c r="N17" s="87"/>
      <c r="O17" s="159"/>
      <c r="P17" s="160"/>
      <c r="Q17" s="96"/>
      <c r="R17" s="127"/>
      <c r="S17" s="346"/>
      <c r="T17" s="347"/>
      <c r="U17" s="137">
        <f t="shared" si="0"/>
        <v>0</v>
      </c>
      <c r="V17" s="124">
        <f t="shared" si="1"/>
        <v>0</v>
      </c>
      <c r="W17" s="134"/>
      <c r="X17" s="132"/>
      <c r="Y17" s="132"/>
    </row>
    <row r="18" spans="1:25" ht="15.75" customHeight="1">
      <c r="A18" s="51">
        <v>16</v>
      </c>
      <c r="B18" s="102" t="s">
        <v>72</v>
      </c>
      <c r="C18" s="62"/>
      <c r="D18" s="63"/>
      <c r="E18" s="64">
        <v>135</v>
      </c>
      <c r="F18" s="65"/>
      <c r="G18" s="66">
        <v>90</v>
      </c>
      <c r="H18" s="67"/>
      <c r="I18" s="68"/>
      <c r="J18" s="69"/>
      <c r="K18" s="70"/>
      <c r="L18" s="71"/>
      <c r="M18" s="86"/>
      <c r="N18" s="87"/>
      <c r="O18" s="159"/>
      <c r="P18" s="160"/>
      <c r="Q18" s="96"/>
      <c r="R18" s="127"/>
      <c r="S18" s="346"/>
      <c r="T18" s="347"/>
      <c r="U18" s="137">
        <f t="shared" si="0"/>
        <v>0</v>
      </c>
      <c r="V18" s="124">
        <f t="shared" si="1"/>
        <v>225</v>
      </c>
      <c r="W18" s="134"/>
      <c r="X18" s="132"/>
      <c r="Y18" s="132"/>
    </row>
    <row r="19" spans="1:25" ht="15.75" customHeight="1">
      <c r="A19" s="51">
        <v>17</v>
      </c>
      <c r="B19" s="100" t="s">
        <v>56</v>
      </c>
      <c r="C19" s="62">
        <v>225</v>
      </c>
      <c r="D19" s="63"/>
      <c r="E19" s="64"/>
      <c r="F19" s="65"/>
      <c r="G19" s="66"/>
      <c r="H19" s="67"/>
      <c r="I19" s="68"/>
      <c r="J19" s="69"/>
      <c r="K19" s="70"/>
      <c r="L19" s="71"/>
      <c r="M19" s="86"/>
      <c r="N19" s="87"/>
      <c r="O19" s="159"/>
      <c r="P19" s="160"/>
      <c r="Q19" s="96"/>
      <c r="R19" s="127"/>
      <c r="S19" s="346"/>
      <c r="T19" s="347"/>
      <c r="U19" s="137">
        <f t="shared" si="0"/>
        <v>225</v>
      </c>
      <c r="V19" s="124">
        <f t="shared" si="1"/>
        <v>0</v>
      </c>
      <c r="W19" s="134"/>
      <c r="X19" s="132"/>
      <c r="Y19" s="132"/>
    </row>
    <row r="20" spans="1:25" ht="15" customHeight="1">
      <c r="A20" s="51">
        <v>18</v>
      </c>
      <c r="B20" s="146" t="s">
        <v>73</v>
      </c>
      <c r="C20" s="62"/>
      <c r="D20" s="63"/>
      <c r="E20" s="64"/>
      <c r="F20" s="65"/>
      <c r="G20" s="66"/>
      <c r="H20" s="67"/>
      <c r="I20" s="68"/>
      <c r="J20" s="69"/>
      <c r="K20" s="70"/>
      <c r="L20" s="71"/>
      <c r="M20" s="86"/>
      <c r="N20" s="87"/>
      <c r="O20" s="159"/>
      <c r="P20" s="160"/>
      <c r="Q20" s="96"/>
      <c r="R20" s="127"/>
      <c r="S20" s="346"/>
      <c r="T20" s="347"/>
      <c r="U20" s="137">
        <f t="shared" si="0"/>
        <v>0</v>
      </c>
      <c r="V20" s="124">
        <f t="shared" si="1"/>
        <v>0</v>
      </c>
      <c r="W20" s="134"/>
      <c r="X20" s="132"/>
      <c r="Y20" s="132"/>
    </row>
    <row r="21" spans="1:25" ht="15" customHeight="1">
      <c r="A21" s="51">
        <v>19</v>
      </c>
      <c r="B21" s="100" t="s">
        <v>74</v>
      </c>
      <c r="C21" s="62"/>
      <c r="D21" s="63"/>
      <c r="E21" s="64"/>
      <c r="F21" s="65"/>
      <c r="G21" s="66"/>
      <c r="H21" s="67"/>
      <c r="I21" s="68"/>
      <c r="J21" s="69"/>
      <c r="K21" s="70"/>
      <c r="L21" s="71"/>
      <c r="M21" s="86"/>
      <c r="N21" s="87"/>
      <c r="O21" s="159"/>
      <c r="P21" s="160"/>
      <c r="Q21" s="96"/>
      <c r="R21" s="127"/>
      <c r="S21" s="346"/>
      <c r="T21" s="347"/>
      <c r="U21" s="137">
        <f t="shared" si="0"/>
        <v>0</v>
      </c>
      <c r="V21" s="124">
        <f t="shared" si="1"/>
        <v>0</v>
      </c>
      <c r="W21" s="134"/>
      <c r="X21" s="132"/>
      <c r="Y21" s="132"/>
    </row>
    <row r="22" spans="1:25" ht="15" customHeight="1">
      <c r="A22" s="51">
        <v>20</v>
      </c>
      <c r="B22" s="147" t="s">
        <v>75</v>
      </c>
      <c r="C22" s="62"/>
      <c r="D22" s="63"/>
      <c r="E22" s="64"/>
      <c r="F22" s="65"/>
      <c r="G22" s="66"/>
      <c r="H22" s="67"/>
      <c r="I22" s="68"/>
      <c r="J22" s="69"/>
      <c r="K22" s="70"/>
      <c r="L22" s="71"/>
      <c r="M22" s="86"/>
      <c r="N22" s="87"/>
      <c r="O22" s="159"/>
      <c r="P22" s="160"/>
      <c r="Q22" s="96"/>
      <c r="R22" s="127"/>
      <c r="S22" s="346"/>
      <c r="T22" s="347"/>
      <c r="U22" s="137">
        <f t="shared" si="0"/>
        <v>0</v>
      </c>
      <c r="V22" s="124">
        <f t="shared" si="1"/>
        <v>0</v>
      </c>
      <c r="W22" s="134"/>
      <c r="X22" s="132"/>
      <c r="Y22" s="132"/>
    </row>
    <row r="23" spans="1:25" ht="15.75" customHeight="1" thickBot="1">
      <c r="A23" s="51">
        <v>21</v>
      </c>
      <c r="B23" s="100" t="s">
        <v>76</v>
      </c>
      <c r="C23" s="62"/>
      <c r="D23" s="63"/>
      <c r="E23" s="64"/>
      <c r="F23" s="65"/>
      <c r="G23" s="66"/>
      <c r="H23" s="67"/>
      <c r="I23" s="68"/>
      <c r="J23" s="69"/>
      <c r="K23" s="70"/>
      <c r="L23" s="71"/>
      <c r="M23" s="86"/>
      <c r="N23" s="87"/>
      <c r="O23" s="159"/>
      <c r="P23" s="160"/>
      <c r="Q23" s="96"/>
      <c r="R23" s="127"/>
      <c r="S23" s="346"/>
      <c r="T23" s="347"/>
      <c r="U23" s="137">
        <f t="shared" si="0"/>
        <v>0</v>
      </c>
      <c r="V23" s="124">
        <f t="shared" si="1"/>
        <v>0</v>
      </c>
      <c r="W23" s="134"/>
      <c r="X23" s="132"/>
      <c r="Y23" s="132"/>
    </row>
    <row r="24" spans="1:25" ht="15" customHeight="1">
      <c r="A24" s="50">
        <v>22</v>
      </c>
      <c r="B24" s="148" t="s">
        <v>77</v>
      </c>
      <c r="C24" s="62">
        <v>225</v>
      </c>
      <c r="D24" s="63"/>
      <c r="E24" s="64"/>
      <c r="F24" s="65"/>
      <c r="G24" s="66"/>
      <c r="H24" s="67"/>
      <c r="I24" s="68"/>
      <c r="J24" s="69"/>
      <c r="K24" s="70"/>
      <c r="L24" s="71"/>
      <c r="M24" s="86"/>
      <c r="N24" s="87"/>
      <c r="O24" s="159"/>
      <c r="P24" s="160"/>
      <c r="Q24" s="96"/>
      <c r="R24" s="127"/>
      <c r="S24" s="346"/>
      <c r="T24" s="347"/>
      <c r="U24" s="137">
        <f t="shared" si="0"/>
        <v>225</v>
      </c>
      <c r="V24" s="124">
        <f t="shared" si="1"/>
        <v>0</v>
      </c>
      <c r="W24" s="134"/>
      <c r="X24" s="132"/>
      <c r="Y24" s="132"/>
    </row>
    <row r="25" spans="1:25" ht="15" customHeight="1">
      <c r="A25" s="51">
        <v>23</v>
      </c>
      <c r="B25" s="101" t="s">
        <v>78</v>
      </c>
      <c r="C25" s="62"/>
      <c r="D25" s="63"/>
      <c r="E25" s="64">
        <v>135</v>
      </c>
      <c r="F25" s="107">
        <v>170</v>
      </c>
      <c r="G25" s="66"/>
      <c r="H25" s="67"/>
      <c r="I25" s="68"/>
      <c r="J25" s="69"/>
      <c r="K25" s="70"/>
      <c r="L25" s="71"/>
      <c r="M25" s="86"/>
      <c r="N25" s="87"/>
      <c r="O25" s="159"/>
      <c r="P25" s="160"/>
      <c r="Q25" s="96"/>
      <c r="R25" s="127"/>
      <c r="S25" s="346"/>
      <c r="T25" s="347"/>
      <c r="U25" s="137">
        <f t="shared" si="0"/>
        <v>0</v>
      </c>
      <c r="V25" s="124">
        <f t="shared" si="1"/>
        <v>305</v>
      </c>
      <c r="W25" s="134" t="s">
        <v>135</v>
      </c>
      <c r="X25" s="132"/>
      <c r="Y25" s="132"/>
    </row>
    <row r="26" spans="1:25" ht="15" customHeight="1">
      <c r="A26" s="51">
        <v>24</v>
      </c>
      <c r="B26" s="101" t="s">
        <v>79</v>
      </c>
      <c r="C26" s="62"/>
      <c r="D26" s="63"/>
      <c r="E26" s="64"/>
      <c r="F26" s="65"/>
      <c r="G26" s="66"/>
      <c r="H26" s="67"/>
      <c r="I26" s="68"/>
      <c r="J26" s="69"/>
      <c r="K26" s="70"/>
      <c r="L26" s="71"/>
      <c r="M26" s="86"/>
      <c r="N26" s="87"/>
      <c r="O26" s="159"/>
      <c r="P26" s="160"/>
      <c r="Q26" s="96"/>
      <c r="R26" s="127"/>
      <c r="S26" s="346"/>
      <c r="T26" s="347"/>
      <c r="U26" s="137">
        <f t="shared" si="0"/>
        <v>0</v>
      </c>
      <c r="V26" s="124">
        <f t="shared" si="1"/>
        <v>0</v>
      </c>
      <c r="W26" s="134"/>
      <c r="X26" s="132"/>
      <c r="Y26" s="132"/>
    </row>
    <row r="27" spans="1:25" ht="15.75" customHeight="1" thickBot="1">
      <c r="A27" s="51">
        <v>25</v>
      </c>
      <c r="B27" s="100" t="s">
        <v>80</v>
      </c>
      <c r="C27" s="62"/>
      <c r="D27" s="63"/>
      <c r="E27" s="64"/>
      <c r="F27" s="65"/>
      <c r="G27" s="66"/>
      <c r="H27" s="67"/>
      <c r="I27" s="68"/>
      <c r="J27" s="69"/>
      <c r="K27" s="70"/>
      <c r="L27" s="71"/>
      <c r="M27" s="86"/>
      <c r="N27" s="87"/>
      <c r="O27" s="159"/>
      <c r="P27" s="160"/>
      <c r="Q27" s="96"/>
      <c r="R27" s="127"/>
      <c r="S27" s="346"/>
      <c r="T27" s="347"/>
      <c r="U27" s="137">
        <f t="shared" si="0"/>
        <v>0</v>
      </c>
      <c r="V27" s="124">
        <f t="shared" si="1"/>
        <v>0</v>
      </c>
      <c r="W27" s="134"/>
      <c r="X27" s="132"/>
      <c r="Y27" s="132"/>
    </row>
    <row r="28" spans="1:25" ht="15" customHeight="1">
      <c r="A28" s="50">
        <v>26</v>
      </c>
      <c r="B28" s="101" t="s">
        <v>81</v>
      </c>
      <c r="C28" s="62">
        <v>225</v>
      </c>
      <c r="D28" s="63"/>
      <c r="E28" s="64"/>
      <c r="F28" s="65"/>
      <c r="G28" s="66"/>
      <c r="H28" s="67"/>
      <c r="I28" s="68"/>
      <c r="J28" s="69"/>
      <c r="K28" s="70"/>
      <c r="L28" s="71"/>
      <c r="M28" s="86"/>
      <c r="N28" s="87"/>
      <c r="O28" s="159"/>
      <c r="P28" s="160"/>
      <c r="Q28" s="96"/>
      <c r="R28" s="127"/>
      <c r="S28" s="346"/>
      <c r="T28" s="347"/>
      <c r="U28" s="137">
        <f t="shared" si="0"/>
        <v>225</v>
      </c>
      <c r="V28" s="124">
        <f t="shared" si="1"/>
        <v>0</v>
      </c>
      <c r="W28" s="134"/>
      <c r="X28" s="132"/>
      <c r="Y28" s="132"/>
    </row>
    <row r="29" spans="1:25" ht="15" customHeight="1">
      <c r="A29" s="51">
        <v>27</v>
      </c>
      <c r="B29" s="103" t="s">
        <v>82</v>
      </c>
      <c r="C29" s="62"/>
      <c r="D29" s="63"/>
      <c r="E29" s="64"/>
      <c r="F29" s="65">
        <v>170</v>
      </c>
      <c r="G29" s="66"/>
      <c r="H29" s="67"/>
      <c r="I29" s="68"/>
      <c r="J29" s="69"/>
      <c r="K29" s="70"/>
      <c r="L29" s="71"/>
      <c r="M29" s="86"/>
      <c r="N29" s="87"/>
      <c r="O29" s="159"/>
      <c r="P29" s="160"/>
      <c r="Q29" s="96"/>
      <c r="R29" s="127"/>
      <c r="S29" s="346"/>
      <c r="T29" s="347"/>
      <c r="U29" s="137">
        <f t="shared" si="0"/>
        <v>0</v>
      </c>
      <c r="V29" s="124">
        <f t="shared" si="1"/>
        <v>170</v>
      </c>
      <c r="W29" s="134"/>
      <c r="X29" s="132"/>
      <c r="Y29" s="132"/>
    </row>
    <row r="30" spans="1:25" ht="15" customHeight="1">
      <c r="A30" s="51">
        <v>28</v>
      </c>
      <c r="B30" s="131" t="s">
        <v>83</v>
      </c>
      <c r="C30" s="72"/>
      <c r="D30" s="73"/>
      <c r="E30" s="74"/>
      <c r="F30" s="75"/>
      <c r="G30" s="76"/>
      <c r="H30" s="77"/>
      <c r="I30" s="78"/>
      <c r="J30" s="79"/>
      <c r="K30" s="80"/>
      <c r="L30" s="81"/>
      <c r="M30" s="86"/>
      <c r="N30" s="87"/>
      <c r="O30" s="159"/>
      <c r="P30" s="160"/>
      <c r="Q30" s="96"/>
      <c r="R30" s="127"/>
      <c r="S30" s="346"/>
      <c r="T30" s="347"/>
      <c r="U30" s="137">
        <f t="shared" si="0"/>
        <v>0</v>
      </c>
      <c r="V30" s="124">
        <f t="shared" si="1"/>
        <v>0</v>
      </c>
      <c r="W30" s="134"/>
      <c r="X30" s="132"/>
      <c r="Y30" s="132"/>
    </row>
    <row r="31" spans="1:25" ht="15.75" customHeight="1" thickBot="1">
      <c r="A31" s="51">
        <v>29</v>
      </c>
      <c r="B31" s="104" t="s">
        <v>84</v>
      </c>
      <c r="C31" s="72"/>
      <c r="D31" s="73"/>
      <c r="E31" s="74"/>
      <c r="F31" s="75"/>
      <c r="G31" s="76"/>
      <c r="H31" s="77"/>
      <c r="I31" s="78"/>
      <c r="J31" s="79"/>
      <c r="K31" s="80"/>
      <c r="L31" s="81"/>
      <c r="M31" s="86"/>
      <c r="N31" s="87"/>
      <c r="O31" s="159"/>
      <c r="P31" s="160"/>
      <c r="Q31" s="96"/>
      <c r="R31" s="127"/>
      <c r="S31" s="346"/>
      <c r="T31" s="347"/>
      <c r="U31" s="137">
        <f t="shared" si="0"/>
        <v>0</v>
      </c>
      <c r="V31" s="124">
        <f t="shared" si="1"/>
        <v>0</v>
      </c>
      <c r="W31" s="134"/>
      <c r="X31" s="132"/>
      <c r="Y31" s="132"/>
    </row>
    <row r="32" spans="1:25" ht="15" customHeight="1">
      <c r="A32" s="50">
        <v>30</v>
      </c>
      <c r="B32" s="149" t="s">
        <v>85</v>
      </c>
      <c r="C32" s="72"/>
      <c r="D32" s="73"/>
      <c r="E32" s="74"/>
      <c r="F32" s="75"/>
      <c r="G32" s="76"/>
      <c r="H32" s="77"/>
      <c r="I32" s="78"/>
      <c r="J32" s="79"/>
      <c r="K32" s="80"/>
      <c r="L32" s="81"/>
      <c r="M32" s="86"/>
      <c r="N32" s="87"/>
      <c r="O32" s="159"/>
      <c r="P32" s="160"/>
      <c r="Q32" s="96"/>
      <c r="R32" s="127"/>
      <c r="S32" s="346"/>
      <c r="T32" s="347"/>
      <c r="U32" s="137">
        <f t="shared" si="0"/>
        <v>0</v>
      </c>
      <c r="V32" s="124">
        <f t="shared" si="1"/>
        <v>0</v>
      </c>
      <c r="W32" s="134"/>
      <c r="X32" s="132"/>
      <c r="Y32" s="132"/>
    </row>
    <row r="33" spans="1:25" ht="15" customHeight="1">
      <c r="A33" s="51">
        <v>31</v>
      </c>
      <c r="B33" s="149" t="s">
        <v>57</v>
      </c>
      <c r="C33" s="72"/>
      <c r="D33" s="73"/>
      <c r="E33" s="74"/>
      <c r="F33" s="75"/>
      <c r="G33" s="76"/>
      <c r="H33" s="77"/>
      <c r="I33" s="78"/>
      <c r="J33" s="79"/>
      <c r="K33" s="80"/>
      <c r="L33" s="81"/>
      <c r="M33" s="86"/>
      <c r="N33" s="87"/>
      <c r="O33" s="159"/>
      <c r="P33" s="160"/>
      <c r="Q33" s="96"/>
      <c r="R33" s="127"/>
      <c r="S33" s="346"/>
      <c r="T33" s="347"/>
      <c r="U33" s="137">
        <f t="shared" si="0"/>
        <v>0</v>
      </c>
      <c r="V33" s="124">
        <f t="shared" si="1"/>
        <v>0</v>
      </c>
      <c r="W33" s="134"/>
      <c r="X33" s="132"/>
      <c r="Y33" s="132"/>
    </row>
    <row r="34" spans="1:25" ht="15" customHeight="1">
      <c r="A34" s="51">
        <v>32</v>
      </c>
      <c r="B34" s="149" t="s">
        <v>150</v>
      </c>
      <c r="C34" s="72">
        <v>225</v>
      </c>
      <c r="D34" s="73"/>
      <c r="E34" s="74"/>
      <c r="F34" s="75"/>
      <c r="G34" s="76"/>
      <c r="H34" s="77"/>
      <c r="I34" s="78"/>
      <c r="J34" s="79"/>
      <c r="K34" s="80"/>
      <c r="L34" s="81"/>
      <c r="M34" s="86"/>
      <c r="N34" s="87"/>
      <c r="O34" s="159"/>
      <c r="P34" s="160"/>
      <c r="Q34" s="96"/>
      <c r="R34" s="127"/>
      <c r="S34" s="346"/>
      <c r="T34" s="347"/>
      <c r="U34" s="137">
        <f t="shared" si="0"/>
        <v>225</v>
      </c>
      <c r="V34" s="124">
        <f t="shared" si="1"/>
        <v>0</v>
      </c>
      <c r="W34" s="134" t="s">
        <v>135</v>
      </c>
      <c r="X34" s="132"/>
      <c r="Y34" s="132"/>
    </row>
    <row r="35" spans="1:25" ht="15.75" customHeight="1" thickBot="1">
      <c r="A35" s="51">
        <v>33</v>
      </c>
      <c r="B35" s="149" t="s">
        <v>87</v>
      </c>
      <c r="C35" s="72"/>
      <c r="D35" s="73"/>
      <c r="E35" s="74"/>
      <c r="F35" s="75"/>
      <c r="G35" s="76"/>
      <c r="H35" s="77"/>
      <c r="I35" s="78"/>
      <c r="J35" s="79"/>
      <c r="K35" s="80"/>
      <c r="L35" s="81"/>
      <c r="M35" s="86"/>
      <c r="N35" s="87"/>
      <c r="O35" s="159"/>
      <c r="P35" s="160"/>
      <c r="Q35" s="96"/>
      <c r="R35" s="127"/>
      <c r="S35" s="346"/>
      <c r="T35" s="347"/>
      <c r="U35" s="137">
        <f t="shared" si="0"/>
        <v>0</v>
      </c>
      <c r="V35" s="124">
        <f t="shared" si="1"/>
        <v>0</v>
      </c>
      <c r="W35" s="134"/>
      <c r="X35" s="132"/>
      <c r="Y35" s="132"/>
    </row>
    <row r="36" spans="1:25" ht="15" customHeight="1">
      <c r="A36" s="50">
        <v>34</v>
      </c>
      <c r="B36" s="103" t="s">
        <v>92</v>
      </c>
      <c r="C36" s="72"/>
      <c r="D36" s="73"/>
      <c r="E36" s="74"/>
      <c r="F36" s="75"/>
      <c r="G36" s="76"/>
      <c r="H36" s="77"/>
      <c r="I36" s="78"/>
      <c r="J36" s="79"/>
      <c r="K36" s="80"/>
      <c r="L36" s="81"/>
      <c r="M36" s="86"/>
      <c r="N36" s="87"/>
      <c r="O36" s="159"/>
      <c r="P36" s="160"/>
      <c r="Q36" s="96"/>
      <c r="R36" s="127"/>
      <c r="S36" s="346"/>
      <c r="T36" s="347"/>
      <c r="U36" s="137">
        <f t="shared" si="0"/>
        <v>0</v>
      </c>
      <c r="V36" s="124">
        <f t="shared" si="1"/>
        <v>0</v>
      </c>
      <c r="W36" s="134"/>
      <c r="X36" s="132"/>
      <c r="Y36" s="132"/>
    </row>
    <row r="37" spans="1:25" ht="15" customHeight="1">
      <c r="A37" s="51">
        <v>35</v>
      </c>
      <c r="B37" s="149" t="s">
        <v>58</v>
      </c>
      <c r="C37" s="72">
        <v>225</v>
      </c>
      <c r="D37" s="73"/>
      <c r="E37" s="74"/>
      <c r="F37" s="75"/>
      <c r="G37" s="76"/>
      <c r="H37" s="77"/>
      <c r="I37" s="78"/>
      <c r="J37" s="79"/>
      <c r="K37" s="80"/>
      <c r="L37" s="81"/>
      <c r="M37" s="86"/>
      <c r="N37" s="87"/>
      <c r="O37" s="159"/>
      <c r="P37" s="160"/>
      <c r="Q37" s="96"/>
      <c r="R37" s="127"/>
      <c r="S37" s="346"/>
      <c r="T37" s="347"/>
      <c r="U37" s="137">
        <f t="shared" si="0"/>
        <v>225</v>
      </c>
      <c r="V37" s="124">
        <f t="shared" si="1"/>
        <v>0</v>
      </c>
      <c r="W37" s="134">
        <v>15</v>
      </c>
      <c r="X37" s="132"/>
      <c r="Y37" s="132"/>
    </row>
    <row r="38" spans="1:25" ht="15" customHeight="1">
      <c r="A38" s="51">
        <v>36</v>
      </c>
      <c r="B38" s="103" t="s">
        <v>88</v>
      </c>
      <c r="C38" s="72">
        <v>225</v>
      </c>
      <c r="D38" s="73"/>
      <c r="E38" s="74"/>
      <c r="F38" s="75"/>
      <c r="G38" s="76"/>
      <c r="H38" s="77"/>
      <c r="I38" s="78"/>
      <c r="J38" s="79"/>
      <c r="K38" s="80"/>
      <c r="L38" s="81"/>
      <c r="M38" s="86"/>
      <c r="N38" s="87"/>
      <c r="O38" s="159"/>
      <c r="P38" s="160"/>
      <c r="Q38" s="96"/>
      <c r="R38" s="127"/>
      <c r="S38" s="346"/>
      <c r="T38" s="347"/>
      <c r="U38" s="137">
        <f t="shared" si="0"/>
        <v>225</v>
      </c>
      <c r="V38" s="124">
        <f t="shared" si="1"/>
        <v>0</v>
      </c>
      <c r="W38" s="134"/>
      <c r="X38" s="132"/>
      <c r="Y38" s="132"/>
    </row>
    <row r="39" spans="1:25" ht="15.75" customHeight="1" thickBot="1">
      <c r="A39" s="51">
        <v>37</v>
      </c>
      <c r="B39" s="149" t="s">
        <v>89</v>
      </c>
      <c r="C39" s="72"/>
      <c r="D39" s="73"/>
      <c r="E39" s="74"/>
      <c r="F39" s="75"/>
      <c r="G39" s="76"/>
      <c r="H39" s="77"/>
      <c r="I39" s="78"/>
      <c r="J39" s="79"/>
      <c r="K39" s="80"/>
      <c r="L39" s="81"/>
      <c r="M39" s="86"/>
      <c r="N39" s="87"/>
      <c r="O39" s="159"/>
      <c r="P39" s="160"/>
      <c r="Q39" s="96"/>
      <c r="R39" s="127"/>
      <c r="S39" s="346"/>
      <c r="T39" s="347"/>
      <c r="U39" s="137">
        <f t="shared" si="0"/>
        <v>0</v>
      </c>
      <c r="V39" s="124">
        <f t="shared" si="1"/>
        <v>0</v>
      </c>
      <c r="W39" s="134">
        <v>15</v>
      </c>
      <c r="X39" s="132"/>
      <c r="Y39" s="132"/>
    </row>
    <row r="40" spans="1:25" ht="15" customHeight="1">
      <c r="A40" s="50">
        <v>38</v>
      </c>
      <c r="B40" s="149" t="s">
        <v>90</v>
      </c>
      <c r="C40" s="72"/>
      <c r="D40" s="73"/>
      <c r="E40" s="74"/>
      <c r="F40" s="75"/>
      <c r="G40" s="76"/>
      <c r="H40" s="77"/>
      <c r="I40" s="78"/>
      <c r="J40" s="79"/>
      <c r="K40" s="80"/>
      <c r="L40" s="81"/>
      <c r="M40" s="86"/>
      <c r="N40" s="87"/>
      <c r="O40" s="159"/>
      <c r="P40" s="160"/>
      <c r="Q40" s="96"/>
      <c r="R40" s="127"/>
      <c r="S40" s="346"/>
      <c r="T40" s="347"/>
      <c r="U40" s="137">
        <f t="shared" si="0"/>
        <v>0</v>
      </c>
      <c r="V40" s="124">
        <f t="shared" si="1"/>
        <v>0</v>
      </c>
      <c r="W40" s="134"/>
      <c r="X40" s="132"/>
      <c r="Y40" s="132"/>
    </row>
    <row r="41" spans="1:25" ht="15" customHeight="1">
      <c r="A41" s="150">
        <v>39</v>
      </c>
      <c r="B41" s="149" t="s">
        <v>132</v>
      </c>
      <c r="C41" s="72"/>
      <c r="D41" s="73"/>
      <c r="E41" s="74"/>
      <c r="F41" s="75"/>
      <c r="G41" s="76"/>
      <c r="H41" s="77"/>
      <c r="I41" s="78"/>
      <c r="J41" s="79"/>
      <c r="K41" s="80"/>
      <c r="L41" s="81"/>
      <c r="M41" s="86"/>
      <c r="N41" s="87"/>
      <c r="O41" s="159"/>
      <c r="P41" s="160"/>
      <c r="Q41" s="96"/>
      <c r="R41" s="127"/>
      <c r="S41" s="346"/>
      <c r="T41" s="347"/>
      <c r="U41" s="137">
        <f t="shared" si="0"/>
        <v>0</v>
      </c>
      <c r="V41" s="124">
        <f t="shared" si="1"/>
        <v>0</v>
      </c>
      <c r="W41" s="134"/>
      <c r="X41" s="132"/>
      <c r="Y41" s="132"/>
    </row>
    <row r="42" spans="1:25" ht="15" customHeight="1">
      <c r="A42" s="51">
        <v>40</v>
      </c>
      <c r="B42" s="149" t="s">
        <v>91</v>
      </c>
      <c r="C42" s="72"/>
      <c r="D42" s="73"/>
      <c r="E42" s="74"/>
      <c r="F42" s="75"/>
      <c r="G42" s="76"/>
      <c r="H42" s="77"/>
      <c r="I42" s="78"/>
      <c r="J42" s="79"/>
      <c r="K42" s="80"/>
      <c r="L42" s="81"/>
      <c r="M42" s="86"/>
      <c r="N42" s="87"/>
      <c r="O42" s="159"/>
      <c r="P42" s="160"/>
      <c r="Q42" s="96"/>
      <c r="R42" s="127"/>
      <c r="S42" s="346"/>
      <c r="T42" s="347"/>
      <c r="U42" s="137">
        <f t="shared" si="0"/>
        <v>0</v>
      </c>
      <c r="V42" s="124">
        <f t="shared" si="1"/>
        <v>0</v>
      </c>
      <c r="W42" s="134"/>
      <c r="X42" s="132"/>
      <c r="Y42" s="132"/>
    </row>
    <row r="43" spans="1:25" ht="15" customHeight="1">
      <c r="A43" s="51">
        <v>41</v>
      </c>
      <c r="B43" s="103" t="s">
        <v>118</v>
      </c>
      <c r="C43" s="72">
        <v>225</v>
      </c>
      <c r="D43" s="73"/>
      <c r="E43" s="106">
        <v>176</v>
      </c>
      <c r="F43" s="75"/>
      <c r="G43" s="76">
        <v>117</v>
      </c>
      <c r="H43" s="77"/>
      <c r="I43" s="78"/>
      <c r="J43" s="79"/>
      <c r="K43" s="80"/>
      <c r="L43" s="81"/>
      <c r="M43" s="92">
        <v>211</v>
      </c>
      <c r="N43" s="93"/>
      <c r="O43" s="161"/>
      <c r="P43" s="162"/>
      <c r="Q43" s="98"/>
      <c r="R43" s="128"/>
      <c r="S43" s="346"/>
      <c r="T43" s="347"/>
      <c r="U43" s="137">
        <f t="shared" si="0"/>
        <v>225</v>
      </c>
      <c r="V43" s="124">
        <f t="shared" si="1"/>
        <v>504</v>
      </c>
      <c r="W43" s="134" t="s">
        <v>135</v>
      </c>
      <c r="X43" s="132"/>
      <c r="Y43" s="132"/>
    </row>
    <row r="44" spans="1:25" ht="15" customHeight="1">
      <c r="A44" s="51">
        <v>42</v>
      </c>
      <c r="B44" s="103" t="s">
        <v>117</v>
      </c>
      <c r="C44" s="72">
        <v>225</v>
      </c>
      <c r="D44" s="73"/>
      <c r="E44" s="74"/>
      <c r="F44" s="75"/>
      <c r="G44" s="76"/>
      <c r="H44" s="77"/>
      <c r="I44" s="78"/>
      <c r="J44" s="79"/>
      <c r="K44" s="80"/>
      <c r="L44" s="81"/>
      <c r="M44" s="92"/>
      <c r="N44" s="93"/>
      <c r="O44" s="161"/>
      <c r="P44" s="162"/>
      <c r="Q44" s="98"/>
      <c r="R44" s="128"/>
      <c r="S44" s="346"/>
      <c r="T44" s="347"/>
      <c r="U44" s="137">
        <f t="shared" si="0"/>
        <v>225</v>
      </c>
      <c r="V44" s="124">
        <f t="shared" si="1"/>
        <v>0</v>
      </c>
      <c r="W44" s="134" t="s">
        <v>135</v>
      </c>
      <c r="X44" s="132"/>
      <c r="Y44" s="132"/>
    </row>
    <row r="45" spans="1:25" ht="15" customHeight="1">
      <c r="A45" s="51">
        <v>43</v>
      </c>
      <c r="B45" s="103" t="s">
        <v>116</v>
      </c>
      <c r="C45" s="72">
        <v>225</v>
      </c>
      <c r="D45" s="73"/>
      <c r="E45" s="74"/>
      <c r="F45" s="75"/>
      <c r="G45" s="76"/>
      <c r="H45" s="77"/>
      <c r="I45" s="78"/>
      <c r="J45" s="79"/>
      <c r="K45" s="80"/>
      <c r="L45" s="81"/>
      <c r="M45" s="92"/>
      <c r="N45" s="93"/>
      <c r="O45" s="161"/>
      <c r="P45" s="162"/>
      <c r="Q45" s="98"/>
      <c r="R45" s="128"/>
      <c r="S45" s="346"/>
      <c r="T45" s="347"/>
      <c r="U45" s="137">
        <f t="shared" si="0"/>
        <v>225</v>
      </c>
      <c r="V45" s="124">
        <f t="shared" si="1"/>
        <v>0</v>
      </c>
      <c r="W45" s="134"/>
      <c r="X45" s="132"/>
      <c r="Y45" s="132"/>
    </row>
    <row r="46" spans="1:25" ht="15" customHeight="1">
      <c r="A46" s="51">
        <v>44</v>
      </c>
      <c r="B46" s="103" t="s">
        <v>119</v>
      </c>
      <c r="C46" s="72"/>
      <c r="D46" s="73"/>
      <c r="E46" s="74"/>
      <c r="F46" s="75"/>
      <c r="G46" s="76">
        <v>182</v>
      </c>
      <c r="H46" s="77"/>
      <c r="I46" s="78"/>
      <c r="J46" s="79"/>
      <c r="K46" s="80"/>
      <c r="L46" s="81"/>
      <c r="M46" s="92"/>
      <c r="N46" s="93"/>
      <c r="O46" s="161"/>
      <c r="P46" s="162"/>
      <c r="Q46" s="98"/>
      <c r="R46" s="128">
        <v>61</v>
      </c>
      <c r="S46" s="346"/>
      <c r="T46" s="347"/>
      <c r="U46" s="137">
        <f t="shared" si="0"/>
        <v>0</v>
      </c>
      <c r="V46" s="124">
        <f t="shared" si="1"/>
        <v>243</v>
      </c>
      <c r="W46" s="134"/>
      <c r="X46" s="132"/>
      <c r="Y46" s="132"/>
    </row>
    <row r="47" spans="1:25" ht="15" customHeight="1">
      <c r="A47" s="51">
        <v>45</v>
      </c>
      <c r="B47" s="103" t="s">
        <v>123</v>
      </c>
      <c r="C47" s="72"/>
      <c r="D47" s="73"/>
      <c r="E47" s="74"/>
      <c r="F47" s="75">
        <v>170</v>
      </c>
      <c r="G47" s="76"/>
      <c r="H47" s="77"/>
      <c r="I47" s="78"/>
      <c r="J47" s="79"/>
      <c r="K47" s="80"/>
      <c r="L47" s="81"/>
      <c r="M47" s="92"/>
      <c r="N47" s="93"/>
      <c r="O47" s="161"/>
      <c r="P47" s="162"/>
      <c r="Q47" s="98"/>
      <c r="R47" s="128">
        <v>50</v>
      </c>
      <c r="S47" s="346"/>
      <c r="T47" s="347"/>
      <c r="U47" s="137">
        <f t="shared" ref="U47:U52" si="2">SUM(C47:D47)</f>
        <v>0</v>
      </c>
      <c r="V47" s="124">
        <f t="shared" ref="V47:V52" si="3">SUM(E47:T47)</f>
        <v>220</v>
      </c>
      <c r="W47" s="134"/>
      <c r="X47" s="132"/>
      <c r="Y47" s="132"/>
    </row>
    <row r="48" spans="1:25" ht="15" customHeight="1">
      <c r="A48" s="51">
        <v>46</v>
      </c>
      <c r="B48" s="103" t="s">
        <v>131</v>
      </c>
      <c r="C48" s="72">
        <v>225</v>
      </c>
      <c r="D48" s="73"/>
      <c r="E48" s="74"/>
      <c r="F48" s="75"/>
      <c r="G48" s="76"/>
      <c r="H48" s="77"/>
      <c r="I48" s="78"/>
      <c r="J48" s="79"/>
      <c r="K48" s="80"/>
      <c r="L48" s="81"/>
      <c r="M48" s="92"/>
      <c r="N48" s="93"/>
      <c r="O48" s="161"/>
      <c r="P48" s="162"/>
      <c r="Q48" s="98"/>
      <c r="R48" s="128"/>
      <c r="S48" s="346"/>
      <c r="T48" s="347"/>
      <c r="U48" s="137">
        <f t="shared" si="2"/>
        <v>225</v>
      </c>
      <c r="V48" s="124">
        <f t="shared" si="3"/>
        <v>0</v>
      </c>
      <c r="W48" s="134"/>
      <c r="X48" s="132"/>
      <c r="Y48" s="132"/>
    </row>
    <row r="49" spans="1:25" ht="15" customHeight="1">
      <c r="A49" s="51">
        <v>47</v>
      </c>
      <c r="B49" s="149" t="s">
        <v>133</v>
      </c>
      <c r="C49" s="72"/>
      <c r="D49" s="73"/>
      <c r="E49" s="74"/>
      <c r="F49" s="75"/>
      <c r="G49" s="76"/>
      <c r="H49" s="77"/>
      <c r="I49" s="78"/>
      <c r="J49" s="79"/>
      <c r="K49" s="80"/>
      <c r="L49" s="81"/>
      <c r="M49" s="92"/>
      <c r="N49" s="93"/>
      <c r="O49" s="161"/>
      <c r="P49" s="162"/>
      <c r="Q49" s="98"/>
      <c r="R49" s="128"/>
      <c r="S49" s="346"/>
      <c r="T49" s="347"/>
      <c r="U49" s="137">
        <f t="shared" si="2"/>
        <v>0</v>
      </c>
      <c r="V49" s="124">
        <f t="shared" si="3"/>
        <v>0</v>
      </c>
      <c r="W49" s="134">
        <v>15</v>
      </c>
      <c r="X49" s="132"/>
      <c r="Y49" s="132"/>
    </row>
    <row r="50" spans="1:25" ht="15" customHeight="1">
      <c r="A50" s="51">
        <v>48</v>
      </c>
      <c r="B50" s="103" t="s">
        <v>144</v>
      </c>
      <c r="C50" s="72"/>
      <c r="D50" s="73"/>
      <c r="E50" s="74"/>
      <c r="F50" s="75"/>
      <c r="G50" s="76"/>
      <c r="H50" s="77"/>
      <c r="I50" s="78"/>
      <c r="J50" s="79"/>
      <c r="K50" s="80"/>
      <c r="L50" s="81"/>
      <c r="M50" s="92"/>
      <c r="N50" s="93"/>
      <c r="O50" s="161">
        <v>97</v>
      </c>
      <c r="P50" s="162"/>
      <c r="Q50" s="98"/>
      <c r="R50" s="128"/>
      <c r="S50" s="346">
        <v>68</v>
      </c>
      <c r="T50" s="347"/>
      <c r="U50" s="137">
        <f t="shared" si="2"/>
        <v>0</v>
      </c>
      <c r="V50" s="124">
        <f t="shared" si="3"/>
        <v>165</v>
      </c>
      <c r="W50" s="134"/>
      <c r="X50" s="132"/>
      <c r="Y50" s="132"/>
    </row>
    <row r="51" spans="1:25" ht="15" customHeight="1">
      <c r="A51" s="51">
        <v>49</v>
      </c>
      <c r="B51" s="103" t="s">
        <v>146</v>
      </c>
      <c r="C51" s="72"/>
      <c r="D51" s="73"/>
      <c r="E51" s="74"/>
      <c r="F51" s="75">
        <v>220</v>
      </c>
      <c r="G51" s="76"/>
      <c r="H51" s="77"/>
      <c r="I51" s="78"/>
      <c r="J51" s="79"/>
      <c r="K51" s="80"/>
      <c r="L51" s="81"/>
      <c r="M51" s="92"/>
      <c r="N51" s="93"/>
      <c r="O51" s="161"/>
      <c r="P51" s="162"/>
      <c r="Q51" s="98"/>
      <c r="R51" s="128"/>
      <c r="S51" s="346"/>
      <c r="T51" s="347"/>
      <c r="U51" s="137">
        <f t="shared" si="2"/>
        <v>0</v>
      </c>
      <c r="V51" s="124">
        <f t="shared" si="3"/>
        <v>220</v>
      </c>
      <c r="W51" s="134"/>
      <c r="X51" s="132"/>
      <c r="Y51" s="132"/>
    </row>
    <row r="52" spans="1:25" ht="15" customHeight="1">
      <c r="A52" s="51">
        <v>50</v>
      </c>
      <c r="B52" s="103" t="s">
        <v>145</v>
      </c>
      <c r="C52" s="72"/>
      <c r="D52" s="73"/>
      <c r="E52" s="74">
        <v>160</v>
      </c>
      <c r="F52" s="75"/>
      <c r="G52" s="76"/>
      <c r="H52" s="77"/>
      <c r="I52" s="78"/>
      <c r="J52" s="79"/>
      <c r="K52" s="80"/>
      <c r="L52" s="81"/>
      <c r="M52" s="92"/>
      <c r="N52" s="93"/>
      <c r="O52" s="161"/>
      <c r="P52" s="162"/>
      <c r="Q52" s="98"/>
      <c r="R52" s="128"/>
      <c r="S52" s="346"/>
      <c r="T52" s="347"/>
      <c r="U52" s="137">
        <f t="shared" si="2"/>
        <v>0</v>
      </c>
      <c r="V52" s="124">
        <f t="shared" si="3"/>
        <v>160</v>
      </c>
      <c r="W52" s="134"/>
      <c r="X52" s="132"/>
      <c r="Y52" s="132"/>
    </row>
    <row r="53" spans="1:25" ht="15.75" customHeight="1" thickBot="1">
      <c r="A53" s="51">
        <v>51</v>
      </c>
      <c r="B53" s="105" t="s">
        <v>59</v>
      </c>
      <c r="C53" s="72"/>
      <c r="D53" s="73"/>
      <c r="E53" s="74"/>
      <c r="F53" s="75"/>
      <c r="G53" s="76"/>
      <c r="H53" s="77"/>
      <c r="I53" s="78"/>
      <c r="J53" s="79"/>
      <c r="K53" s="80"/>
      <c r="L53" s="81"/>
      <c r="M53" s="88"/>
      <c r="N53" s="89"/>
      <c r="O53" s="163"/>
      <c r="P53" s="164"/>
      <c r="Q53" s="99"/>
      <c r="R53" s="129"/>
      <c r="S53" s="352"/>
      <c r="T53" s="353"/>
      <c r="U53" s="154">
        <f>SUM(C53:D53)</f>
        <v>0</v>
      </c>
      <c r="V53" s="125">
        <f>SUM(E53:T53)</f>
        <v>0</v>
      </c>
      <c r="W53" s="134"/>
      <c r="X53" s="132"/>
      <c r="Y53" s="132"/>
    </row>
    <row r="54" spans="1:25" ht="16.5" customHeight="1" thickBot="1">
      <c r="A54" s="338" t="s">
        <v>60</v>
      </c>
      <c r="B54" s="356"/>
      <c r="C54" s="110">
        <f>SUM(C3:C53)</f>
        <v>2700</v>
      </c>
      <c r="D54" s="110">
        <f>SUM(D3:D53)</f>
        <v>400</v>
      </c>
      <c r="E54" s="111">
        <f>SUM(E11:E53)</f>
        <v>756</v>
      </c>
      <c r="F54" s="112">
        <f>SUM(F11:F53)</f>
        <v>900</v>
      </c>
      <c r="G54" s="113">
        <f>SUM(G11:G53)</f>
        <v>389</v>
      </c>
      <c r="H54" s="113"/>
      <c r="I54" s="114"/>
      <c r="J54" s="115">
        <f>SUM(J3:J53)</f>
        <v>128</v>
      </c>
      <c r="K54" s="116">
        <f>SUM(K3:K53)</f>
        <v>0</v>
      </c>
      <c r="L54" s="117">
        <f>SUM(L3:L53)</f>
        <v>0</v>
      </c>
      <c r="M54" s="118">
        <f>SUM(M7:M53)</f>
        <v>373</v>
      </c>
      <c r="N54" s="119"/>
      <c r="O54" s="165">
        <f>SUM(O7:O53)</f>
        <v>97</v>
      </c>
      <c r="P54" s="165">
        <f>SUM(P7:P53)</f>
        <v>0</v>
      </c>
      <c r="Q54" s="120"/>
      <c r="R54" s="121">
        <f>SUM(R3:R53)</f>
        <v>111</v>
      </c>
      <c r="S54" s="350">
        <f>SUM(S7:S53)</f>
        <v>68</v>
      </c>
      <c r="T54" s="351"/>
      <c r="U54" s="138">
        <f>SUM(C54:D54)</f>
        <v>3100</v>
      </c>
      <c r="V54" s="130">
        <f>SUM(E54:T54)</f>
        <v>2822</v>
      </c>
      <c r="W54" s="134"/>
      <c r="X54" s="132"/>
      <c r="Y54" s="132"/>
    </row>
    <row r="55" spans="1:25" ht="15.75" thickBot="1">
      <c r="C55" s="344">
        <f>SUM(C54:D54)</f>
        <v>3100</v>
      </c>
      <c r="D55" s="345"/>
      <c r="U55" s="344">
        <f>SUM(U54:V54)</f>
        <v>5922</v>
      </c>
      <c r="V55" s="345"/>
    </row>
    <row r="56" spans="1:25" ht="15">
      <c r="C56" s="153"/>
      <c r="D56" s="153"/>
    </row>
    <row r="57" spans="1:25" ht="15" customHeight="1">
      <c r="B57" s="341" t="s">
        <v>142</v>
      </c>
      <c r="C57" s="341"/>
      <c r="D57" s="341"/>
    </row>
    <row r="58" spans="1:25" ht="15">
      <c r="C58" s="153"/>
      <c r="D58" s="153"/>
    </row>
    <row r="59" spans="1:25">
      <c r="D59" t="s">
        <v>140</v>
      </c>
    </row>
    <row r="60" spans="1:25">
      <c r="B60" t="s">
        <v>141</v>
      </c>
      <c r="C60" t="s">
        <v>136</v>
      </c>
      <c r="D60">
        <v>20</v>
      </c>
    </row>
    <row r="61" spans="1:25">
      <c r="B61" t="s">
        <v>137</v>
      </c>
      <c r="C61" t="s">
        <v>136</v>
      </c>
      <c r="D61">
        <v>20</v>
      </c>
    </row>
    <row r="62" spans="1:25">
      <c r="B62" t="s">
        <v>138</v>
      </c>
      <c r="C62" t="s">
        <v>136</v>
      </c>
      <c r="D62">
        <v>15</v>
      </c>
    </row>
    <row r="63" spans="1:25">
      <c r="B63" t="s">
        <v>139</v>
      </c>
      <c r="C63" t="s">
        <v>136</v>
      </c>
    </row>
    <row r="64" spans="1:25">
      <c r="B64" t="s">
        <v>134</v>
      </c>
      <c r="C64" t="s">
        <v>136</v>
      </c>
    </row>
    <row r="65" spans="7:19">
      <c r="G65" s="341" t="s">
        <v>151</v>
      </c>
      <c r="H65" s="341"/>
      <c r="K65" s="341" t="s">
        <v>154</v>
      </c>
      <c r="L65" s="341"/>
      <c r="O65" t="s">
        <v>158</v>
      </c>
      <c r="R65" s="341" t="s">
        <v>159</v>
      </c>
      <c r="S65" s="341"/>
    </row>
    <row r="66" spans="7:19">
      <c r="G66" t="s">
        <v>152</v>
      </c>
      <c r="H66">
        <v>537</v>
      </c>
      <c r="K66" s="341">
        <v>218</v>
      </c>
      <c r="L66" s="341"/>
      <c r="M66" t="s">
        <v>155</v>
      </c>
      <c r="O66" s="340">
        <v>675</v>
      </c>
      <c r="P66" s="340"/>
      <c r="R66" s="340">
        <v>109</v>
      </c>
      <c r="S66" s="340"/>
    </row>
    <row r="67" spans="7:19">
      <c r="G67" t="s">
        <v>153</v>
      </c>
      <c r="H67">
        <v>660</v>
      </c>
      <c r="K67" s="341">
        <v>221</v>
      </c>
      <c r="L67" s="341"/>
      <c r="M67" t="s">
        <v>156</v>
      </c>
    </row>
    <row r="68" spans="7:19">
      <c r="G68" s="168"/>
      <c r="H68" s="168">
        <f>SUM(H66:H67)</f>
        <v>1197</v>
      </c>
      <c r="K68" s="341"/>
      <c r="L68" s="341"/>
      <c r="M68" t="s">
        <v>157</v>
      </c>
    </row>
    <row r="69" spans="7:19">
      <c r="K69" s="340">
        <f>SUM(K66:K68)</f>
        <v>439</v>
      </c>
      <c r="L69" s="340"/>
    </row>
  </sheetData>
  <autoFilter ref="A1:W55" xr:uid="{AB4BDD7A-4637-4894-B91C-1132A145AFF7}">
    <filterColumn colId="2" showButton="0"/>
    <filterColumn colId="4" showButton="0"/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</autoFilter>
  <mergeCells count="77">
    <mergeCell ref="B57:D57"/>
    <mergeCell ref="A54:B54"/>
    <mergeCell ref="C55:D55"/>
    <mergeCell ref="U1:V1"/>
    <mergeCell ref="K1:L1"/>
    <mergeCell ref="B1:B2"/>
    <mergeCell ref="A1:A2"/>
    <mergeCell ref="M1:N1"/>
    <mergeCell ref="C1:D1"/>
    <mergeCell ref="E1:F1"/>
    <mergeCell ref="G1:H1"/>
    <mergeCell ref="I1:J1"/>
    <mergeCell ref="O1:P1"/>
    <mergeCell ref="S1:T1"/>
    <mergeCell ref="S50:T50"/>
    <mergeCell ref="S39:T39"/>
    <mergeCell ref="S40:T40"/>
    <mergeCell ref="S41:T41"/>
    <mergeCell ref="S42:T42"/>
    <mergeCell ref="S33:T33"/>
    <mergeCell ref="S34:T34"/>
    <mergeCell ref="S35:T35"/>
    <mergeCell ref="S36:T36"/>
    <mergeCell ref="S37:T37"/>
    <mergeCell ref="S38:T38"/>
    <mergeCell ref="S13:T13"/>
    <mergeCell ref="S14:T14"/>
    <mergeCell ref="S15:T15"/>
    <mergeCell ref="S32:T32"/>
    <mergeCell ref="S31:T31"/>
    <mergeCell ref="S29:T29"/>
    <mergeCell ref="S28:T28"/>
    <mergeCell ref="S27:T27"/>
    <mergeCell ref="S26:T26"/>
    <mergeCell ref="S8:T8"/>
    <mergeCell ref="S9:T9"/>
    <mergeCell ref="S10:T10"/>
    <mergeCell ref="S11:T11"/>
    <mergeCell ref="S12:T12"/>
    <mergeCell ref="S3:T3"/>
    <mergeCell ref="S4:T4"/>
    <mergeCell ref="S5:T5"/>
    <mergeCell ref="S7:T7"/>
    <mergeCell ref="S6:T6"/>
    <mergeCell ref="S54:T54"/>
    <mergeCell ref="S48:T48"/>
    <mergeCell ref="S49:T49"/>
    <mergeCell ref="S51:T51"/>
    <mergeCell ref="S52:T52"/>
    <mergeCell ref="S53:T53"/>
    <mergeCell ref="S43:T43"/>
    <mergeCell ref="S44:T44"/>
    <mergeCell ref="S45:T45"/>
    <mergeCell ref="S46:T46"/>
    <mergeCell ref="S47:T47"/>
    <mergeCell ref="Q1:R1"/>
    <mergeCell ref="U55:V55"/>
    <mergeCell ref="G65:H65"/>
    <mergeCell ref="K65:L65"/>
    <mergeCell ref="K66:L66"/>
    <mergeCell ref="S20:T20"/>
    <mergeCell ref="S19:T19"/>
    <mergeCell ref="S18:T18"/>
    <mergeCell ref="S17:T17"/>
    <mergeCell ref="S2:T2"/>
    <mergeCell ref="S25:T25"/>
    <mergeCell ref="S24:T24"/>
    <mergeCell ref="S23:T23"/>
    <mergeCell ref="S22:T22"/>
    <mergeCell ref="S21:T21"/>
    <mergeCell ref="S30:T30"/>
    <mergeCell ref="K69:L69"/>
    <mergeCell ref="K67:L67"/>
    <mergeCell ref="K68:L68"/>
    <mergeCell ref="O66:P66"/>
    <mergeCell ref="R65:S65"/>
    <mergeCell ref="R66:S66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C463-7708-4590-8BEB-7EFA5C232E56}">
  <sheetPr>
    <pageSetUpPr fitToPage="1"/>
  </sheetPr>
  <dimension ref="A1:AB6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9" sqref="A19"/>
    </sheetView>
  </sheetViews>
  <sheetFormatPr defaultRowHeight="14.25"/>
  <cols>
    <col min="1" max="1" width="5" customWidth="1"/>
    <col min="2" max="2" width="27.5" customWidth="1"/>
    <col min="3" max="4" width="8.625" customWidth="1"/>
    <col min="23" max="24" width="18" customWidth="1"/>
    <col min="25" max="25" width="9" customWidth="1"/>
    <col min="27" max="27" width="9" customWidth="1"/>
  </cols>
  <sheetData>
    <row r="1" spans="1:28" ht="30" customHeight="1" thickBot="1">
      <c r="A1" s="363" t="s">
        <v>39</v>
      </c>
      <c r="B1" s="361" t="s">
        <v>40</v>
      </c>
      <c r="C1" s="393" t="s">
        <v>185</v>
      </c>
      <c r="D1" s="257" t="s">
        <v>186</v>
      </c>
      <c r="E1" s="342" t="s">
        <v>43</v>
      </c>
      <c r="F1" s="367"/>
      <c r="G1" s="368" t="s">
        <v>99</v>
      </c>
      <c r="H1" s="369"/>
      <c r="I1" s="370" t="s">
        <v>102</v>
      </c>
      <c r="J1" s="371"/>
      <c r="K1" s="372" t="s">
        <v>94</v>
      </c>
      <c r="L1" s="373"/>
      <c r="M1" s="359" t="s">
        <v>106</v>
      </c>
      <c r="N1" s="360"/>
      <c r="O1" s="365" t="s">
        <v>112</v>
      </c>
      <c r="P1" s="366"/>
      <c r="Q1" s="374" t="s">
        <v>160</v>
      </c>
      <c r="R1" s="395"/>
      <c r="S1" s="396" t="s">
        <v>161</v>
      </c>
      <c r="T1" s="397"/>
      <c r="U1" s="390" t="s">
        <v>162</v>
      </c>
      <c r="V1" s="377"/>
      <c r="W1" s="180" t="s">
        <v>171</v>
      </c>
      <c r="X1" s="219" t="s">
        <v>176</v>
      </c>
      <c r="Y1" s="391" t="s">
        <v>126</v>
      </c>
      <c r="Z1" s="392"/>
      <c r="AA1" s="344" t="s">
        <v>128</v>
      </c>
      <c r="AB1" s="345"/>
    </row>
    <row r="2" spans="1:28" ht="26.25" thickBot="1">
      <c r="A2" s="364"/>
      <c r="B2" s="362"/>
      <c r="C2" s="394"/>
      <c r="D2" s="258"/>
      <c r="E2" s="82" t="s">
        <v>97</v>
      </c>
      <c r="F2" s="83" t="s">
        <v>98</v>
      </c>
      <c r="G2" s="82" t="s">
        <v>100</v>
      </c>
      <c r="H2" s="83" t="s">
        <v>101</v>
      </c>
      <c r="I2" s="82" t="s">
        <v>103</v>
      </c>
      <c r="J2" s="83" t="s">
        <v>104</v>
      </c>
      <c r="K2" s="82" t="s">
        <v>94</v>
      </c>
      <c r="L2" s="83" t="s">
        <v>105</v>
      </c>
      <c r="M2" s="82" t="s">
        <v>96</v>
      </c>
      <c r="N2" s="83" t="s">
        <v>95</v>
      </c>
      <c r="O2" s="142" t="s">
        <v>114</v>
      </c>
      <c r="P2" s="143" t="s">
        <v>113</v>
      </c>
      <c r="Q2" s="142"/>
      <c r="R2" s="143"/>
      <c r="S2" s="169" t="s">
        <v>122</v>
      </c>
      <c r="T2" s="145" t="s">
        <v>121</v>
      </c>
      <c r="U2" s="388"/>
      <c r="V2" s="389"/>
      <c r="W2" s="144"/>
      <c r="X2" s="179"/>
      <c r="Y2" s="122" t="s">
        <v>125</v>
      </c>
      <c r="Z2" s="123" t="s">
        <v>127</v>
      </c>
      <c r="AA2" s="140" t="s">
        <v>129</v>
      </c>
      <c r="AB2" s="133" t="s">
        <v>124</v>
      </c>
    </row>
    <row r="3" spans="1:28" ht="15.75" thickBot="1">
      <c r="A3" s="50">
        <v>1</v>
      </c>
      <c r="B3" s="100" t="s">
        <v>54</v>
      </c>
      <c r="C3" s="235"/>
      <c r="D3" s="271"/>
      <c r="E3" s="52"/>
      <c r="F3" s="53"/>
      <c r="G3" s="54"/>
      <c r="H3" s="55"/>
      <c r="I3" s="56"/>
      <c r="J3" s="57"/>
      <c r="K3" s="58"/>
      <c r="L3" s="59"/>
      <c r="M3" s="60"/>
      <c r="N3" s="61"/>
      <c r="O3" s="188"/>
      <c r="P3" s="189"/>
      <c r="Q3" s="190"/>
      <c r="R3" s="191"/>
      <c r="S3" s="192"/>
      <c r="T3" s="193"/>
      <c r="U3" s="386"/>
      <c r="V3" s="387"/>
      <c r="W3" s="194"/>
      <c r="X3" s="220"/>
      <c r="Y3" s="141">
        <f t="shared" ref="Y3:Y19" si="0">SUM(E3:F3)</f>
        <v>0</v>
      </c>
      <c r="Z3" s="124">
        <f t="shared" ref="Z3:Z19" si="1">SUM(G3:X3)</f>
        <v>0</v>
      </c>
      <c r="AA3" s="173"/>
      <c r="AB3" s="174">
        <v>128</v>
      </c>
    </row>
    <row r="4" spans="1:28" ht="15.75" thickBot="1">
      <c r="A4" s="51">
        <v>2</v>
      </c>
      <c r="B4" s="146" t="s">
        <v>61</v>
      </c>
      <c r="C4" s="249"/>
      <c r="D4" s="259"/>
      <c r="E4" s="62"/>
      <c r="F4" s="63"/>
      <c r="G4" s="64"/>
      <c r="H4" s="65"/>
      <c r="I4" s="66"/>
      <c r="J4" s="67"/>
      <c r="K4" s="68"/>
      <c r="L4" s="69"/>
      <c r="M4" s="70"/>
      <c r="N4" s="71"/>
      <c r="O4" s="195"/>
      <c r="P4" s="196"/>
      <c r="Q4" s="197"/>
      <c r="R4" s="198"/>
      <c r="S4" s="186"/>
      <c r="T4" s="187"/>
      <c r="U4" s="378"/>
      <c r="V4" s="379"/>
      <c r="W4" s="185"/>
      <c r="X4" s="221"/>
      <c r="Y4" s="141">
        <f t="shared" si="0"/>
        <v>0</v>
      </c>
      <c r="Z4" s="124">
        <f t="shared" si="1"/>
        <v>0</v>
      </c>
      <c r="AA4" s="173"/>
      <c r="AB4" s="174"/>
    </row>
    <row r="5" spans="1:28" ht="15.75" thickBot="1">
      <c r="A5" s="51">
        <v>3</v>
      </c>
      <c r="B5" s="100" t="s">
        <v>62</v>
      </c>
      <c r="C5" s="237"/>
      <c r="D5" s="266"/>
      <c r="E5" s="62"/>
      <c r="F5" s="63"/>
      <c r="G5" s="64"/>
      <c r="H5" s="65"/>
      <c r="I5" s="66"/>
      <c r="J5" s="67"/>
      <c r="K5" s="68"/>
      <c r="L5" s="69"/>
      <c r="M5" s="70"/>
      <c r="N5" s="71"/>
      <c r="O5" s="195"/>
      <c r="P5" s="196"/>
      <c r="Q5" s="197"/>
      <c r="R5" s="198"/>
      <c r="S5" s="186"/>
      <c r="T5" s="187"/>
      <c r="U5" s="378"/>
      <c r="V5" s="379"/>
      <c r="W5" s="185"/>
      <c r="X5" s="221"/>
      <c r="Y5" s="141">
        <f t="shared" si="0"/>
        <v>0</v>
      </c>
      <c r="Z5" s="124">
        <f t="shared" si="1"/>
        <v>0</v>
      </c>
      <c r="AA5" s="173"/>
      <c r="AB5" s="174"/>
    </row>
    <row r="6" spans="1:28" ht="15.75" thickBot="1">
      <c r="A6" s="51">
        <v>4</v>
      </c>
      <c r="B6" s="101" t="s">
        <v>144</v>
      </c>
      <c r="C6" s="238"/>
      <c r="D6" s="272"/>
      <c r="E6" s="62"/>
      <c r="F6" s="63"/>
      <c r="G6" s="64"/>
      <c r="H6" s="65"/>
      <c r="I6" s="66"/>
      <c r="J6" s="67"/>
      <c r="K6" s="68"/>
      <c r="L6" s="69"/>
      <c r="M6" s="70"/>
      <c r="N6" s="71"/>
      <c r="O6" s="195"/>
      <c r="P6" s="196"/>
      <c r="Q6" s="197"/>
      <c r="R6" s="198"/>
      <c r="S6" s="186"/>
      <c r="T6" s="187"/>
      <c r="U6" s="378"/>
      <c r="V6" s="379"/>
      <c r="W6" s="185"/>
      <c r="X6" s="221"/>
      <c r="Y6" s="141">
        <f t="shared" si="0"/>
        <v>0</v>
      </c>
      <c r="Z6" s="124">
        <f t="shared" si="1"/>
        <v>0</v>
      </c>
      <c r="AA6" s="173"/>
      <c r="AB6" s="174">
        <v>165</v>
      </c>
    </row>
    <row r="7" spans="1:28" ht="15.75" thickBot="1">
      <c r="A7" s="50">
        <v>5</v>
      </c>
      <c r="B7" s="101" t="s">
        <v>146</v>
      </c>
      <c r="C7" s="238"/>
      <c r="D7" s="272"/>
      <c r="E7" s="62">
        <v>225</v>
      </c>
      <c r="F7" s="63"/>
      <c r="G7" s="64"/>
      <c r="H7" s="65"/>
      <c r="I7" s="66"/>
      <c r="J7" s="67"/>
      <c r="K7" s="68"/>
      <c r="L7" s="69"/>
      <c r="M7" s="70"/>
      <c r="N7" s="71"/>
      <c r="O7" s="195"/>
      <c r="P7" s="196"/>
      <c r="Q7" s="197"/>
      <c r="R7" s="198"/>
      <c r="S7" s="186"/>
      <c r="T7" s="187"/>
      <c r="U7" s="378"/>
      <c r="V7" s="379"/>
      <c r="W7" s="185"/>
      <c r="X7" s="221"/>
      <c r="Y7" s="141">
        <f t="shared" si="0"/>
        <v>225</v>
      </c>
      <c r="Z7" s="124">
        <f t="shared" si="1"/>
        <v>0</v>
      </c>
      <c r="AA7" s="173"/>
      <c r="AB7" s="174">
        <v>220</v>
      </c>
    </row>
    <row r="8" spans="1:28" ht="15.75" thickBot="1">
      <c r="A8" s="51">
        <v>6</v>
      </c>
      <c r="B8" s="101" t="s">
        <v>119</v>
      </c>
      <c r="C8" s="238"/>
      <c r="D8" s="272"/>
      <c r="E8" s="62"/>
      <c r="F8" s="63"/>
      <c r="G8" s="64"/>
      <c r="H8" s="65"/>
      <c r="I8" s="66"/>
      <c r="J8" s="67"/>
      <c r="K8" s="68"/>
      <c r="L8" s="69"/>
      <c r="M8" s="70"/>
      <c r="N8" s="71"/>
      <c r="O8" s="195"/>
      <c r="P8" s="189"/>
      <c r="Q8" s="190"/>
      <c r="R8" s="191"/>
      <c r="S8" s="192"/>
      <c r="T8" s="193"/>
      <c r="U8" s="378"/>
      <c r="V8" s="379"/>
      <c r="W8" s="185"/>
      <c r="X8" s="221"/>
      <c r="Y8" s="141">
        <f t="shared" si="0"/>
        <v>0</v>
      </c>
      <c r="Z8" s="124">
        <f t="shared" si="1"/>
        <v>0</v>
      </c>
      <c r="AA8" s="173"/>
      <c r="AB8" s="174">
        <v>243</v>
      </c>
    </row>
    <row r="9" spans="1:28" ht="15.75" thickBot="1">
      <c r="A9" s="51">
        <v>7</v>
      </c>
      <c r="B9" s="101" t="s">
        <v>107</v>
      </c>
      <c r="C9" s="238"/>
      <c r="D9" s="267"/>
      <c r="E9" s="62"/>
      <c r="F9" s="63"/>
      <c r="G9" s="64"/>
      <c r="H9" s="65"/>
      <c r="I9" s="66"/>
      <c r="J9" s="67"/>
      <c r="K9" s="68"/>
      <c r="L9" s="69"/>
      <c r="M9" s="70"/>
      <c r="N9" s="71"/>
      <c r="O9" s="195"/>
      <c r="P9" s="196"/>
      <c r="Q9" s="197"/>
      <c r="R9" s="198"/>
      <c r="S9" s="186"/>
      <c r="T9" s="187"/>
      <c r="U9" s="378"/>
      <c r="V9" s="379"/>
      <c r="W9" s="185"/>
      <c r="X9" s="221"/>
      <c r="Y9" s="141">
        <f t="shared" si="0"/>
        <v>0</v>
      </c>
      <c r="Z9" s="124">
        <f t="shared" si="1"/>
        <v>0</v>
      </c>
      <c r="AA9" s="173">
        <v>225</v>
      </c>
      <c r="AB9" s="174">
        <v>162</v>
      </c>
    </row>
    <row r="10" spans="1:28" ht="15.75" thickBot="1">
      <c r="A10" s="51">
        <v>8</v>
      </c>
      <c r="B10" s="100" t="s">
        <v>63</v>
      </c>
      <c r="C10" s="237"/>
      <c r="D10" s="260"/>
      <c r="E10" s="62"/>
      <c r="F10" s="63"/>
      <c r="G10" s="64"/>
      <c r="H10" s="65"/>
      <c r="I10" s="66"/>
      <c r="J10" s="67"/>
      <c r="K10" s="68"/>
      <c r="L10" s="69"/>
      <c r="M10" s="70"/>
      <c r="N10" s="71"/>
      <c r="O10" s="195"/>
      <c r="P10" s="196"/>
      <c r="Q10" s="197"/>
      <c r="R10" s="198"/>
      <c r="S10" s="186"/>
      <c r="T10" s="187"/>
      <c r="U10" s="378"/>
      <c r="V10" s="379"/>
      <c r="W10" s="185"/>
      <c r="X10" s="221"/>
      <c r="Y10" s="141">
        <f t="shared" si="0"/>
        <v>0</v>
      </c>
      <c r="Z10" s="124">
        <f t="shared" si="1"/>
        <v>0</v>
      </c>
      <c r="AA10" s="173"/>
      <c r="AB10" s="174"/>
    </row>
    <row r="11" spans="1:28" ht="15.75" thickBot="1">
      <c r="A11" s="150">
        <v>9</v>
      </c>
      <c r="B11" s="100" t="s">
        <v>172</v>
      </c>
      <c r="C11" s="237"/>
      <c r="D11" s="260"/>
      <c r="E11" s="62">
        <v>225</v>
      </c>
      <c r="F11" s="63"/>
      <c r="G11" s="64"/>
      <c r="H11" s="65"/>
      <c r="I11" s="66"/>
      <c r="J11" s="67"/>
      <c r="K11" s="68"/>
      <c r="L11" s="69"/>
      <c r="M11" s="70"/>
      <c r="N11" s="71"/>
      <c r="O11" s="195"/>
      <c r="P11" s="196"/>
      <c r="Q11" s="197"/>
      <c r="R11" s="198"/>
      <c r="S11" s="186"/>
      <c r="T11" s="187"/>
      <c r="U11" s="199"/>
      <c r="V11" s="200"/>
      <c r="W11" s="185"/>
      <c r="X11" s="221"/>
      <c r="Y11" s="141">
        <f t="shared" si="0"/>
        <v>225</v>
      </c>
      <c r="Z11" s="124">
        <f t="shared" si="1"/>
        <v>0</v>
      </c>
      <c r="AA11" s="173"/>
      <c r="AB11" s="174"/>
    </row>
    <row r="12" spans="1:28" ht="15.75" thickBot="1">
      <c r="A12" s="50">
        <v>10</v>
      </c>
      <c r="B12" s="101" t="s">
        <v>168</v>
      </c>
      <c r="C12" s="256"/>
      <c r="D12" s="261"/>
      <c r="E12" s="62"/>
      <c r="F12" s="63">
        <f>200+200</f>
        <v>400</v>
      </c>
      <c r="G12" s="108"/>
      <c r="H12" s="230">
        <v>150</v>
      </c>
      <c r="I12" s="184">
        <v>80</v>
      </c>
      <c r="J12" s="67"/>
      <c r="K12" s="68"/>
      <c r="L12" s="69"/>
      <c r="M12" s="70"/>
      <c r="N12" s="71"/>
      <c r="O12" s="195"/>
      <c r="P12" s="196"/>
      <c r="Q12" s="197"/>
      <c r="R12" s="198"/>
      <c r="S12" s="186"/>
      <c r="T12" s="187"/>
      <c r="U12" s="378"/>
      <c r="V12" s="379"/>
      <c r="W12" s="185"/>
      <c r="X12" s="229">
        <v>124</v>
      </c>
      <c r="Y12" s="141">
        <f t="shared" si="0"/>
        <v>400</v>
      </c>
      <c r="Z12" s="124">
        <f t="shared" si="1"/>
        <v>354</v>
      </c>
      <c r="AA12" s="173"/>
      <c r="AB12" s="174"/>
    </row>
    <row r="13" spans="1:28" ht="15.75" thickBot="1">
      <c r="A13" s="109">
        <v>11</v>
      </c>
      <c r="B13" s="101" t="s">
        <v>115</v>
      </c>
      <c r="C13" s="238"/>
      <c r="D13" s="267"/>
      <c r="E13" s="62"/>
      <c r="F13" s="63"/>
      <c r="G13" s="64">
        <v>135</v>
      </c>
      <c r="H13" s="65"/>
      <c r="I13" s="66"/>
      <c r="J13" s="67"/>
      <c r="K13" s="68"/>
      <c r="L13" s="69"/>
      <c r="M13" s="70"/>
      <c r="N13" s="71"/>
      <c r="O13" s="195"/>
      <c r="P13" s="196"/>
      <c r="Q13" s="197"/>
      <c r="R13" s="198"/>
      <c r="S13" s="186"/>
      <c r="T13" s="187"/>
      <c r="U13" s="378"/>
      <c r="V13" s="379"/>
      <c r="W13" s="185">
        <v>6</v>
      </c>
      <c r="X13" s="221"/>
      <c r="Y13" s="141">
        <f t="shared" si="0"/>
        <v>0</v>
      </c>
      <c r="Z13" s="124">
        <f t="shared" si="1"/>
        <v>141</v>
      </c>
      <c r="AA13" s="173">
        <v>400</v>
      </c>
      <c r="AB13" s="174"/>
    </row>
    <row r="14" spans="1:28" ht="16.5" thickBot="1">
      <c r="A14" s="109">
        <v>12</v>
      </c>
      <c r="B14" s="102" t="s">
        <v>55</v>
      </c>
      <c r="C14" s="250"/>
      <c r="D14" s="268"/>
      <c r="E14" s="62">
        <v>225</v>
      </c>
      <c r="F14" s="63"/>
      <c r="G14" s="64"/>
      <c r="H14" s="65">
        <v>170</v>
      </c>
      <c r="I14" s="66"/>
      <c r="J14" s="67"/>
      <c r="K14" s="68"/>
      <c r="L14" s="69"/>
      <c r="M14" s="70"/>
      <c r="N14" s="71"/>
      <c r="O14" s="195"/>
      <c r="P14" s="196"/>
      <c r="Q14" s="197"/>
      <c r="R14" s="198"/>
      <c r="S14" s="186"/>
      <c r="T14" s="187"/>
      <c r="U14" s="378"/>
      <c r="V14" s="379"/>
      <c r="W14" s="185"/>
      <c r="X14" s="221"/>
      <c r="Y14" s="141">
        <f t="shared" si="0"/>
        <v>225</v>
      </c>
      <c r="Z14" s="124">
        <f t="shared" si="1"/>
        <v>170</v>
      </c>
      <c r="AA14" s="173">
        <v>225</v>
      </c>
      <c r="AB14" s="174">
        <v>150</v>
      </c>
    </row>
    <row r="15" spans="1:28" ht="15.75" thickBot="1">
      <c r="A15" s="51">
        <v>13</v>
      </c>
      <c r="B15" s="101" t="s">
        <v>69</v>
      </c>
      <c r="C15" s="238"/>
      <c r="D15" s="267"/>
      <c r="E15" s="62"/>
      <c r="F15" s="63"/>
      <c r="G15" s="64"/>
      <c r="H15" s="65"/>
      <c r="I15" s="66"/>
      <c r="J15" s="67"/>
      <c r="K15" s="68"/>
      <c r="L15" s="69"/>
      <c r="M15" s="70"/>
      <c r="N15" s="71"/>
      <c r="O15" s="195"/>
      <c r="P15" s="196"/>
      <c r="Q15" s="197"/>
      <c r="R15" s="198"/>
      <c r="S15" s="186"/>
      <c r="T15" s="187"/>
      <c r="U15" s="378"/>
      <c r="V15" s="379"/>
      <c r="W15" s="185"/>
      <c r="X15" s="221"/>
      <c r="Y15" s="141">
        <f t="shared" si="0"/>
        <v>0</v>
      </c>
      <c r="Z15" s="124">
        <f t="shared" si="1"/>
        <v>0</v>
      </c>
      <c r="AA15" s="173"/>
      <c r="AB15" s="174">
        <v>170</v>
      </c>
    </row>
    <row r="16" spans="1:28" ht="15.75" thickBot="1">
      <c r="A16" s="51">
        <v>14</v>
      </c>
      <c r="B16" s="101" t="s">
        <v>123</v>
      </c>
      <c r="C16" s="256"/>
      <c r="D16" s="267"/>
      <c r="E16" s="62"/>
      <c r="F16" s="63"/>
      <c r="G16" s="64"/>
      <c r="H16" s="65"/>
      <c r="I16" s="66"/>
      <c r="J16" s="67"/>
      <c r="K16" s="68"/>
      <c r="L16" s="69"/>
      <c r="M16" s="70"/>
      <c r="N16" s="71"/>
      <c r="O16" s="195"/>
      <c r="P16" s="196"/>
      <c r="Q16" s="197"/>
      <c r="R16" s="198"/>
      <c r="S16" s="186"/>
      <c r="T16" s="187"/>
      <c r="U16" s="378"/>
      <c r="V16" s="379"/>
      <c r="W16" s="185"/>
      <c r="X16" s="221"/>
      <c r="Y16" s="141">
        <f t="shared" si="0"/>
        <v>0</v>
      </c>
      <c r="Z16" s="124">
        <f t="shared" si="1"/>
        <v>0</v>
      </c>
      <c r="AA16" s="173"/>
      <c r="AB16" s="174">
        <v>220</v>
      </c>
    </row>
    <row r="17" spans="1:28" ht="16.5" thickBot="1">
      <c r="A17" s="51">
        <v>15</v>
      </c>
      <c r="B17" s="102" t="s">
        <v>68</v>
      </c>
      <c r="C17" s="239"/>
      <c r="D17" s="240"/>
      <c r="E17" s="62"/>
      <c r="F17" s="63"/>
      <c r="G17" s="64"/>
      <c r="H17" s="65"/>
      <c r="I17" s="66"/>
      <c r="J17" s="67"/>
      <c r="K17" s="68"/>
      <c r="L17" s="69"/>
      <c r="M17" s="70"/>
      <c r="N17" s="71"/>
      <c r="O17" s="195"/>
      <c r="P17" s="196"/>
      <c r="Q17" s="197"/>
      <c r="R17" s="198"/>
      <c r="S17" s="186"/>
      <c r="T17" s="187"/>
      <c r="U17" s="378"/>
      <c r="V17" s="379"/>
      <c r="W17" s="185"/>
      <c r="X17" s="221"/>
      <c r="Y17" s="141">
        <f t="shared" si="0"/>
        <v>0</v>
      </c>
      <c r="Z17" s="124">
        <f t="shared" si="1"/>
        <v>0</v>
      </c>
      <c r="AA17" s="173"/>
      <c r="AB17" s="174"/>
    </row>
    <row r="18" spans="1:28" ht="16.5" thickBot="1">
      <c r="A18" s="50">
        <v>16</v>
      </c>
      <c r="B18" s="102" t="s">
        <v>70</v>
      </c>
      <c r="C18" s="239"/>
      <c r="D18" s="262"/>
      <c r="E18" s="62"/>
      <c r="F18" s="63"/>
      <c r="G18" s="64"/>
      <c r="H18" s="65"/>
      <c r="I18" s="66"/>
      <c r="J18" s="67"/>
      <c r="K18" s="68"/>
      <c r="L18" s="69"/>
      <c r="M18" s="70"/>
      <c r="N18" s="71"/>
      <c r="O18" s="195"/>
      <c r="P18" s="196"/>
      <c r="Q18" s="197"/>
      <c r="R18" s="198"/>
      <c r="S18" s="186"/>
      <c r="T18" s="187"/>
      <c r="U18" s="378"/>
      <c r="V18" s="379"/>
      <c r="W18" s="185"/>
      <c r="X18" s="221"/>
      <c r="Y18" s="141">
        <f t="shared" si="0"/>
        <v>0</v>
      </c>
      <c r="Z18" s="124">
        <f t="shared" si="1"/>
        <v>0</v>
      </c>
      <c r="AA18" s="173"/>
      <c r="AB18" s="174"/>
    </row>
    <row r="19" spans="1:28" ht="16.5" thickBot="1">
      <c r="A19" s="51">
        <v>17</v>
      </c>
      <c r="B19" s="102" t="s">
        <v>149</v>
      </c>
      <c r="C19" s="239"/>
      <c r="D19" s="262"/>
      <c r="E19" s="62"/>
      <c r="F19" s="63"/>
      <c r="G19" s="64"/>
      <c r="H19" s="65"/>
      <c r="I19" s="66"/>
      <c r="J19" s="67"/>
      <c r="K19" s="68"/>
      <c r="L19" s="69"/>
      <c r="M19" s="70"/>
      <c r="N19" s="71"/>
      <c r="O19" s="195"/>
      <c r="P19" s="196"/>
      <c r="Q19" s="197"/>
      <c r="R19" s="198"/>
      <c r="S19" s="186"/>
      <c r="T19" s="187"/>
      <c r="U19" s="378"/>
      <c r="V19" s="379"/>
      <c r="W19" s="185"/>
      <c r="X19" s="221"/>
      <c r="Y19" s="141">
        <f t="shared" si="0"/>
        <v>0</v>
      </c>
      <c r="Z19" s="124">
        <f t="shared" si="1"/>
        <v>0</v>
      </c>
      <c r="AA19" s="173"/>
      <c r="AB19" s="174"/>
    </row>
    <row r="20" spans="1:28" ht="16.5" thickBot="1">
      <c r="A20" s="51">
        <v>18</v>
      </c>
      <c r="B20" s="102" t="s">
        <v>177</v>
      </c>
      <c r="C20" s="250"/>
      <c r="D20" s="262"/>
      <c r="E20" s="62">
        <v>225</v>
      </c>
      <c r="F20" s="63"/>
      <c r="G20" s="64"/>
      <c r="H20" s="65"/>
      <c r="I20" s="66"/>
      <c r="J20" s="67"/>
      <c r="K20" s="68"/>
      <c r="L20" s="69"/>
      <c r="M20" s="70"/>
      <c r="N20" s="71"/>
      <c r="O20" s="195"/>
      <c r="P20" s="196"/>
      <c r="Q20" s="197"/>
      <c r="R20" s="198"/>
      <c r="S20" s="186"/>
      <c r="T20" s="187"/>
      <c r="U20" s="199"/>
      <c r="V20" s="200"/>
      <c r="W20" s="185"/>
      <c r="X20" s="221"/>
      <c r="Y20" s="141"/>
      <c r="Z20" s="124"/>
      <c r="AA20" s="173"/>
      <c r="AB20" s="174"/>
    </row>
    <row r="21" spans="1:28" ht="16.5" thickBot="1">
      <c r="A21" s="51">
        <v>19</v>
      </c>
      <c r="B21" s="151" t="s">
        <v>71</v>
      </c>
      <c r="C21" s="240"/>
      <c r="D21" s="262"/>
      <c r="E21" s="62"/>
      <c r="F21" s="63"/>
      <c r="G21" s="64"/>
      <c r="H21" s="65"/>
      <c r="I21" s="66"/>
      <c r="J21" s="67"/>
      <c r="K21" s="68"/>
      <c r="L21" s="69"/>
      <c r="M21" s="70"/>
      <c r="N21" s="71"/>
      <c r="O21" s="195"/>
      <c r="P21" s="196"/>
      <c r="Q21" s="197"/>
      <c r="R21" s="198"/>
      <c r="S21" s="186"/>
      <c r="T21" s="187"/>
      <c r="U21" s="378"/>
      <c r="V21" s="379"/>
      <c r="W21" s="185"/>
      <c r="X21" s="221"/>
      <c r="Y21" s="141">
        <f t="shared" ref="Y21:Y59" si="2">SUM(E21:F21)</f>
        <v>0</v>
      </c>
      <c r="Z21" s="124">
        <f t="shared" ref="Z21:Z59" si="3">SUM(G21:X21)</f>
        <v>0</v>
      </c>
      <c r="AA21" s="173"/>
      <c r="AB21" s="174"/>
    </row>
    <row r="22" spans="1:28" ht="15.75" thickBot="1">
      <c r="A22" s="51">
        <v>20</v>
      </c>
      <c r="B22" s="100" t="s">
        <v>74</v>
      </c>
      <c r="C22" s="251"/>
      <c r="D22" s="273"/>
      <c r="E22" s="62"/>
      <c r="F22" s="63"/>
      <c r="G22" s="64"/>
      <c r="H22" s="65"/>
      <c r="I22" s="66"/>
      <c r="J22" s="67"/>
      <c r="K22" s="68"/>
      <c r="L22" s="69"/>
      <c r="M22" s="70"/>
      <c r="N22" s="71"/>
      <c r="O22" s="195"/>
      <c r="P22" s="196"/>
      <c r="Q22" s="197"/>
      <c r="R22" s="198"/>
      <c r="S22" s="186"/>
      <c r="T22" s="187"/>
      <c r="U22" s="378">
        <f>49+49</f>
        <v>98</v>
      </c>
      <c r="V22" s="379"/>
      <c r="W22" s="185"/>
      <c r="X22" s="221"/>
      <c r="Y22" s="141">
        <f t="shared" si="2"/>
        <v>0</v>
      </c>
      <c r="Z22" s="124">
        <f t="shared" si="3"/>
        <v>98</v>
      </c>
      <c r="AA22" s="173"/>
      <c r="AB22" s="174"/>
    </row>
    <row r="23" spans="1:28" ht="16.5" thickBot="1">
      <c r="A23" s="50">
        <v>21</v>
      </c>
      <c r="B23" s="102" t="s">
        <v>170</v>
      </c>
      <c r="C23" s="250"/>
      <c r="D23" s="240"/>
      <c r="E23" s="62"/>
      <c r="F23" s="63"/>
      <c r="G23" s="64"/>
      <c r="H23" s="65"/>
      <c r="I23" s="66"/>
      <c r="J23" s="67"/>
      <c r="K23" s="68"/>
      <c r="L23" s="69"/>
      <c r="M23" s="70"/>
      <c r="N23" s="71"/>
      <c r="O23" s="195"/>
      <c r="P23" s="196"/>
      <c r="Q23" s="197"/>
      <c r="R23" s="198"/>
      <c r="S23" s="186"/>
      <c r="T23" s="187"/>
      <c r="U23" s="378"/>
      <c r="V23" s="379"/>
      <c r="W23" s="185"/>
      <c r="X23" s="221"/>
      <c r="Y23" s="141">
        <f t="shared" si="2"/>
        <v>0</v>
      </c>
      <c r="Z23" s="124">
        <f t="shared" si="3"/>
        <v>0</v>
      </c>
      <c r="AA23" s="173"/>
      <c r="AB23" s="174">
        <v>225</v>
      </c>
    </row>
    <row r="24" spans="1:28" ht="15.75" thickBot="1">
      <c r="A24" s="51">
        <v>22</v>
      </c>
      <c r="B24" s="101" t="s">
        <v>180</v>
      </c>
      <c r="C24" s="238"/>
      <c r="D24" s="267"/>
      <c r="E24" s="62"/>
      <c r="F24" s="63"/>
      <c r="G24" s="64"/>
      <c r="H24" s="107"/>
      <c r="I24" s="66"/>
      <c r="J24" s="67"/>
      <c r="K24" s="68"/>
      <c r="L24" s="69"/>
      <c r="M24" s="70"/>
      <c r="N24" s="71"/>
      <c r="O24" s="195"/>
      <c r="P24" s="196"/>
      <c r="Q24" s="197"/>
      <c r="R24" s="198"/>
      <c r="S24" s="186"/>
      <c r="T24" s="187"/>
      <c r="U24" s="378"/>
      <c r="V24" s="379"/>
      <c r="W24" s="185"/>
      <c r="X24" s="221"/>
      <c r="Y24" s="141">
        <f t="shared" si="2"/>
        <v>0</v>
      </c>
      <c r="Z24" s="124">
        <f t="shared" si="3"/>
        <v>0</v>
      </c>
      <c r="AA24" s="173">
        <v>225</v>
      </c>
      <c r="AB24" s="174"/>
    </row>
    <row r="25" spans="1:28" ht="15.75" thickBot="1">
      <c r="A25" s="51">
        <v>23</v>
      </c>
      <c r="B25" s="101" t="s">
        <v>117</v>
      </c>
      <c r="C25" s="238"/>
      <c r="D25" s="272"/>
      <c r="E25" s="62"/>
      <c r="F25" s="63"/>
      <c r="G25" s="64"/>
      <c r="H25" s="65"/>
      <c r="I25" s="66"/>
      <c r="J25" s="67"/>
      <c r="K25" s="68"/>
      <c r="L25" s="69"/>
      <c r="M25" s="70"/>
      <c r="N25" s="71"/>
      <c r="O25" s="195"/>
      <c r="P25" s="196"/>
      <c r="Q25" s="197"/>
      <c r="R25" s="198"/>
      <c r="S25" s="186"/>
      <c r="T25" s="187"/>
      <c r="U25" s="378"/>
      <c r="V25" s="379"/>
      <c r="W25" s="185"/>
      <c r="X25" s="221"/>
      <c r="Y25" s="141">
        <f t="shared" si="2"/>
        <v>0</v>
      </c>
      <c r="Z25" s="124">
        <f t="shared" si="3"/>
        <v>0</v>
      </c>
      <c r="AA25" s="173">
        <v>225</v>
      </c>
      <c r="AB25" s="174"/>
    </row>
    <row r="26" spans="1:28" ht="15.75" thickBot="1">
      <c r="A26" s="51">
        <v>24</v>
      </c>
      <c r="B26" s="100" t="s">
        <v>56</v>
      </c>
      <c r="C26" s="237"/>
      <c r="D26" s="260"/>
      <c r="E26" s="62"/>
      <c r="F26" s="63"/>
      <c r="G26" s="64"/>
      <c r="H26" s="65"/>
      <c r="I26" s="66"/>
      <c r="J26" s="67"/>
      <c r="K26" s="68"/>
      <c r="L26" s="69"/>
      <c r="M26" s="70"/>
      <c r="N26" s="71"/>
      <c r="O26" s="195"/>
      <c r="P26" s="196"/>
      <c r="Q26" s="197"/>
      <c r="R26" s="198"/>
      <c r="S26" s="186"/>
      <c r="T26" s="187"/>
      <c r="U26" s="378"/>
      <c r="V26" s="379"/>
      <c r="W26" s="185"/>
      <c r="X26" s="221"/>
      <c r="Y26" s="141">
        <f t="shared" si="2"/>
        <v>0</v>
      </c>
      <c r="Z26" s="124">
        <f t="shared" si="3"/>
        <v>0</v>
      </c>
      <c r="AA26" s="173">
        <v>225</v>
      </c>
      <c r="AB26" s="174"/>
    </row>
    <row r="27" spans="1:28" ht="15.75" thickBot="1">
      <c r="A27" s="50">
        <v>25</v>
      </c>
      <c r="B27" s="146" t="s">
        <v>73</v>
      </c>
      <c r="C27" s="236"/>
      <c r="D27" s="267"/>
      <c r="E27" s="62"/>
      <c r="F27" s="63"/>
      <c r="G27" s="64"/>
      <c r="H27" s="65"/>
      <c r="I27" s="66"/>
      <c r="J27" s="67"/>
      <c r="K27" s="68"/>
      <c r="L27" s="69"/>
      <c r="M27" s="70"/>
      <c r="N27" s="71"/>
      <c r="O27" s="195"/>
      <c r="P27" s="196"/>
      <c r="Q27" s="197"/>
      <c r="R27" s="198"/>
      <c r="S27" s="186"/>
      <c r="T27" s="187"/>
      <c r="U27" s="378"/>
      <c r="V27" s="379"/>
      <c r="W27" s="185"/>
      <c r="X27" s="221"/>
      <c r="Y27" s="141">
        <f t="shared" si="2"/>
        <v>0</v>
      </c>
      <c r="Z27" s="124">
        <f t="shared" si="3"/>
        <v>0</v>
      </c>
      <c r="AA27" s="173"/>
      <c r="AB27" s="174"/>
    </row>
    <row r="28" spans="1:28" ht="15.75" thickBot="1">
      <c r="A28" s="51">
        <v>26</v>
      </c>
      <c r="B28" s="147" t="s">
        <v>75</v>
      </c>
      <c r="C28" s="241"/>
      <c r="D28" s="260"/>
      <c r="E28" s="62"/>
      <c r="F28" s="63"/>
      <c r="G28" s="64"/>
      <c r="H28" s="65"/>
      <c r="I28" s="66"/>
      <c r="J28" s="67"/>
      <c r="K28" s="68"/>
      <c r="L28" s="69"/>
      <c r="M28" s="70"/>
      <c r="N28" s="71"/>
      <c r="O28" s="195"/>
      <c r="P28" s="196"/>
      <c r="Q28" s="197"/>
      <c r="R28" s="198"/>
      <c r="S28" s="186"/>
      <c r="T28" s="187"/>
      <c r="U28" s="378"/>
      <c r="V28" s="379"/>
      <c r="W28" s="185"/>
      <c r="X28" s="221"/>
      <c r="Y28" s="141">
        <f t="shared" si="2"/>
        <v>0</v>
      </c>
      <c r="Z28" s="124">
        <f t="shared" si="3"/>
        <v>0</v>
      </c>
      <c r="AA28" s="173"/>
      <c r="AB28" s="174"/>
    </row>
    <row r="29" spans="1:28" ht="15.75" thickBot="1">
      <c r="A29" s="51">
        <v>27</v>
      </c>
      <c r="B29" s="103" t="s">
        <v>145</v>
      </c>
      <c r="C29" s="242"/>
      <c r="D29" s="263"/>
      <c r="E29" s="72"/>
      <c r="F29" s="73"/>
      <c r="G29" s="74"/>
      <c r="H29" s="75"/>
      <c r="I29" s="76"/>
      <c r="J29" s="77"/>
      <c r="K29" s="78"/>
      <c r="L29" s="79"/>
      <c r="M29" s="80"/>
      <c r="N29" s="81"/>
      <c r="O29" s="195"/>
      <c r="P29" s="196"/>
      <c r="Q29" s="197"/>
      <c r="R29" s="198"/>
      <c r="S29" s="186"/>
      <c r="T29" s="187"/>
      <c r="U29" s="378"/>
      <c r="V29" s="379"/>
      <c r="W29" s="185"/>
      <c r="X29" s="221"/>
      <c r="Y29" s="141">
        <f t="shared" si="2"/>
        <v>0</v>
      </c>
      <c r="Z29" s="124">
        <f t="shared" si="3"/>
        <v>0</v>
      </c>
      <c r="AA29" s="173"/>
      <c r="AB29" s="174">
        <v>160</v>
      </c>
    </row>
    <row r="30" spans="1:28" ht="15.75" thickBot="1">
      <c r="A30" s="51">
        <v>28</v>
      </c>
      <c r="B30" s="101" t="s">
        <v>165</v>
      </c>
      <c r="C30" s="242"/>
      <c r="D30" s="269"/>
      <c r="E30" s="72"/>
      <c r="F30" s="73"/>
      <c r="G30" s="74"/>
      <c r="H30" s="75"/>
      <c r="I30" s="76"/>
      <c r="J30" s="77"/>
      <c r="K30" s="78"/>
      <c r="L30" s="79"/>
      <c r="M30" s="80"/>
      <c r="N30" s="81"/>
      <c r="O30" s="195"/>
      <c r="P30" s="196"/>
      <c r="Q30" s="197"/>
      <c r="R30" s="198"/>
      <c r="S30" s="186">
        <v>60</v>
      </c>
      <c r="T30" s="187">
        <v>60</v>
      </c>
      <c r="U30" s="378"/>
      <c r="V30" s="379"/>
      <c r="W30" s="185"/>
      <c r="X30" s="221"/>
      <c r="Y30" s="141">
        <f t="shared" si="2"/>
        <v>0</v>
      </c>
      <c r="Z30" s="124">
        <f t="shared" si="3"/>
        <v>120</v>
      </c>
      <c r="AA30" s="173"/>
      <c r="AB30" s="174"/>
    </row>
    <row r="31" spans="1:28" ht="15.75" thickBot="1">
      <c r="A31" s="51">
        <v>29</v>
      </c>
      <c r="B31" s="171" t="s">
        <v>167</v>
      </c>
      <c r="C31" s="254"/>
      <c r="D31" s="270"/>
      <c r="E31" s="72"/>
      <c r="F31" s="73">
        <v>400</v>
      </c>
      <c r="G31" s="74"/>
      <c r="H31" s="75">
        <v>170</v>
      </c>
      <c r="I31" s="76">
        <v>90</v>
      </c>
      <c r="J31" s="77"/>
      <c r="K31" s="78"/>
      <c r="L31" s="79"/>
      <c r="M31" s="80"/>
      <c r="N31" s="81"/>
      <c r="O31" s="195"/>
      <c r="P31" s="196"/>
      <c r="Q31" s="197"/>
      <c r="R31" s="198"/>
      <c r="S31" s="186"/>
      <c r="T31" s="187"/>
      <c r="U31" s="378"/>
      <c r="V31" s="379"/>
      <c r="W31" s="185"/>
      <c r="X31" s="221"/>
      <c r="Y31" s="141">
        <f t="shared" si="2"/>
        <v>400</v>
      </c>
      <c r="Z31" s="124">
        <f t="shared" si="3"/>
        <v>260</v>
      </c>
      <c r="AA31" s="173"/>
      <c r="AB31" s="174"/>
    </row>
    <row r="32" spans="1:28" ht="15.75" thickBot="1">
      <c r="A32" s="50">
        <v>30</v>
      </c>
      <c r="B32" s="181" t="s">
        <v>77</v>
      </c>
      <c r="C32" s="253"/>
      <c r="D32" s="274"/>
      <c r="E32" s="72"/>
      <c r="F32" s="73"/>
      <c r="G32" s="74"/>
      <c r="H32" s="75"/>
      <c r="I32" s="76"/>
      <c r="J32" s="77"/>
      <c r="K32" s="78"/>
      <c r="L32" s="79"/>
      <c r="M32" s="80"/>
      <c r="N32" s="81"/>
      <c r="O32" s="195"/>
      <c r="P32" s="196"/>
      <c r="Q32" s="197"/>
      <c r="R32" s="198"/>
      <c r="S32" s="186"/>
      <c r="T32" s="187"/>
      <c r="U32" s="378"/>
      <c r="V32" s="379"/>
      <c r="W32" s="185"/>
      <c r="X32" s="221"/>
      <c r="Y32" s="141">
        <f t="shared" si="2"/>
        <v>0</v>
      </c>
      <c r="Z32" s="124">
        <f t="shared" si="3"/>
        <v>0</v>
      </c>
      <c r="AA32" s="173">
        <v>225</v>
      </c>
      <c r="AB32" s="174"/>
    </row>
    <row r="33" spans="1:28" ht="15.75" thickBot="1">
      <c r="A33" s="51">
        <v>31</v>
      </c>
      <c r="B33" s="103" t="s">
        <v>78</v>
      </c>
      <c r="C33" s="252"/>
      <c r="D33" s="275"/>
      <c r="E33" s="72"/>
      <c r="F33" s="73"/>
      <c r="G33" s="74">
        <v>150</v>
      </c>
      <c r="H33" s="75"/>
      <c r="I33" s="76"/>
      <c r="J33" s="77"/>
      <c r="K33" s="78"/>
      <c r="L33" s="79"/>
      <c r="M33" s="80"/>
      <c r="N33" s="81"/>
      <c r="O33" s="195"/>
      <c r="P33" s="196"/>
      <c r="Q33" s="197"/>
      <c r="R33" s="198"/>
      <c r="S33" s="186"/>
      <c r="T33" s="187"/>
      <c r="U33" s="378"/>
      <c r="V33" s="379"/>
      <c r="W33" s="185"/>
      <c r="X33" s="221"/>
      <c r="Y33" s="141">
        <f t="shared" si="2"/>
        <v>0</v>
      </c>
      <c r="Z33" s="124">
        <f t="shared" si="3"/>
        <v>150</v>
      </c>
      <c r="AA33" s="173"/>
      <c r="AB33" s="174">
        <v>305</v>
      </c>
    </row>
    <row r="34" spans="1:28" ht="15.75" thickBot="1">
      <c r="A34" s="51">
        <v>32</v>
      </c>
      <c r="B34" s="103" t="s">
        <v>79</v>
      </c>
      <c r="C34" s="242"/>
      <c r="D34" s="263"/>
      <c r="E34" s="72"/>
      <c r="F34" s="73"/>
      <c r="G34" s="74"/>
      <c r="H34" s="75"/>
      <c r="I34" s="76"/>
      <c r="J34" s="77"/>
      <c r="K34" s="78"/>
      <c r="L34" s="79"/>
      <c r="M34" s="80"/>
      <c r="N34" s="81"/>
      <c r="O34" s="195"/>
      <c r="P34" s="196"/>
      <c r="Q34" s="197"/>
      <c r="R34" s="198"/>
      <c r="S34" s="186"/>
      <c r="T34" s="187"/>
      <c r="U34" s="378"/>
      <c r="V34" s="379"/>
      <c r="W34" s="185"/>
      <c r="X34" s="221"/>
      <c r="Y34" s="141">
        <f t="shared" si="2"/>
        <v>0</v>
      </c>
      <c r="Z34" s="124">
        <f t="shared" si="3"/>
        <v>0</v>
      </c>
      <c r="AA34" s="173"/>
      <c r="AB34" s="174"/>
    </row>
    <row r="35" spans="1:28" ht="15.75" thickBot="1">
      <c r="A35" s="51">
        <v>33</v>
      </c>
      <c r="B35" s="170" t="s">
        <v>80</v>
      </c>
      <c r="C35" s="243"/>
      <c r="D35" s="264"/>
      <c r="E35" s="72"/>
      <c r="F35" s="73"/>
      <c r="G35" s="74"/>
      <c r="H35" s="75"/>
      <c r="I35" s="76"/>
      <c r="J35" s="77"/>
      <c r="K35" s="78"/>
      <c r="L35" s="79"/>
      <c r="M35" s="80"/>
      <c r="N35" s="81"/>
      <c r="O35" s="195"/>
      <c r="P35" s="196"/>
      <c r="Q35" s="197"/>
      <c r="R35" s="198"/>
      <c r="S35" s="186"/>
      <c r="T35" s="187"/>
      <c r="U35" s="378"/>
      <c r="V35" s="379"/>
      <c r="W35" s="185"/>
      <c r="X35" s="221"/>
      <c r="Y35" s="141">
        <f t="shared" si="2"/>
        <v>0</v>
      </c>
      <c r="Z35" s="124">
        <f t="shared" si="3"/>
        <v>0</v>
      </c>
      <c r="AA35" s="173"/>
      <c r="AB35" s="174"/>
    </row>
    <row r="36" spans="1:28" ht="15.75" thickBot="1">
      <c r="A36" s="50">
        <v>34</v>
      </c>
      <c r="B36" s="103" t="s">
        <v>118</v>
      </c>
      <c r="C36" s="252"/>
      <c r="D36" s="275"/>
      <c r="E36" s="72"/>
      <c r="F36" s="73"/>
      <c r="G36" s="74"/>
      <c r="H36" s="75">
        <f>170+170</f>
        <v>340</v>
      </c>
      <c r="I36" s="76"/>
      <c r="J36" s="77"/>
      <c r="K36" s="78"/>
      <c r="L36" s="79">
        <v>128</v>
      </c>
      <c r="M36" s="80">
        <v>55</v>
      </c>
      <c r="N36" s="81">
        <v>86</v>
      </c>
      <c r="O36" s="231">
        <v>161</v>
      </c>
      <c r="P36" s="196"/>
      <c r="Q36" s="197"/>
      <c r="R36" s="198"/>
      <c r="S36" s="186"/>
      <c r="T36" s="187"/>
      <c r="U36" s="378"/>
      <c r="V36" s="379"/>
      <c r="W36" s="185"/>
      <c r="X36" s="221"/>
      <c r="Y36" s="141">
        <f t="shared" si="2"/>
        <v>0</v>
      </c>
      <c r="Z36" s="124">
        <f t="shared" si="3"/>
        <v>770</v>
      </c>
      <c r="AA36" s="173">
        <v>225</v>
      </c>
      <c r="AB36" s="174">
        <v>504</v>
      </c>
    </row>
    <row r="37" spans="1:28" ht="15.75" thickBot="1">
      <c r="A37" s="51">
        <v>35</v>
      </c>
      <c r="B37" s="103" t="s">
        <v>116</v>
      </c>
      <c r="C37" s="252"/>
      <c r="D37" s="275"/>
      <c r="E37" s="72"/>
      <c r="F37" s="73"/>
      <c r="G37" s="74"/>
      <c r="H37" s="75"/>
      <c r="I37" s="76"/>
      <c r="J37" s="77"/>
      <c r="K37" s="78"/>
      <c r="L37" s="79"/>
      <c r="M37" s="80"/>
      <c r="N37" s="81"/>
      <c r="O37" s="195"/>
      <c r="P37" s="196"/>
      <c r="Q37" s="197"/>
      <c r="R37" s="198"/>
      <c r="S37" s="186"/>
      <c r="T37" s="187"/>
      <c r="U37" s="378"/>
      <c r="V37" s="379"/>
      <c r="W37" s="185"/>
      <c r="X37" s="221"/>
      <c r="Y37" s="141">
        <f t="shared" si="2"/>
        <v>0</v>
      </c>
      <c r="Z37" s="124">
        <f t="shared" si="3"/>
        <v>0</v>
      </c>
      <c r="AA37" s="173">
        <v>225</v>
      </c>
      <c r="AB37" s="174"/>
    </row>
    <row r="38" spans="1:28" ht="15.75" thickBot="1">
      <c r="A38" s="51">
        <v>36</v>
      </c>
      <c r="B38" s="149" t="s">
        <v>181</v>
      </c>
      <c r="C38" s="252"/>
      <c r="D38" s="275"/>
      <c r="E38" s="72"/>
      <c r="F38" s="73"/>
      <c r="G38" s="74"/>
      <c r="H38" s="75"/>
      <c r="I38" s="76"/>
      <c r="J38" s="77"/>
      <c r="K38" s="78"/>
      <c r="L38" s="79"/>
      <c r="M38" s="80"/>
      <c r="N38" s="81"/>
      <c r="O38" s="195"/>
      <c r="P38" s="196"/>
      <c r="Q38" s="197"/>
      <c r="R38" s="198"/>
      <c r="S38" s="186"/>
      <c r="T38" s="187"/>
      <c r="U38" s="378"/>
      <c r="V38" s="379"/>
      <c r="W38" s="185"/>
      <c r="X38" s="221"/>
      <c r="Y38" s="141">
        <f t="shared" si="2"/>
        <v>0</v>
      </c>
      <c r="Z38" s="124">
        <f t="shared" si="3"/>
        <v>0</v>
      </c>
      <c r="AA38" s="173"/>
      <c r="AB38" s="174"/>
    </row>
    <row r="39" spans="1:28" ht="15.75" thickBot="1">
      <c r="A39" s="50">
        <v>37</v>
      </c>
      <c r="B39" s="149" t="s">
        <v>182</v>
      </c>
      <c r="C39" s="244"/>
      <c r="D39" s="269"/>
      <c r="E39" s="72"/>
      <c r="F39" s="73"/>
      <c r="G39" s="74"/>
      <c r="H39" s="75"/>
      <c r="I39" s="76"/>
      <c r="J39" s="77"/>
      <c r="K39" s="78"/>
      <c r="L39" s="79"/>
      <c r="M39" s="80"/>
      <c r="N39" s="81"/>
      <c r="O39" s="195"/>
      <c r="P39" s="196"/>
      <c r="Q39" s="197"/>
      <c r="R39" s="198"/>
      <c r="S39" s="186"/>
      <c r="T39" s="187"/>
      <c r="U39" s="378"/>
      <c r="V39" s="379"/>
      <c r="W39" s="185"/>
      <c r="X39" s="221"/>
      <c r="Y39" s="141">
        <f t="shared" si="2"/>
        <v>0</v>
      </c>
      <c r="Z39" s="124">
        <f t="shared" si="3"/>
        <v>0</v>
      </c>
      <c r="AA39" s="173"/>
      <c r="AB39" s="174"/>
    </row>
    <row r="40" spans="1:28" ht="15.75" thickBot="1">
      <c r="A40" s="51">
        <v>38</v>
      </c>
      <c r="B40" s="103" t="s">
        <v>92</v>
      </c>
      <c r="C40" s="242"/>
      <c r="D40" s="263"/>
      <c r="E40" s="72"/>
      <c r="F40" s="73"/>
      <c r="G40" s="74"/>
      <c r="H40" s="75"/>
      <c r="I40" s="76"/>
      <c r="J40" s="77"/>
      <c r="K40" s="78"/>
      <c r="L40" s="79"/>
      <c r="M40" s="80"/>
      <c r="N40" s="81"/>
      <c r="O40" s="195"/>
      <c r="P40" s="196"/>
      <c r="Q40" s="197"/>
      <c r="R40" s="198"/>
      <c r="S40" s="186"/>
      <c r="T40" s="187"/>
      <c r="U40" s="378"/>
      <c r="V40" s="379"/>
      <c r="W40" s="185"/>
      <c r="X40" s="221"/>
      <c r="Y40" s="141">
        <f t="shared" si="2"/>
        <v>0</v>
      </c>
      <c r="Z40" s="124">
        <f t="shared" si="3"/>
        <v>0</v>
      </c>
      <c r="AA40" s="173"/>
      <c r="AB40" s="174"/>
    </row>
    <row r="41" spans="1:28" ht="15.75" thickBot="1">
      <c r="A41" s="51">
        <v>39</v>
      </c>
      <c r="B41" s="103" t="s">
        <v>81</v>
      </c>
      <c r="C41" s="242"/>
      <c r="D41" s="263"/>
      <c r="E41" s="72"/>
      <c r="F41" s="73"/>
      <c r="G41" s="74"/>
      <c r="H41" s="75"/>
      <c r="I41" s="76"/>
      <c r="J41" s="77"/>
      <c r="K41" s="78"/>
      <c r="L41" s="79"/>
      <c r="M41" s="80"/>
      <c r="N41" s="81"/>
      <c r="O41" s="195"/>
      <c r="P41" s="196"/>
      <c r="Q41" s="197"/>
      <c r="R41" s="198"/>
      <c r="S41" s="186"/>
      <c r="T41" s="187"/>
      <c r="U41" s="378"/>
      <c r="V41" s="379"/>
      <c r="W41" s="185"/>
      <c r="X41" s="221"/>
      <c r="Y41" s="141">
        <f t="shared" si="2"/>
        <v>0</v>
      </c>
      <c r="Z41" s="124">
        <f t="shared" si="3"/>
        <v>0</v>
      </c>
      <c r="AA41" s="173">
        <v>225</v>
      </c>
      <c r="AB41" s="174"/>
    </row>
    <row r="42" spans="1:28" ht="15.75" thickBot="1">
      <c r="A42" s="51">
        <v>40</v>
      </c>
      <c r="B42" s="149" t="s">
        <v>87</v>
      </c>
      <c r="C42" s="244"/>
      <c r="D42" s="263"/>
      <c r="E42" s="72"/>
      <c r="F42" s="73"/>
      <c r="G42" s="74"/>
      <c r="H42" s="75"/>
      <c r="I42" s="76"/>
      <c r="J42" s="77"/>
      <c r="K42" s="78"/>
      <c r="L42" s="79"/>
      <c r="M42" s="80"/>
      <c r="N42" s="81"/>
      <c r="O42" s="195"/>
      <c r="P42" s="196"/>
      <c r="Q42" s="197"/>
      <c r="R42" s="198"/>
      <c r="S42" s="186"/>
      <c r="T42" s="187"/>
      <c r="U42" s="378"/>
      <c r="V42" s="379"/>
      <c r="W42" s="185"/>
      <c r="X42" s="221"/>
      <c r="Y42" s="141">
        <f t="shared" si="2"/>
        <v>0</v>
      </c>
      <c r="Z42" s="124">
        <f t="shared" si="3"/>
        <v>0</v>
      </c>
      <c r="AA42" s="173"/>
      <c r="AB42" s="174"/>
    </row>
    <row r="43" spans="1:28" ht="15.75" thickBot="1">
      <c r="A43" s="51">
        <v>41</v>
      </c>
      <c r="B43" s="228" t="s">
        <v>175</v>
      </c>
      <c r="C43" s="245"/>
      <c r="D43" s="265"/>
      <c r="E43" s="72"/>
      <c r="F43" s="73"/>
      <c r="G43" s="74"/>
      <c r="H43" s="75">
        <v>170</v>
      </c>
      <c r="I43" s="76"/>
      <c r="J43" s="77"/>
      <c r="K43" s="78"/>
      <c r="L43" s="79"/>
      <c r="M43" s="80"/>
      <c r="N43" s="81"/>
      <c r="O43" s="195"/>
      <c r="P43" s="196"/>
      <c r="Q43" s="197"/>
      <c r="R43" s="198"/>
      <c r="S43" s="186"/>
      <c r="T43" s="187"/>
      <c r="U43" s="199"/>
      <c r="V43" s="200"/>
      <c r="W43" s="185"/>
      <c r="X43" s="221"/>
      <c r="Y43" s="141">
        <f t="shared" si="2"/>
        <v>0</v>
      </c>
      <c r="Z43" s="124">
        <f t="shared" si="3"/>
        <v>170</v>
      </c>
      <c r="AA43" s="173"/>
      <c r="AB43" s="174"/>
    </row>
    <row r="44" spans="1:28" ht="15.75" thickBot="1">
      <c r="A44" s="51">
        <v>42</v>
      </c>
      <c r="B44" s="149" t="s">
        <v>174</v>
      </c>
      <c r="C44" s="252"/>
      <c r="D44" s="269"/>
      <c r="E44" s="72"/>
      <c r="F44" s="73"/>
      <c r="G44" s="74"/>
      <c r="H44" s="183">
        <v>170</v>
      </c>
      <c r="I44" s="182">
        <v>90</v>
      </c>
      <c r="J44" s="77"/>
      <c r="K44" s="78"/>
      <c r="L44" s="79"/>
      <c r="M44" s="80"/>
      <c r="N44" s="81"/>
      <c r="O44" s="195"/>
      <c r="P44" s="196"/>
      <c r="Q44" s="197"/>
      <c r="R44" s="198"/>
      <c r="S44" s="186"/>
      <c r="T44" s="187"/>
      <c r="U44" s="378"/>
      <c r="V44" s="379"/>
      <c r="W44" s="185"/>
      <c r="X44" s="221"/>
      <c r="Y44" s="141">
        <f t="shared" si="2"/>
        <v>0</v>
      </c>
      <c r="Z44" s="124">
        <f t="shared" si="3"/>
        <v>260</v>
      </c>
      <c r="AA44" s="173">
        <v>225</v>
      </c>
      <c r="AB44" s="174"/>
    </row>
    <row r="45" spans="1:28" ht="15.75" thickBot="1">
      <c r="A45" s="51">
        <v>43</v>
      </c>
      <c r="B45" s="149" t="s">
        <v>58</v>
      </c>
      <c r="C45" s="252"/>
      <c r="D45" s="269" t="s">
        <v>187</v>
      </c>
      <c r="E45" s="72"/>
      <c r="F45" s="73"/>
      <c r="G45" s="74"/>
      <c r="H45" s="75"/>
      <c r="I45" s="76"/>
      <c r="J45" s="77"/>
      <c r="K45" s="78"/>
      <c r="L45" s="79"/>
      <c r="M45" s="80"/>
      <c r="N45" s="81"/>
      <c r="O45" s="195"/>
      <c r="P45" s="196"/>
      <c r="Q45" s="197"/>
      <c r="R45" s="198"/>
      <c r="S45" s="186"/>
      <c r="T45" s="187"/>
      <c r="U45" s="378"/>
      <c r="V45" s="379"/>
      <c r="W45" s="185"/>
      <c r="X45" s="221"/>
      <c r="Y45" s="141">
        <f t="shared" si="2"/>
        <v>0</v>
      </c>
      <c r="Z45" s="124">
        <f t="shared" si="3"/>
        <v>0</v>
      </c>
      <c r="AA45" s="173">
        <v>225</v>
      </c>
      <c r="AB45" s="174"/>
    </row>
    <row r="46" spans="1:28" ht="15.75" thickBot="1">
      <c r="A46" s="51">
        <v>44</v>
      </c>
      <c r="B46" s="103" t="s">
        <v>88</v>
      </c>
      <c r="C46" s="242"/>
      <c r="D46" s="275"/>
      <c r="E46" s="72"/>
      <c r="F46" s="73"/>
      <c r="G46" s="74"/>
      <c r="H46" s="75"/>
      <c r="I46" s="76"/>
      <c r="J46" s="77"/>
      <c r="K46" s="78"/>
      <c r="L46" s="79"/>
      <c r="M46" s="80"/>
      <c r="N46" s="81"/>
      <c r="O46" s="195"/>
      <c r="P46" s="196"/>
      <c r="Q46" s="197"/>
      <c r="R46" s="198"/>
      <c r="S46" s="186"/>
      <c r="T46" s="187"/>
      <c r="U46" s="378"/>
      <c r="V46" s="379"/>
      <c r="W46" s="185"/>
      <c r="X46" s="221"/>
      <c r="Y46" s="141">
        <f t="shared" si="2"/>
        <v>0</v>
      </c>
      <c r="Z46" s="124">
        <f t="shared" si="3"/>
        <v>0</v>
      </c>
      <c r="AA46" s="173">
        <v>225</v>
      </c>
      <c r="AB46" s="174"/>
    </row>
    <row r="47" spans="1:28" ht="15.75" thickBot="1">
      <c r="A47" s="51">
        <v>45</v>
      </c>
      <c r="B47" s="149" t="s">
        <v>133</v>
      </c>
      <c r="C47" s="244"/>
      <c r="D47" s="263"/>
      <c r="E47" s="72"/>
      <c r="F47" s="73"/>
      <c r="G47" s="74"/>
      <c r="H47" s="75"/>
      <c r="I47" s="76"/>
      <c r="J47" s="77"/>
      <c r="K47" s="78"/>
      <c r="L47" s="79"/>
      <c r="M47" s="80"/>
      <c r="N47" s="81"/>
      <c r="O47" s="195"/>
      <c r="P47" s="196"/>
      <c r="Q47" s="197"/>
      <c r="R47" s="198"/>
      <c r="S47" s="186"/>
      <c r="T47" s="187"/>
      <c r="U47" s="378"/>
      <c r="V47" s="379"/>
      <c r="W47" s="185"/>
      <c r="X47" s="221"/>
      <c r="Y47" s="141">
        <f t="shared" si="2"/>
        <v>0</v>
      </c>
      <c r="Z47" s="124">
        <f t="shared" si="3"/>
        <v>0</v>
      </c>
      <c r="AA47" s="173"/>
      <c r="AB47" s="174"/>
    </row>
    <row r="48" spans="1:28" ht="15.75" thickBot="1">
      <c r="A48" s="51">
        <v>46</v>
      </c>
      <c r="B48" s="103" t="s">
        <v>82</v>
      </c>
      <c r="C48" s="242"/>
      <c r="D48" s="263"/>
      <c r="E48" s="72"/>
      <c r="F48" s="73"/>
      <c r="G48" s="74"/>
      <c r="H48" s="75"/>
      <c r="I48" s="76"/>
      <c r="J48" s="77"/>
      <c r="K48" s="78"/>
      <c r="L48" s="79"/>
      <c r="M48" s="80"/>
      <c r="N48" s="81"/>
      <c r="O48" s="195"/>
      <c r="P48" s="196"/>
      <c r="Q48" s="197"/>
      <c r="R48" s="198"/>
      <c r="S48" s="186"/>
      <c r="T48" s="187"/>
      <c r="U48" s="378"/>
      <c r="V48" s="379"/>
      <c r="W48" s="185"/>
      <c r="X48" s="221"/>
      <c r="Y48" s="141">
        <f t="shared" si="2"/>
        <v>0</v>
      </c>
      <c r="Z48" s="124">
        <f t="shared" si="3"/>
        <v>0</v>
      </c>
      <c r="AA48" s="173"/>
      <c r="AB48" s="174">
        <v>170</v>
      </c>
    </row>
    <row r="49" spans="1:28" ht="15.75" thickBot="1">
      <c r="A49" s="51">
        <v>47</v>
      </c>
      <c r="B49" s="103" t="s">
        <v>173</v>
      </c>
      <c r="C49" s="242"/>
      <c r="D49" s="263"/>
      <c r="E49" s="72"/>
      <c r="F49" s="73"/>
      <c r="G49" s="74"/>
      <c r="H49" s="75">
        <v>170</v>
      </c>
      <c r="I49" s="76">
        <v>90</v>
      </c>
      <c r="J49" s="77"/>
      <c r="K49" s="78"/>
      <c r="L49" s="79">
        <v>128</v>
      </c>
      <c r="M49" s="80"/>
      <c r="N49" s="81"/>
      <c r="O49" s="195"/>
      <c r="P49" s="196"/>
      <c r="Q49" s="197"/>
      <c r="R49" s="198"/>
      <c r="S49" s="186"/>
      <c r="T49" s="187"/>
      <c r="U49" s="199"/>
      <c r="V49" s="200"/>
      <c r="W49" s="185">
        <v>6</v>
      </c>
      <c r="X49" s="221"/>
      <c r="Y49" s="141">
        <f t="shared" si="2"/>
        <v>0</v>
      </c>
      <c r="Z49" s="124">
        <f t="shared" si="3"/>
        <v>394</v>
      </c>
      <c r="AA49" s="173"/>
      <c r="AB49" s="174"/>
    </row>
    <row r="50" spans="1:28" ht="15.75" thickBot="1">
      <c r="A50" s="51">
        <v>48</v>
      </c>
      <c r="B50" s="103" t="s">
        <v>83</v>
      </c>
      <c r="C50" s="242"/>
      <c r="D50" s="263"/>
      <c r="E50" s="72"/>
      <c r="F50" s="73"/>
      <c r="G50" s="74"/>
      <c r="H50" s="75"/>
      <c r="I50" s="76"/>
      <c r="J50" s="77"/>
      <c r="K50" s="78"/>
      <c r="L50" s="79"/>
      <c r="M50" s="80"/>
      <c r="N50" s="81"/>
      <c r="O50" s="195"/>
      <c r="P50" s="196"/>
      <c r="Q50" s="197"/>
      <c r="R50" s="198"/>
      <c r="S50" s="186"/>
      <c r="T50" s="187"/>
      <c r="U50" s="378"/>
      <c r="V50" s="379"/>
      <c r="W50" s="185"/>
      <c r="X50" s="221"/>
      <c r="Y50" s="141">
        <f t="shared" si="2"/>
        <v>0</v>
      </c>
      <c r="Z50" s="124">
        <f t="shared" si="3"/>
        <v>0</v>
      </c>
      <c r="AA50" s="173"/>
      <c r="AB50" s="174"/>
    </row>
    <row r="51" spans="1:28" ht="15.75" thickBot="1">
      <c r="A51" s="51">
        <v>49</v>
      </c>
      <c r="B51" s="103" t="s">
        <v>84</v>
      </c>
      <c r="C51" s="242"/>
      <c r="D51" s="263"/>
      <c r="E51" s="72"/>
      <c r="F51" s="73"/>
      <c r="G51" s="106"/>
      <c r="H51" s="75"/>
      <c r="I51" s="76"/>
      <c r="J51" s="77"/>
      <c r="K51" s="78"/>
      <c r="L51" s="79"/>
      <c r="M51" s="80"/>
      <c r="N51" s="81"/>
      <c r="O51" s="201"/>
      <c r="P51" s="202"/>
      <c r="Q51" s="203"/>
      <c r="R51" s="204"/>
      <c r="S51" s="205"/>
      <c r="T51" s="206"/>
      <c r="U51" s="378"/>
      <c r="V51" s="379"/>
      <c r="W51" s="185"/>
      <c r="X51" s="221"/>
      <c r="Y51" s="141">
        <f t="shared" si="2"/>
        <v>0</v>
      </c>
      <c r="Z51" s="124">
        <f t="shared" si="3"/>
        <v>0</v>
      </c>
      <c r="AA51" s="173"/>
      <c r="AB51" s="174"/>
    </row>
    <row r="52" spans="1:28" ht="15.75" thickBot="1">
      <c r="A52" s="51">
        <v>50</v>
      </c>
      <c r="B52" s="103" t="s">
        <v>166</v>
      </c>
      <c r="C52" s="242"/>
      <c r="D52" s="275" t="s">
        <v>188</v>
      </c>
      <c r="E52" s="72">
        <v>225</v>
      </c>
      <c r="F52" s="73"/>
      <c r="G52" s="106"/>
      <c r="H52" s="75"/>
      <c r="I52" s="76"/>
      <c r="J52" s="77"/>
      <c r="K52" s="78"/>
      <c r="L52" s="79"/>
      <c r="M52" s="80"/>
      <c r="N52" s="81"/>
      <c r="O52" s="201"/>
      <c r="P52" s="202"/>
      <c r="Q52" s="203"/>
      <c r="R52" s="204"/>
      <c r="S52" s="205"/>
      <c r="T52" s="206"/>
      <c r="U52" s="199"/>
      <c r="V52" s="200"/>
      <c r="W52" s="185"/>
      <c r="X52" s="221"/>
      <c r="Y52" s="141">
        <f t="shared" si="2"/>
        <v>225</v>
      </c>
      <c r="Z52" s="124">
        <f t="shared" si="3"/>
        <v>0</v>
      </c>
      <c r="AA52" s="173"/>
      <c r="AB52" s="174"/>
    </row>
    <row r="53" spans="1:28" ht="15.75" thickBot="1">
      <c r="A53" s="51">
        <v>51</v>
      </c>
      <c r="B53" s="149" t="s">
        <v>169</v>
      </c>
      <c r="C53" s="244"/>
      <c r="D53" s="275"/>
      <c r="E53" s="72"/>
      <c r="F53" s="73"/>
      <c r="G53" s="74"/>
      <c r="H53" s="75"/>
      <c r="I53" s="76"/>
      <c r="J53" s="77"/>
      <c r="K53" s="78"/>
      <c r="L53" s="79"/>
      <c r="M53" s="80"/>
      <c r="N53" s="81"/>
      <c r="O53" s="201"/>
      <c r="P53" s="202"/>
      <c r="Q53" s="203"/>
      <c r="R53" s="204"/>
      <c r="S53" s="205"/>
      <c r="T53" s="206"/>
      <c r="U53" s="378"/>
      <c r="V53" s="379"/>
      <c r="W53" s="185"/>
      <c r="X53" s="221"/>
      <c r="Y53" s="141">
        <f t="shared" si="2"/>
        <v>0</v>
      </c>
      <c r="Z53" s="124">
        <f t="shared" si="3"/>
        <v>0</v>
      </c>
      <c r="AA53" s="173"/>
      <c r="AB53" s="174"/>
    </row>
    <row r="54" spans="1:28" ht="15.75" thickBot="1">
      <c r="A54" s="51">
        <v>52</v>
      </c>
      <c r="B54" s="101" t="s">
        <v>59</v>
      </c>
      <c r="C54" s="242"/>
      <c r="D54" s="263"/>
      <c r="E54" s="72">
        <v>225</v>
      </c>
      <c r="F54" s="73"/>
      <c r="G54" s="74"/>
      <c r="H54" s="75"/>
      <c r="I54" s="76"/>
      <c r="J54" s="77"/>
      <c r="K54" s="78"/>
      <c r="L54" s="79"/>
      <c r="M54" s="80"/>
      <c r="N54" s="81"/>
      <c r="O54" s="201"/>
      <c r="P54" s="202"/>
      <c r="Q54" s="203"/>
      <c r="R54" s="204"/>
      <c r="S54" s="205"/>
      <c r="T54" s="206"/>
      <c r="U54" s="378"/>
      <c r="V54" s="379"/>
      <c r="W54" s="185"/>
      <c r="X54" s="221"/>
      <c r="Y54" s="141">
        <f t="shared" si="2"/>
        <v>225</v>
      </c>
      <c r="Z54" s="124">
        <f t="shared" si="3"/>
        <v>0</v>
      </c>
      <c r="AA54" s="173"/>
      <c r="AB54" s="174"/>
    </row>
    <row r="55" spans="1:28" ht="15.75" thickBot="1">
      <c r="A55" s="51">
        <v>54</v>
      </c>
      <c r="B55" s="104" t="s">
        <v>183</v>
      </c>
      <c r="C55" s="255"/>
      <c r="D55" s="276"/>
      <c r="E55" s="72">
        <v>225</v>
      </c>
      <c r="F55" s="73"/>
      <c r="G55" s="74"/>
      <c r="H55" s="75"/>
      <c r="I55" s="76"/>
      <c r="J55" s="77"/>
      <c r="K55" s="78">
        <v>147</v>
      </c>
      <c r="L55" s="79"/>
      <c r="M55" s="80"/>
      <c r="N55" s="81"/>
      <c r="O55" s="201"/>
      <c r="P55" s="202"/>
      <c r="Q55" s="203"/>
      <c r="R55" s="204"/>
      <c r="S55" s="205"/>
      <c r="T55" s="206"/>
      <c r="U55" s="378"/>
      <c r="V55" s="379"/>
      <c r="W55" s="185"/>
      <c r="X55" s="221"/>
      <c r="Y55" s="141">
        <f t="shared" si="2"/>
        <v>225</v>
      </c>
      <c r="Z55" s="124">
        <f t="shared" si="3"/>
        <v>147</v>
      </c>
      <c r="AA55" s="173"/>
      <c r="AB55" s="174"/>
    </row>
    <row r="56" spans="1:28" ht="15.75" thickBot="1">
      <c r="A56" s="51">
        <v>55</v>
      </c>
      <c r="B56" s="103" t="s">
        <v>184</v>
      </c>
      <c r="C56" s="242"/>
      <c r="D56" s="263"/>
      <c r="E56" s="72">
        <v>225</v>
      </c>
      <c r="F56" s="73"/>
      <c r="G56" s="74"/>
      <c r="H56" s="75"/>
      <c r="I56" s="76"/>
      <c r="J56" s="77"/>
      <c r="K56" s="78"/>
      <c r="L56" s="79"/>
      <c r="M56" s="80"/>
      <c r="N56" s="81"/>
      <c r="O56" s="201"/>
      <c r="P56" s="202"/>
      <c r="Q56" s="203"/>
      <c r="R56" s="204"/>
      <c r="S56" s="205"/>
      <c r="T56" s="206"/>
      <c r="U56" s="378"/>
      <c r="V56" s="379"/>
      <c r="W56" s="185"/>
      <c r="X56" s="221"/>
      <c r="Y56" s="141">
        <f t="shared" si="2"/>
        <v>225</v>
      </c>
      <c r="Z56" s="124">
        <f t="shared" si="3"/>
        <v>0</v>
      </c>
      <c r="AA56" s="173"/>
      <c r="AB56" s="174"/>
    </row>
    <row r="57" spans="1:28" ht="15.75" thickBot="1">
      <c r="A57" s="51">
        <v>56</v>
      </c>
      <c r="B57" s="103"/>
      <c r="C57" s="242"/>
      <c r="D57" s="263"/>
      <c r="E57" s="72"/>
      <c r="F57" s="73"/>
      <c r="G57" s="74"/>
      <c r="H57" s="75"/>
      <c r="I57" s="76"/>
      <c r="J57" s="77"/>
      <c r="K57" s="78"/>
      <c r="L57" s="79"/>
      <c r="M57" s="80"/>
      <c r="N57" s="81"/>
      <c r="O57" s="201"/>
      <c r="P57" s="202"/>
      <c r="Q57" s="203"/>
      <c r="R57" s="204"/>
      <c r="S57" s="205"/>
      <c r="T57" s="206"/>
      <c r="U57" s="378"/>
      <c r="V57" s="379"/>
      <c r="W57" s="185"/>
      <c r="X57" s="221"/>
      <c r="Y57" s="141">
        <f t="shared" si="2"/>
        <v>0</v>
      </c>
      <c r="Z57" s="124">
        <f t="shared" si="3"/>
        <v>0</v>
      </c>
      <c r="AA57" s="173"/>
      <c r="AB57" s="174"/>
    </row>
    <row r="58" spans="1:28" ht="15.75" thickBot="1">
      <c r="A58" s="51">
        <v>57</v>
      </c>
      <c r="B58" s="105"/>
      <c r="C58" s="242"/>
      <c r="D58" s="263"/>
      <c r="E58" s="72"/>
      <c r="F58" s="73"/>
      <c r="G58" s="74"/>
      <c r="H58" s="75"/>
      <c r="I58" s="76"/>
      <c r="J58" s="77"/>
      <c r="K58" s="78"/>
      <c r="L58" s="79"/>
      <c r="M58" s="80"/>
      <c r="N58" s="81"/>
      <c r="O58" s="207"/>
      <c r="P58" s="208"/>
      <c r="Q58" s="209"/>
      <c r="R58" s="210"/>
      <c r="S58" s="211"/>
      <c r="T58" s="212"/>
      <c r="U58" s="384"/>
      <c r="V58" s="385"/>
      <c r="W58" s="213"/>
      <c r="X58" s="222"/>
      <c r="Y58" s="141">
        <f t="shared" si="2"/>
        <v>0</v>
      </c>
      <c r="Z58" s="124">
        <f t="shared" si="3"/>
        <v>0</v>
      </c>
      <c r="AA58" s="175"/>
      <c r="AB58" s="176"/>
    </row>
    <row r="59" spans="1:28" ht="16.5" thickBot="1">
      <c r="A59" s="338" t="s">
        <v>60</v>
      </c>
      <c r="B59" s="356"/>
      <c r="C59" s="233"/>
      <c r="D59" s="234"/>
      <c r="E59" s="223">
        <f>SUM(E3:E58)</f>
        <v>1800</v>
      </c>
      <c r="F59" s="223">
        <f>SUM(F3:F58)</f>
        <v>800</v>
      </c>
      <c r="G59" s="224">
        <f>SUM(G12:G58)</f>
        <v>285</v>
      </c>
      <c r="H59" s="223">
        <f>SUM(H12:H58)</f>
        <v>1340</v>
      </c>
      <c r="I59" s="223">
        <f>SUM(I12:I58)</f>
        <v>350</v>
      </c>
      <c r="J59" s="223">
        <f>SUM(J58)</f>
        <v>0</v>
      </c>
      <c r="K59" s="223">
        <f>SUM(K12:K58)</f>
        <v>147</v>
      </c>
      <c r="L59" s="223">
        <f>SUM(L3:L58)</f>
        <v>256</v>
      </c>
      <c r="M59" s="224">
        <f>SUM(M3:M58)</f>
        <v>55</v>
      </c>
      <c r="N59" s="223">
        <f>SUM(N3:N58)</f>
        <v>86</v>
      </c>
      <c r="O59" s="225">
        <f>SUM(O7:O58)</f>
        <v>161</v>
      </c>
      <c r="P59" s="226">
        <f>SUM(P3:P58)</f>
        <v>0</v>
      </c>
      <c r="Q59" s="225">
        <f>SUM(Q7:Q58)</f>
        <v>0</v>
      </c>
      <c r="R59" s="226">
        <f>SUM(R3:R58)</f>
        <v>0</v>
      </c>
      <c r="S59" s="225">
        <f>SUM(S7:S58)</f>
        <v>60</v>
      </c>
      <c r="T59" s="226">
        <f>SUM(T3:T58)</f>
        <v>60</v>
      </c>
      <c r="U59" s="382">
        <f>SUM(U3:U58)</f>
        <v>98</v>
      </c>
      <c r="V59" s="383"/>
      <c r="W59" s="227">
        <f>SUM(W3:W58)</f>
        <v>12</v>
      </c>
      <c r="X59" s="227">
        <f>SUM(X3:X58)</f>
        <v>124</v>
      </c>
      <c r="Y59" s="138">
        <f t="shared" si="2"/>
        <v>2600</v>
      </c>
      <c r="Z59" s="172">
        <f t="shared" si="3"/>
        <v>3034</v>
      </c>
      <c r="AA59" s="177">
        <f>SUM(AA3:AA58)</f>
        <v>3100</v>
      </c>
      <c r="AB59" s="178">
        <f>SUM(AB3:AB58)</f>
        <v>2822</v>
      </c>
    </row>
    <row r="60" spans="1:28" ht="16.5" thickBot="1">
      <c r="E60" s="344">
        <f>SUM(E59:F59)</f>
        <v>2600</v>
      </c>
      <c r="F60" s="345"/>
      <c r="Y60" s="380">
        <f>(Y59+Z59)</f>
        <v>5634</v>
      </c>
      <c r="Z60" s="381"/>
      <c r="AA60" s="380">
        <f>(AA59+AB59)</f>
        <v>5922</v>
      </c>
      <c r="AB60" s="381"/>
    </row>
    <row r="64" spans="1:28" ht="15" thickBot="1"/>
    <row r="65" spans="2:5" ht="15.75" thickBot="1">
      <c r="B65" s="215" t="s">
        <v>178</v>
      </c>
      <c r="C65" s="246"/>
      <c r="D65" s="246"/>
    </row>
    <row r="66" spans="2:5" ht="15">
      <c r="B66" s="216" t="s">
        <v>168</v>
      </c>
      <c r="C66" s="247"/>
      <c r="D66" s="247"/>
      <c r="E66" s="214">
        <f>200+80+124+150</f>
        <v>554</v>
      </c>
    </row>
    <row r="67" spans="2:5" ht="15">
      <c r="B67" s="101"/>
      <c r="C67" s="238"/>
      <c r="D67" s="238"/>
      <c r="E67" s="214"/>
    </row>
    <row r="68" spans="2:5" ht="15.75" thickBot="1">
      <c r="B68" s="105" t="s">
        <v>174</v>
      </c>
      <c r="C68" s="242"/>
      <c r="D68" s="242"/>
      <c r="E68" s="214">
        <v>260</v>
      </c>
    </row>
    <row r="69" spans="2:5">
      <c r="B69" s="217" t="s">
        <v>179</v>
      </c>
      <c r="C69" s="248"/>
      <c r="D69" s="248"/>
      <c r="E69" s="218">
        <f>SUM(E66:E68)</f>
        <v>814</v>
      </c>
    </row>
  </sheetData>
  <mergeCells count="71">
    <mergeCell ref="M1:N1"/>
    <mergeCell ref="O1:P1"/>
    <mergeCell ref="Q1:R1"/>
    <mergeCell ref="S1:T1"/>
    <mergeCell ref="G1:H1"/>
    <mergeCell ref="I1:J1"/>
    <mergeCell ref="K1:L1"/>
    <mergeCell ref="A59:B59"/>
    <mergeCell ref="E60:F60"/>
    <mergeCell ref="A1:A2"/>
    <mergeCell ref="B1:B2"/>
    <mergeCell ref="E1:F1"/>
    <mergeCell ref="C1:C2"/>
    <mergeCell ref="AA1:AB1"/>
    <mergeCell ref="AA60:AB60"/>
    <mergeCell ref="U3:V3"/>
    <mergeCell ref="U4:V4"/>
    <mergeCell ref="U5:V5"/>
    <mergeCell ref="U6:V6"/>
    <mergeCell ref="U7:V7"/>
    <mergeCell ref="U8:V8"/>
    <mergeCell ref="U9:V9"/>
    <mergeCell ref="U10:V10"/>
    <mergeCell ref="U12:V12"/>
    <mergeCell ref="U2:V2"/>
    <mergeCell ref="U13:V13"/>
    <mergeCell ref="U14:V14"/>
    <mergeCell ref="U1:V1"/>
    <mergeCell ref="Y1:Z1"/>
    <mergeCell ref="U15:V15"/>
    <mergeCell ref="U16:V16"/>
    <mergeCell ref="U17:V17"/>
    <mergeCell ref="U18:V18"/>
    <mergeCell ref="U19:V19"/>
    <mergeCell ref="U21:V21"/>
    <mergeCell ref="U58:V58"/>
    <mergeCell ref="U57:V57"/>
    <mergeCell ref="U54:V54"/>
    <mergeCell ref="U55:V55"/>
    <mergeCell ref="U56:V56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U44:V44"/>
    <mergeCell ref="U45:V45"/>
    <mergeCell ref="U46:V46"/>
    <mergeCell ref="U47:V47"/>
    <mergeCell ref="U48:V48"/>
    <mergeCell ref="Y60:Z60"/>
    <mergeCell ref="U50:V50"/>
    <mergeCell ref="U51:V51"/>
    <mergeCell ref="U53:V53"/>
    <mergeCell ref="U59:V59"/>
  </mergeCells>
  <pageMargins left="0.25" right="0.25" top="0.75" bottom="0.75" header="0.3" footer="0.3"/>
  <pageSetup paperSize="9" scale="45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F6EF-FCBF-4D27-860C-EF923F972E8F}">
  <dimension ref="A1:AB62"/>
  <sheetViews>
    <sheetView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W62" sqref="W62:X62"/>
    </sheetView>
  </sheetViews>
  <sheetFormatPr defaultRowHeight="14.25"/>
  <cols>
    <col min="1" max="1" width="5" customWidth="1"/>
    <col min="2" max="2" width="27.5" customWidth="1"/>
    <col min="21" max="22" width="18" customWidth="1"/>
  </cols>
  <sheetData>
    <row r="1" spans="1:28" ht="18.75" thickBot="1">
      <c r="A1" s="363" t="s">
        <v>39</v>
      </c>
      <c r="B1" s="361" t="s">
        <v>40</v>
      </c>
      <c r="C1" s="342" t="s">
        <v>43</v>
      </c>
      <c r="D1" s="367"/>
      <c r="E1" s="368" t="s">
        <v>99</v>
      </c>
      <c r="F1" s="369"/>
      <c r="G1" s="370" t="s">
        <v>102</v>
      </c>
      <c r="H1" s="371"/>
      <c r="I1" s="372" t="s">
        <v>94</v>
      </c>
      <c r="J1" s="373"/>
      <c r="K1" s="359" t="s">
        <v>106</v>
      </c>
      <c r="L1" s="360"/>
      <c r="M1" s="365" t="s">
        <v>112</v>
      </c>
      <c r="N1" s="366"/>
      <c r="O1" s="374" t="s">
        <v>160</v>
      </c>
      <c r="P1" s="395"/>
      <c r="Q1" s="396" t="s">
        <v>161</v>
      </c>
      <c r="R1" s="397"/>
      <c r="S1" s="390" t="s">
        <v>162</v>
      </c>
      <c r="T1" s="377"/>
      <c r="U1" s="232" t="s">
        <v>171</v>
      </c>
      <c r="V1" s="219" t="s">
        <v>176</v>
      </c>
      <c r="W1" s="391" t="s">
        <v>130</v>
      </c>
      <c r="X1" s="392"/>
      <c r="Y1" s="391" t="s">
        <v>126</v>
      </c>
      <c r="Z1" s="392"/>
      <c r="AA1" s="344" t="s">
        <v>128</v>
      </c>
      <c r="AB1" s="345"/>
    </row>
    <row r="2" spans="1:28" ht="26.25" thickBot="1">
      <c r="A2" s="364"/>
      <c r="B2" s="362"/>
      <c r="C2" s="82" t="s">
        <v>97</v>
      </c>
      <c r="D2" s="83" t="s">
        <v>98</v>
      </c>
      <c r="E2" s="82" t="s">
        <v>100</v>
      </c>
      <c r="F2" s="83" t="s">
        <v>101</v>
      </c>
      <c r="G2" s="82" t="s">
        <v>103</v>
      </c>
      <c r="H2" s="83" t="s">
        <v>104</v>
      </c>
      <c r="I2" s="82" t="s">
        <v>94</v>
      </c>
      <c r="J2" s="83" t="s">
        <v>105</v>
      </c>
      <c r="K2" s="82" t="s">
        <v>96</v>
      </c>
      <c r="L2" s="83" t="s">
        <v>95</v>
      </c>
      <c r="M2" s="142" t="s">
        <v>114</v>
      </c>
      <c r="N2" s="143" t="s">
        <v>113</v>
      </c>
      <c r="O2" s="142"/>
      <c r="P2" s="143"/>
      <c r="Q2" s="169" t="s">
        <v>122</v>
      </c>
      <c r="R2" s="145" t="s">
        <v>121</v>
      </c>
      <c r="S2" s="388"/>
      <c r="T2" s="389"/>
      <c r="U2" s="144"/>
      <c r="V2" s="279"/>
      <c r="W2" s="122" t="s">
        <v>125</v>
      </c>
      <c r="X2" s="123" t="s">
        <v>127</v>
      </c>
      <c r="Y2" s="122" t="s">
        <v>125</v>
      </c>
      <c r="Z2" s="123" t="s">
        <v>127</v>
      </c>
      <c r="AA2" s="140" t="s">
        <v>129</v>
      </c>
      <c r="AB2" s="133" t="s">
        <v>124</v>
      </c>
    </row>
    <row r="3" spans="1:28" ht="15.75" thickBot="1">
      <c r="A3" s="50">
        <v>1</v>
      </c>
      <c r="B3" s="100" t="s">
        <v>54</v>
      </c>
      <c r="C3" s="52"/>
      <c r="D3" s="53"/>
      <c r="E3" s="54"/>
      <c r="F3" s="55"/>
      <c r="G3" s="56"/>
      <c r="H3" s="57"/>
      <c r="I3" s="58"/>
      <c r="J3" s="59"/>
      <c r="K3" s="60"/>
      <c r="L3" s="61"/>
      <c r="M3" s="188"/>
      <c r="N3" s="189"/>
      <c r="O3" s="190"/>
      <c r="P3" s="191"/>
      <c r="Q3" s="192"/>
      <c r="R3" s="193"/>
      <c r="S3" s="386"/>
      <c r="T3" s="387"/>
      <c r="U3" s="194"/>
      <c r="V3" s="220"/>
      <c r="W3" s="141">
        <f t="shared" ref="W3:W20" si="0">SUM(C3:D3)</f>
        <v>0</v>
      </c>
      <c r="X3" s="124">
        <f>SUM(AA5)</f>
        <v>0</v>
      </c>
      <c r="Y3" s="141"/>
      <c r="Z3" s="124"/>
      <c r="AA3" s="173"/>
      <c r="AB3" s="174">
        <v>128</v>
      </c>
    </row>
    <row r="4" spans="1:28" ht="15.75" thickBot="1">
      <c r="A4" s="51">
        <v>2</v>
      </c>
      <c r="B4" s="146" t="s">
        <v>61</v>
      </c>
      <c r="C4" s="62"/>
      <c r="D4" s="63"/>
      <c r="E4" s="64"/>
      <c r="F4" s="65"/>
      <c r="G4" s="66"/>
      <c r="H4" s="67"/>
      <c r="I4" s="68"/>
      <c r="J4" s="69"/>
      <c r="K4" s="70"/>
      <c r="L4" s="71"/>
      <c r="M4" s="195"/>
      <c r="N4" s="196"/>
      <c r="O4" s="197"/>
      <c r="P4" s="198"/>
      <c r="Q4" s="186"/>
      <c r="R4" s="187"/>
      <c r="S4" s="378"/>
      <c r="T4" s="379"/>
      <c r="U4" s="185"/>
      <c r="V4" s="221"/>
      <c r="W4" s="141">
        <f t="shared" si="0"/>
        <v>0</v>
      </c>
      <c r="X4" s="124">
        <f>SUM(E4:V4)</f>
        <v>0</v>
      </c>
      <c r="Y4" s="141"/>
      <c r="Z4" s="124"/>
      <c r="AA4" s="173"/>
      <c r="AB4" s="174"/>
    </row>
    <row r="5" spans="1:28" ht="15.75" thickBot="1">
      <c r="A5" s="51">
        <v>3</v>
      </c>
      <c r="B5" s="100" t="s">
        <v>62</v>
      </c>
      <c r="C5" s="62"/>
      <c r="D5" s="63"/>
      <c r="E5" s="64"/>
      <c r="F5" s="65"/>
      <c r="G5" s="66"/>
      <c r="H5" s="67"/>
      <c r="I5" s="68"/>
      <c r="J5" s="69"/>
      <c r="K5" s="70"/>
      <c r="L5" s="71"/>
      <c r="M5" s="195"/>
      <c r="N5" s="196"/>
      <c r="O5" s="197"/>
      <c r="P5" s="198"/>
      <c r="Q5" s="186"/>
      <c r="R5" s="187"/>
      <c r="S5" s="378"/>
      <c r="T5" s="379"/>
      <c r="U5" s="185"/>
      <c r="V5" s="221"/>
      <c r="W5" s="141">
        <f t="shared" si="0"/>
        <v>0</v>
      </c>
      <c r="X5" s="124">
        <f t="shared" ref="X5:X20" si="1">SUM(E5:V5)</f>
        <v>0</v>
      </c>
      <c r="Y5" s="141"/>
      <c r="Z5" s="124"/>
      <c r="AA5" s="173"/>
      <c r="AB5" s="174"/>
    </row>
    <row r="6" spans="1:28" ht="15.75" thickBot="1">
      <c r="A6" s="51">
        <v>4</v>
      </c>
      <c r="B6" s="101" t="s">
        <v>144</v>
      </c>
      <c r="C6" s="62"/>
      <c r="D6" s="63"/>
      <c r="E6" s="64"/>
      <c r="F6" s="65"/>
      <c r="G6" s="66"/>
      <c r="H6" s="67"/>
      <c r="I6" s="68"/>
      <c r="J6" s="69"/>
      <c r="K6" s="70"/>
      <c r="L6" s="71"/>
      <c r="M6" s="195"/>
      <c r="N6" s="196"/>
      <c r="O6" s="197"/>
      <c r="P6" s="198"/>
      <c r="Q6" s="186"/>
      <c r="R6" s="187"/>
      <c r="S6" s="378"/>
      <c r="T6" s="379"/>
      <c r="U6" s="185"/>
      <c r="V6" s="221"/>
      <c r="W6" s="141">
        <f>SUM(C6:D6)</f>
        <v>0</v>
      </c>
      <c r="X6" s="124">
        <f t="shared" si="1"/>
        <v>0</v>
      </c>
      <c r="Y6" s="141"/>
      <c r="Z6" s="124"/>
      <c r="AA6" s="173"/>
      <c r="AB6" s="174">
        <v>165</v>
      </c>
    </row>
    <row r="7" spans="1:28" ht="15.75" thickBot="1">
      <c r="A7" s="50">
        <v>5</v>
      </c>
      <c r="B7" s="101" t="s">
        <v>146</v>
      </c>
      <c r="C7" s="62"/>
      <c r="D7" s="63"/>
      <c r="E7" s="64"/>
      <c r="F7" s="65"/>
      <c r="G7" s="66"/>
      <c r="H7" s="67"/>
      <c r="I7" s="68"/>
      <c r="J7" s="69"/>
      <c r="K7" s="70"/>
      <c r="L7" s="71"/>
      <c r="M7" s="195"/>
      <c r="N7" s="196"/>
      <c r="O7" s="197"/>
      <c r="P7" s="198"/>
      <c r="Q7" s="186"/>
      <c r="R7" s="187"/>
      <c r="S7" s="378"/>
      <c r="T7" s="379"/>
      <c r="U7" s="185"/>
      <c r="V7" s="221"/>
      <c r="W7" s="141">
        <f t="shared" si="0"/>
        <v>0</v>
      </c>
      <c r="X7" s="124">
        <f t="shared" si="1"/>
        <v>0</v>
      </c>
      <c r="Y7" s="141">
        <v>225</v>
      </c>
      <c r="Z7" s="124"/>
      <c r="AA7" s="173"/>
      <c r="AB7" s="174">
        <v>220</v>
      </c>
    </row>
    <row r="8" spans="1:28" ht="15.75" thickBot="1">
      <c r="A8" s="51">
        <v>6</v>
      </c>
      <c r="B8" s="101" t="s">
        <v>119</v>
      </c>
      <c r="C8" s="62"/>
      <c r="D8" s="63"/>
      <c r="E8" s="64"/>
      <c r="F8" s="65"/>
      <c r="G8" s="66"/>
      <c r="H8" s="67"/>
      <c r="I8" s="68"/>
      <c r="J8" s="69"/>
      <c r="K8" s="70"/>
      <c r="L8" s="71"/>
      <c r="M8" s="195"/>
      <c r="N8" s="189"/>
      <c r="O8" s="190"/>
      <c r="P8" s="191"/>
      <c r="Q8" s="192"/>
      <c r="R8" s="193"/>
      <c r="S8" s="378"/>
      <c r="T8" s="379"/>
      <c r="U8" s="185"/>
      <c r="V8" s="221"/>
      <c r="W8" s="141">
        <f t="shared" si="0"/>
        <v>0</v>
      </c>
      <c r="X8" s="124">
        <f t="shared" si="1"/>
        <v>0</v>
      </c>
      <c r="Y8" s="141"/>
      <c r="Z8" s="124"/>
      <c r="AA8" s="173"/>
      <c r="AB8" s="174">
        <v>243</v>
      </c>
    </row>
    <row r="9" spans="1:28" ht="15.75" thickBot="1">
      <c r="A9" s="51">
        <v>7</v>
      </c>
      <c r="B9" s="101" t="s">
        <v>107</v>
      </c>
      <c r="C9" s="62"/>
      <c r="D9" s="63"/>
      <c r="E9" s="64"/>
      <c r="F9" s="65"/>
      <c r="G9" s="66"/>
      <c r="H9" s="67"/>
      <c r="I9" s="68"/>
      <c r="J9" s="69"/>
      <c r="K9" s="70"/>
      <c r="L9" s="71"/>
      <c r="M9" s="195"/>
      <c r="N9" s="196"/>
      <c r="O9" s="197"/>
      <c r="P9" s="198"/>
      <c r="Q9" s="186"/>
      <c r="R9" s="187"/>
      <c r="S9" s="378"/>
      <c r="T9" s="379"/>
      <c r="U9" s="185"/>
      <c r="V9" s="221"/>
      <c r="W9" s="141">
        <f t="shared" si="0"/>
        <v>0</v>
      </c>
      <c r="X9" s="124">
        <f t="shared" si="1"/>
        <v>0</v>
      </c>
      <c r="Y9" s="141"/>
      <c r="Z9" s="124"/>
      <c r="AA9" s="173">
        <v>225</v>
      </c>
      <c r="AB9" s="174">
        <v>162</v>
      </c>
    </row>
    <row r="10" spans="1:28" ht="15.75" thickBot="1">
      <c r="A10" s="51">
        <v>8</v>
      </c>
      <c r="B10" s="100" t="s">
        <v>63</v>
      </c>
      <c r="C10" s="62"/>
      <c r="D10" s="63"/>
      <c r="E10" s="64"/>
      <c r="F10" s="65"/>
      <c r="G10" s="66"/>
      <c r="H10" s="67"/>
      <c r="I10" s="68"/>
      <c r="J10" s="69"/>
      <c r="K10" s="70"/>
      <c r="L10" s="71"/>
      <c r="M10" s="195"/>
      <c r="N10" s="196"/>
      <c r="O10" s="197"/>
      <c r="P10" s="198"/>
      <c r="Q10" s="186"/>
      <c r="R10" s="187"/>
      <c r="S10" s="378"/>
      <c r="T10" s="379"/>
      <c r="U10" s="185"/>
      <c r="V10" s="221"/>
      <c r="W10" s="141">
        <f t="shared" si="0"/>
        <v>0</v>
      </c>
      <c r="X10" s="124">
        <f t="shared" si="1"/>
        <v>0</v>
      </c>
      <c r="Y10" s="141"/>
      <c r="Z10" s="124"/>
      <c r="AA10" s="173"/>
      <c r="AB10" s="174"/>
    </row>
    <row r="11" spans="1:28" ht="15.75" thickBot="1">
      <c r="A11" s="150">
        <v>9</v>
      </c>
      <c r="B11" s="100" t="s">
        <v>172</v>
      </c>
      <c r="C11" s="62"/>
      <c r="D11" s="63"/>
      <c r="E11" s="64"/>
      <c r="F11" s="65"/>
      <c r="G11" s="66"/>
      <c r="H11" s="67"/>
      <c r="I11" s="68"/>
      <c r="J11" s="69"/>
      <c r="K11" s="70"/>
      <c r="L11" s="71"/>
      <c r="M11" s="195"/>
      <c r="N11" s="196"/>
      <c r="O11" s="197"/>
      <c r="P11" s="198"/>
      <c r="Q11" s="186"/>
      <c r="R11" s="187"/>
      <c r="S11" s="277"/>
      <c r="T11" s="278"/>
      <c r="U11" s="185"/>
      <c r="V11" s="221"/>
      <c r="W11" s="141">
        <f t="shared" si="0"/>
        <v>0</v>
      </c>
      <c r="X11" s="124">
        <f t="shared" si="1"/>
        <v>0</v>
      </c>
      <c r="Y11" s="141">
        <v>225</v>
      </c>
      <c r="Z11" s="124"/>
      <c r="AA11" s="173"/>
      <c r="AB11" s="174"/>
    </row>
    <row r="12" spans="1:28" ht="15.75" thickBot="1">
      <c r="A12" s="50">
        <v>10</v>
      </c>
      <c r="B12" s="101" t="s">
        <v>168</v>
      </c>
      <c r="C12" s="62"/>
      <c r="D12" s="63"/>
      <c r="E12" s="108"/>
      <c r="F12" s="107"/>
      <c r="G12" s="66"/>
      <c r="H12" s="67"/>
      <c r="I12" s="68"/>
      <c r="J12" s="69"/>
      <c r="K12" s="70"/>
      <c r="L12" s="71"/>
      <c r="M12" s="195"/>
      <c r="N12" s="196"/>
      <c r="O12" s="197"/>
      <c r="P12" s="198"/>
      <c r="Q12" s="186"/>
      <c r="R12" s="187"/>
      <c r="S12" s="378"/>
      <c r="T12" s="379"/>
      <c r="U12" s="185"/>
      <c r="V12" s="221"/>
      <c r="W12" s="141">
        <f t="shared" si="0"/>
        <v>0</v>
      </c>
      <c r="X12" s="124">
        <f t="shared" si="1"/>
        <v>0</v>
      </c>
      <c r="Y12" s="141">
        <v>400</v>
      </c>
      <c r="Z12" s="124">
        <v>354</v>
      </c>
      <c r="AA12" s="173"/>
      <c r="AB12" s="174"/>
    </row>
    <row r="13" spans="1:28" ht="15.75" thickBot="1">
      <c r="A13" s="109">
        <v>11</v>
      </c>
      <c r="B13" s="101" t="s">
        <v>115</v>
      </c>
      <c r="C13" s="62"/>
      <c r="D13" s="63"/>
      <c r="E13" s="64"/>
      <c r="F13" s="65"/>
      <c r="G13" s="66"/>
      <c r="H13" s="67"/>
      <c r="I13" s="68"/>
      <c r="J13" s="69"/>
      <c r="K13" s="70"/>
      <c r="L13" s="71"/>
      <c r="M13" s="195"/>
      <c r="N13" s="196"/>
      <c r="O13" s="197"/>
      <c r="P13" s="198"/>
      <c r="Q13" s="186"/>
      <c r="R13" s="187"/>
      <c r="S13" s="378"/>
      <c r="T13" s="379"/>
      <c r="U13" s="185"/>
      <c r="V13" s="221"/>
      <c r="W13" s="141">
        <f t="shared" si="0"/>
        <v>0</v>
      </c>
      <c r="X13" s="124">
        <f t="shared" si="1"/>
        <v>0</v>
      </c>
      <c r="Y13" s="141"/>
      <c r="Z13" s="124">
        <v>141</v>
      </c>
      <c r="AA13" s="173">
        <v>400</v>
      </c>
      <c r="AB13" s="174"/>
    </row>
    <row r="14" spans="1:28" ht="16.5" thickBot="1">
      <c r="A14" s="109">
        <v>12</v>
      </c>
      <c r="B14" s="102" t="s">
        <v>55</v>
      </c>
      <c r="C14" s="62"/>
      <c r="D14" s="63"/>
      <c r="E14" s="64"/>
      <c r="F14" s="65"/>
      <c r="G14" s="66"/>
      <c r="H14" s="67"/>
      <c r="I14" s="68"/>
      <c r="J14" s="69"/>
      <c r="K14" s="70"/>
      <c r="L14" s="71"/>
      <c r="M14" s="195"/>
      <c r="N14" s="196"/>
      <c r="O14" s="197"/>
      <c r="P14" s="198"/>
      <c r="Q14" s="186"/>
      <c r="R14" s="187"/>
      <c r="S14" s="378"/>
      <c r="T14" s="379"/>
      <c r="U14" s="185"/>
      <c r="V14" s="221"/>
      <c r="W14" s="141">
        <f t="shared" si="0"/>
        <v>0</v>
      </c>
      <c r="X14" s="124">
        <f t="shared" si="1"/>
        <v>0</v>
      </c>
      <c r="Y14" s="141">
        <v>225</v>
      </c>
      <c r="Z14" s="124">
        <v>170</v>
      </c>
      <c r="AA14" s="173">
        <v>225</v>
      </c>
      <c r="AB14" s="174">
        <v>150</v>
      </c>
    </row>
    <row r="15" spans="1:28" ht="15.75" thickBot="1">
      <c r="A15" s="51">
        <v>13</v>
      </c>
      <c r="B15" s="101" t="s">
        <v>69</v>
      </c>
      <c r="C15" s="62"/>
      <c r="D15" s="63"/>
      <c r="E15" s="64"/>
      <c r="F15" s="65"/>
      <c r="G15" s="66"/>
      <c r="H15" s="67"/>
      <c r="I15" s="68"/>
      <c r="J15" s="69"/>
      <c r="K15" s="70"/>
      <c r="L15" s="71"/>
      <c r="M15" s="195"/>
      <c r="N15" s="196"/>
      <c r="O15" s="197"/>
      <c r="P15" s="198"/>
      <c r="Q15" s="186"/>
      <c r="R15" s="187"/>
      <c r="S15" s="378"/>
      <c r="T15" s="379"/>
      <c r="U15" s="185"/>
      <c r="V15" s="221"/>
      <c r="W15" s="141">
        <f t="shared" si="0"/>
        <v>0</v>
      </c>
      <c r="X15" s="124">
        <f t="shared" si="1"/>
        <v>0</v>
      </c>
      <c r="Y15" s="141"/>
      <c r="Z15" s="124"/>
      <c r="AA15" s="173"/>
      <c r="AB15" s="174">
        <v>170</v>
      </c>
    </row>
    <row r="16" spans="1:28" ht="15.75" thickBot="1">
      <c r="A16" s="51">
        <v>14</v>
      </c>
      <c r="B16" s="101" t="s">
        <v>123</v>
      </c>
      <c r="C16" s="62"/>
      <c r="D16" s="63"/>
      <c r="E16" s="64"/>
      <c r="F16" s="65"/>
      <c r="G16" s="66"/>
      <c r="H16" s="67"/>
      <c r="I16" s="68"/>
      <c r="J16" s="69"/>
      <c r="K16" s="70"/>
      <c r="L16" s="71"/>
      <c r="M16" s="195"/>
      <c r="N16" s="196"/>
      <c r="O16" s="197"/>
      <c r="P16" s="198"/>
      <c r="Q16" s="186"/>
      <c r="R16" s="187"/>
      <c r="S16" s="378"/>
      <c r="T16" s="379"/>
      <c r="U16" s="185"/>
      <c r="V16" s="221"/>
      <c r="W16" s="141">
        <f t="shared" si="0"/>
        <v>0</v>
      </c>
      <c r="X16" s="124">
        <f t="shared" si="1"/>
        <v>0</v>
      </c>
      <c r="Y16" s="141"/>
      <c r="Z16" s="124"/>
      <c r="AA16" s="173"/>
      <c r="AB16" s="174">
        <v>220</v>
      </c>
    </row>
    <row r="17" spans="1:28" ht="16.5" thickBot="1">
      <c r="A17" s="51">
        <v>15</v>
      </c>
      <c r="B17" s="102" t="s">
        <v>68</v>
      </c>
      <c r="C17" s="62"/>
      <c r="D17" s="63"/>
      <c r="E17" s="64"/>
      <c r="F17" s="65"/>
      <c r="G17" s="66"/>
      <c r="H17" s="67"/>
      <c r="I17" s="68"/>
      <c r="J17" s="69"/>
      <c r="K17" s="70"/>
      <c r="L17" s="71"/>
      <c r="M17" s="195"/>
      <c r="N17" s="196"/>
      <c r="O17" s="197"/>
      <c r="P17" s="198"/>
      <c r="Q17" s="186"/>
      <c r="R17" s="187"/>
      <c r="S17" s="378"/>
      <c r="T17" s="379"/>
      <c r="U17" s="185"/>
      <c r="V17" s="221"/>
      <c r="W17" s="141">
        <f t="shared" si="0"/>
        <v>0</v>
      </c>
      <c r="X17" s="124">
        <f t="shared" si="1"/>
        <v>0</v>
      </c>
      <c r="Y17" s="141"/>
      <c r="Z17" s="124"/>
      <c r="AA17" s="173"/>
      <c r="AB17" s="174"/>
    </row>
    <row r="18" spans="1:28" ht="16.5" thickBot="1">
      <c r="A18" s="50">
        <v>16</v>
      </c>
      <c r="B18" s="102" t="s">
        <v>70</v>
      </c>
      <c r="C18" s="62"/>
      <c r="D18" s="63"/>
      <c r="E18" s="64"/>
      <c r="F18" s="65"/>
      <c r="G18" s="66"/>
      <c r="H18" s="67"/>
      <c r="I18" s="68"/>
      <c r="J18" s="69"/>
      <c r="K18" s="70"/>
      <c r="L18" s="71"/>
      <c r="M18" s="195"/>
      <c r="N18" s="196"/>
      <c r="O18" s="197"/>
      <c r="P18" s="198"/>
      <c r="Q18" s="186"/>
      <c r="R18" s="187"/>
      <c r="S18" s="378"/>
      <c r="T18" s="379"/>
      <c r="U18" s="185"/>
      <c r="V18" s="221"/>
      <c r="W18" s="141">
        <f t="shared" si="0"/>
        <v>0</v>
      </c>
      <c r="X18" s="124">
        <f t="shared" si="1"/>
        <v>0</v>
      </c>
      <c r="Y18" s="141"/>
      <c r="Z18" s="124"/>
      <c r="AA18" s="173"/>
      <c r="AB18" s="174"/>
    </row>
    <row r="19" spans="1:28" ht="16.5" thickBot="1">
      <c r="A19" s="51">
        <v>17</v>
      </c>
      <c r="B19" s="102" t="s">
        <v>149</v>
      </c>
      <c r="C19" s="62"/>
      <c r="D19" s="63"/>
      <c r="E19" s="64"/>
      <c r="F19" s="65"/>
      <c r="G19" s="66"/>
      <c r="H19" s="67"/>
      <c r="I19" s="68"/>
      <c r="J19" s="69"/>
      <c r="K19" s="70"/>
      <c r="L19" s="71"/>
      <c r="M19" s="195"/>
      <c r="N19" s="196"/>
      <c r="O19" s="197"/>
      <c r="P19" s="198"/>
      <c r="Q19" s="186"/>
      <c r="R19" s="187"/>
      <c r="S19" s="378"/>
      <c r="T19" s="379"/>
      <c r="U19" s="185"/>
      <c r="V19" s="221"/>
      <c r="W19" s="141">
        <f t="shared" si="0"/>
        <v>0</v>
      </c>
      <c r="X19" s="124">
        <f t="shared" si="1"/>
        <v>0</v>
      </c>
      <c r="Y19" s="141"/>
      <c r="Z19" s="124"/>
      <c r="AA19" s="173"/>
      <c r="AB19" s="174"/>
    </row>
    <row r="20" spans="1:28" ht="16.5" thickBot="1">
      <c r="A20" s="51">
        <v>18</v>
      </c>
      <c r="B20" s="102" t="s">
        <v>177</v>
      </c>
      <c r="C20" s="62"/>
      <c r="D20" s="63"/>
      <c r="E20" s="64"/>
      <c r="F20" s="65"/>
      <c r="G20" s="66"/>
      <c r="H20" s="67"/>
      <c r="I20" s="68"/>
      <c r="J20" s="69"/>
      <c r="K20" s="70"/>
      <c r="L20" s="71"/>
      <c r="M20" s="195"/>
      <c r="N20" s="196"/>
      <c r="O20" s="197"/>
      <c r="P20" s="198"/>
      <c r="Q20" s="186"/>
      <c r="R20" s="187"/>
      <c r="S20" s="277"/>
      <c r="T20" s="278"/>
      <c r="U20" s="185"/>
      <c r="V20" s="221"/>
      <c r="W20" s="141">
        <f t="shared" si="0"/>
        <v>0</v>
      </c>
      <c r="X20" s="124">
        <f t="shared" si="1"/>
        <v>0</v>
      </c>
      <c r="Y20" s="141">
        <v>225</v>
      </c>
      <c r="Z20" s="124"/>
      <c r="AA20" s="173"/>
      <c r="AB20" s="174"/>
    </row>
    <row r="21" spans="1:28" ht="16.5" thickBot="1">
      <c r="A21" s="51">
        <v>19</v>
      </c>
      <c r="B21" s="151" t="s">
        <v>71</v>
      </c>
      <c r="C21" s="62"/>
      <c r="D21" s="63"/>
      <c r="E21" s="64"/>
      <c r="F21" s="65"/>
      <c r="G21" s="66"/>
      <c r="H21" s="67"/>
      <c r="I21" s="68"/>
      <c r="J21" s="69"/>
      <c r="K21" s="70"/>
      <c r="L21" s="71"/>
      <c r="M21" s="195"/>
      <c r="N21" s="196"/>
      <c r="O21" s="197"/>
      <c r="P21" s="198"/>
      <c r="Q21" s="186"/>
      <c r="R21" s="187"/>
      <c r="S21" s="378"/>
      <c r="T21" s="379"/>
      <c r="U21" s="185"/>
      <c r="V21" s="221"/>
      <c r="W21" s="141">
        <f t="shared" ref="W21:W59" si="2">SUM(C21:D21)</f>
        <v>0</v>
      </c>
      <c r="X21" s="124">
        <f t="shared" ref="X21:X59" si="3">SUM(E21:V21)</f>
        <v>0</v>
      </c>
      <c r="Y21" s="141"/>
      <c r="Z21" s="124"/>
      <c r="AA21" s="173"/>
      <c r="AB21" s="174"/>
    </row>
    <row r="22" spans="1:28" ht="15.75" thickBot="1">
      <c r="A22" s="51">
        <v>20</v>
      </c>
      <c r="B22" s="100" t="s">
        <v>74</v>
      </c>
      <c r="C22" s="62"/>
      <c r="D22" s="63"/>
      <c r="E22" s="64"/>
      <c r="F22" s="65"/>
      <c r="G22" s="66"/>
      <c r="H22" s="67"/>
      <c r="I22" s="68"/>
      <c r="J22" s="69"/>
      <c r="K22" s="70"/>
      <c r="L22" s="71"/>
      <c r="M22" s="195"/>
      <c r="N22" s="196"/>
      <c r="O22" s="197"/>
      <c r="P22" s="198"/>
      <c r="Q22" s="186"/>
      <c r="R22" s="187"/>
      <c r="S22" s="378"/>
      <c r="T22" s="379"/>
      <c r="U22" s="185"/>
      <c r="V22" s="221"/>
      <c r="W22" s="141">
        <f t="shared" si="2"/>
        <v>0</v>
      </c>
      <c r="X22" s="124">
        <f t="shared" si="3"/>
        <v>0</v>
      </c>
      <c r="Y22" s="141"/>
      <c r="Z22" s="124">
        <v>98</v>
      </c>
      <c r="AA22" s="173"/>
      <c r="AB22" s="174"/>
    </row>
    <row r="23" spans="1:28" ht="16.5" thickBot="1">
      <c r="A23" s="50">
        <v>21</v>
      </c>
      <c r="B23" s="102" t="s">
        <v>170</v>
      </c>
      <c r="C23" s="62"/>
      <c r="D23" s="63"/>
      <c r="E23" s="64"/>
      <c r="F23" s="65"/>
      <c r="G23" s="66"/>
      <c r="H23" s="67"/>
      <c r="I23" s="68"/>
      <c r="J23" s="69"/>
      <c r="K23" s="70"/>
      <c r="L23" s="71"/>
      <c r="M23" s="195"/>
      <c r="N23" s="196"/>
      <c r="O23" s="197"/>
      <c r="P23" s="198"/>
      <c r="Q23" s="186"/>
      <c r="R23" s="187"/>
      <c r="S23" s="378"/>
      <c r="T23" s="379"/>
      <c r="U23" s="185"/>
      <c r="V23" s="221"/>
      <c r="W23" s="141">
        <f t="shared" si="2"/>
        <v>0</v>
      </c>
      <c r="X23" s="124">
        <f t="shared" si="3"/>
        <v>0</v>
      </c>
      <c r="Y23" s="141"/>
      <c r="Z23" s="124"/>
      <c r="AA23" s="173"/>
      <c r="AB23" s="174">
        <v>225</v>
      </c>
    </row>
    <row r="24" spans="1:28" ht="15.75" thickBot="1">
      <c r="A24" s="51">
        <v>22</v>
      </c>
      <c r="B24" s="101" t="s">
        <v>180</v>
      </c>
      <c r="C24" s="62"/>
      <c r="D24" s="63"/>
      <c r="E24" s="64"/>
      <c r="F24" s="107"/>
      <c r="G24" s="66"/>
      <c r="H24" s="67"/>
      <c r="I24" s="68"/>
      <c r="J24" s="69"/>
      <c r="K24" s="70"/>
      <c r="L24" s="71"/>
      <c r="M24" s="195"/>
      <c r="N24" s="196"/>
      <c r="O24" s="197"/>
      <c r="P24" s="198"/>
      <c r="Q24" s="186"/>
      <c r="R24" s="187"/>
      <c r="S24" s="378"/>
      <c r="T24" s="379"/>
      <c r="U24" s="185"/>
      <c r="V24" s="221"/>
      <c r="W24" s="141">
        <f t="shared" si="2"/>
        <v>0</v>
      </c>
      <c r="X24" s="124">
        <f t="shared" si="3"/>
        <v>0</v>
      </c>
      <c r="Y24" s="141"/>
      <c r="Z24" s="124"/>
      <c r="AA24" s="173">
        <v>225</v>
      </c>
      <c r="AB24" s="174"/>
    </row>
    <row r="25" spans="1:28" ht="15.75" thickBot="1">
      <c r="A25" s="51">
        <v>23</v>
      </c>
      <c r="B25" s="101" t="s">
        <v>117</v>
      </c>
      <c r="C25" s="62"/>
      <c r="D25" s="63"/>
      <c r="E25" s="64"/>
      <c r="F25" s="65"/>
      <c r="G25" s="66"/>
      <c r="H25" s="67"/>
      <c r="I25" s="68"/>
      <c r="J25" s="69"/>
      <c r="K25" s="70"/>
      <c r="L25" s="71"/>
      <c r="M25" s="195"/>
      <c r="N25" s="196"/>
      <c r="O25" s="197"/>
      <c r="P25" s="198"/>
      <c r="Q25" s="186"/>
      <c r="R25" s="187"/>
      <c r="S25" s="378"/>
      <c r="T25" s="379"/>
      <c r="U25" s="185"/>
      <c r="V25" s="221"/>
      <c r="W25" s="141">
        <f t="shared" si="2"/>
        <v>0</v>
      </c>
      <c r="X25" s="124">
        <f t="shared" si="3"/>
        <v>0</v>
      </c>
      <c r="Y25" s="141"/>
      <c r="Z25" s="124"/>
      <c r="AA25" s="173">
        <v>225</v>
      </c>
      <c r="AB25" s="174"/>
    </row>
    <row r="26" spans="1:28" ht="15.75" thickBot="1">
      <c r="A26" s="51">
        <v>24</v>
      </c>
      <c r="B26" s="100" t="s">
        <v>56</v>
      </c>
      <c r="C26" s="62"/>
      <c r="D26" s="63"/>
      <c r="E26" s="64"/>
      <c r="F26" s="65"/>
      <c r="G26" s="66"/>
      <c r="H26" s="67"/>
      <c r="I26" s="68"/>
      <c r="J26" s="69"/>
      <c r="K26" s="70"/>
      <c r="L26" s="71"/>
      <c r="M26" s="195"/>
      <c r="N26" s="196"/>
      <c r="O26" s="197"/>
      <c r="P26" s="198"/>
      <c r="Q26" s="186"/>
      <c r="R26" s="187"/>
      <c r="S26" s="378"/>
      <c r="T26" s="379"/>
      <c r="U26" s="185"/>
      <c r="V26" s="221"/>
      <c r="W26" s="141">
        <f t="shared" si="2"/>
        <v>0</v>
      </c>
      <c r="X26" s="124">
        <f t="shared" si="3"/>
        <v>0</v>
      </c>
      <c r="Y26" s="141"/>
      <c r="Z26" s="124"/>
      <c r="AA26" s="173">
        <v>225</v>
      </c>
      <c r="AB26" s="174"/>
    </row>
    <row r="27" spans="1:28" ht="15.75" thickBot="1">
      <c r="A27" s="50">
        <v>25</v>
      </c>
      <c r="B27" s="146" t="s">
        <v>73</v>
      </c>
      <c r="C27" s="62"/>
      <c r="D27" s="63"/>
      <c r="E27" s="64"/>
      <c r="F27" s="65"/>
      <c r="G27" s="66"/>
      <c r="H27" s="67"/>
      <c r="I27" s="68"/>
      <c r="J27" s="69"/>
      <c r="K27" s="70"/>
      <c r="L27" s="71"/>
      <c r="M27" s="195"/>
      <c r="N27" s="196"/>
      <c r="O27" s="197"/>
      <c r="P27" s="198"/>
      <c r="Q27" s="186"/>
      <c r="R27" s="187"/>
      <c r="S27" s="378"/>
      <c r="T27" s="379"/>
      <c r="U27" s="185"/>
      <c r="V27" s="221"/>
      <c r="W27" s="141">
        <f t="shared" si="2"/>
        <v>0</v>
      </c>
      <c r="X27" s="124">
        <f t="shared" si="3"/>
        <v>0</v>
      </c>
      <c r="Y27" s="141"/>
      <c r="Z27" s="124"/>
      <c r="AA27" s="173"/>
      <c r="AB27" s="174"/>
    </row>
    <row r="28" spans="1:28" ht="15.75" thickBot="1">
      <c r="A28" s="51">
        <v>26</v>
      </c>
      <c r="B28" s="147" t="s">
        <v>75</v>
      </c>
      <c r="C28" s="62"/>
      <c r="D28" s="63"/>
      <c r="E28" s="64"/>
      <c r="F28" s="65"/>
      <c r="G28" s="66"/>
      <c r="H28" s="67"/>
      <c r="I28" s="68"/>
      <c r="J28" s="69"/>
      <c r="K28" s="70"/>
      <c r="L28" s="71"/>
      <c r="M28" s="195"/>
      <c r="N28" s="196"/>
      <c r="O28" s="197"/>
      <c r="P28" s="198"/>
      <c r="Q28" s="186"/>
      <c r="R28" s="187"/>
      <c r="S28" s="378"/>
      <c r="T28" s="379"/>
      <c r="U28" s="185"/>
      <c r="V28" s="221"/>
      <c r="W28" s="141">
        <f t="shared" si="2"/>
        <v>0</v>
      </c>
      <c r="X28" s="124">
        <f t="shared" si="3"/>
        <v>0</v>
      </c>
      <c r="Y28" s="141"/>
      <c r="Z28" s="124"/>
      <c r="AA28" s="173"/>
      <c r="AB28" s="174"/>
    </row>
    <row r="29" spans="1:28" ht="15.75" thickBot="1">
      <c r="A29" s="51">
        <v>27</v>
      </c>
      <c r="B29" s="103" t="s">
        <v>145</v>
      </c>
      <c r="C29" s="72"/>
      <c r="D29" s="73"/>
      <c r="E29" s="74"/>
      <c r="F29" s="75"/>
      <c r="G29" s="76"/>
      <c r="H29" s="77"/>
      <c r="I29" s="78"/>
      <c r="J29" s="79"/>
      <c r="K29" s="80"/>
      <c r="L29" s="81"/>
      <c r="M29" s="195"/>
      <c r="N29" s="196"/>
      <c r="O29" s="197"/>
      <c r="P29" s="198"/>
      <c r="Q29" s="186"/>
      <c r="R29" s="187"/>
      <c r="S29" s="378"/>
      <c r="T29" s="379"/>
      <c r="U29" s="185"/>
      <c r="V29" s="221"/>
      <c r="W29" s="141">
        <f t="shared" si="2"/>
        <v>0</v>
      </c>
      <c r="X29" s="124">
        <f t="shared" si="3"/>
        <v>0</v>
      </c>
      <c r="Y29" s="141"/>
      <c r="Z29" s="124"/>
      <c r="AA29" s="173"/>
      <c r="AB29" s="174">
        <v>160</v>
      </c>
    </row>
    <row r="30" spans="1:28" ht="15.75" thickBot="1">
      <c r="A30" s="51">
        <v>28</v>
      </c>
      <c r="B30" s="101" t="s">
        <v>165</v>
      </c>
      <c r="C30" s="72"/>
      <c r="D30" s="73"/>
      <c r="E30" s="74"/>
      <c r="F30" s="75"/>
      <c r="G30" s="76"/>
      <c r="H30" s="77"/>
      <c r="I30" s="78"/>
      <c r="J30" s="79"/>
      <c r="K30" s="80"/>
      <c r="L30" s="81"/>
      <c r="M30" s="195"/>
      <c r="N30" s="196"/>
      <c r="O30" s="197"/>
      <c r="P30" s="198"/>
      <c r="Q30" s="186"/>
      <c r="R30" s="187"/>
      <c r="S30" s="378"/>
      <c r="T30" s="379"/>
      <c r="U30" s="185"/>
      <c r="V30" s="221"/>
      <c r="W30" s="141">
        <f t="shared" si="2"/>
        <v>0</v>
      </c>
      <c r="X30" s="124">
        <f t="shared" si="3"/>
        <v>0</v>
      </c>
      <c r="Y30" s="141"/>
      <c r="Z30" s="124">
        <v>120</v>
      </c>
      <c r="AA30" s="173"/>
      <c r="AB30" s="174"/>
    </row>
    <row r="31" spans="1:28" ht="15.75" thickBot="1">
      <c r="A31" s="51">
        <v>29</v>
      </c>
      <c r="B31" s="171" t="s">
        <v>167</v>
      </c>
      <c r="C31" s="72"/>
      <c r="D31" s="73"/>
      <c r="E31" s="74"/>
      <c r="F31" s="75"/>
      <c r="G31" s="76"/>
      <c r="H31" s="77"/>
      <c r="I31" s="78"/>
      <c r="J31" s="79"/>
      <c r="K31" s="80"/>
      <c r="L31" s="81"/>
      <c r="M31" s="195"/>
      <c r="N31" s="196"/>
      <c r="O31" s="197"/>
      <c r="P31" s="198"/>
      <c r="Q31" s="186"/>
      <c r="R31" s="187"/>
      <c r="S31" s="378"/>
      <c r="T31" s="379"/>
      <c r="U31" s="185"/>
      <c r="V31" s="221"/>
      <c r="W31" s="141">
        <f t="shared" si="2"/>
        <v>0</v>
      </c>
      <c r="X31" s="124">
        <f t="shared" si="3"/>
        <v>0</v>
      </c>
      <c r="Y31" s="141">
        <v>400</v>
      </c>
      <c r="Z31" s="124">
        <v>260</v>
      </c>
      <c r="AA31" s="173"/>
      <c r="AB31" s="174"/>
    </row>
    <row r="32" spans="1:28" ht="15.75" thickBot="1">
      <c r="A32" s="50">
        <v>30</v>
      </c>
      <c r="B32" s="181" t="s">
        <v>77</v>
      </c>
      <c r="C32" s="72"/>
      <c r="D32" s="73"/>
      <c r="E32" s="74"/>
      <c r="F32" s="75"/>
      <c r="G32" s="76"/>
      <c r="H32" s="77"/>
      <c r="I32" s="78"/>
      <c r="J32" s="79"/>
      <c r="K32" s="80"/>
      <c r="L32" s="81"/>
      <c r="M32" s="195"/>
      <c r="N32" s="196"/>
      <c r="O32" s="197"/>
      <c r="P32" s="198"/>
      <c r="Q32" s="186"/>
      <c r="R32" s="187"/>
      <c r="S32" s="378"/>
      <c r="T32" s="379"/>
      <c r="U32" s="185"/>
      <c r="V32" s="221"/>
      <c r="W32" s="141">
        <f t="shared" si="2"/>
        <v>0</v>
      </c>
      <c r="X32" s="124">
        <f t="shared" si="3"/>
        <v>0</v>
      </c>
      <c r="Y32" s="141"/>
      <c r="Z32" s="124"/>
      <c r="AA32" s="173">
        <v>225</v>
      </c>
      <c r="AB32" s="174"/>
    </row>
    <row r="33" spans="1:28" ht="15.75" thickBot="1">
      <c r="A33" s="51">
        <v>31</v>
      </c>
      <c r="B33" s="103" t="s">
        <v>78</v>
      </c>
      <c r="C33" s="72"/>
      <c r="D33" s="73"/>
      <c r="E33" s="74"/>
      <c r="F33" s="75"/>
      <c r="G33" s="76"/>
      <c r="H33" s="77"/>
      <c r="I33" s="78"/>
      <c r="J33" s="79"/>
      <c r="K33" s="80"/>
      <c r="L33" s="81"/>
      <c r="M33" s="195"/>
      <c r="N33" s="196"/>
      <c r="O33" s="197"/>
      <c r="P33" s="198"/>
      <c r="Q33" s="186"/>
      <c r="R33" s="187"/>
      <c r="S33" s="378"/>
      <c r="T33" s="379"/>
      <c r="U33" s="185"/>
      <c r="V33" s="221"/>
      <c r="W33" s="141">
        <f t="shared" si="2"/>
        <v>0</v>
      </c>
      <c r="X33" s="124">
        <f t="shared" si="3"/>
        <v>0</v>
      </c>
      <c r="Y33" s="141"/>
      <c r="Z33" s="124">
        <v>150</v>
      </c>
      <c r="AA33" s="173"/>
      <c r="AB33" s="174">
        <v>305</v>
      </c>
    </row>
    <row r="34" spans="1:28" ht="15.75" thickBot="1">
      <c r="A34" s="51">
        <v>32</v>
      </c>
      <c r="B34" s="103" t="s">
        <v>79</v>
      </c>
      <c r="C34" s="72"/>
      <c r="D34" s="73"/>
      <c r="E34" s="74"/>
      <c r="F34" s="75"/>
      <c r="G34" s="76"/>
      <c r="H34" s="77"/>
      <c r="I34" s="78"/>
      <c r="J34" s="79"/>
      <c r="K34" s="80"/>
      <c r="L34" s="81"/>
      <c r="M34" s="195"/>
      <c r="N34" s="196"/>
      <c r="O34" s="197"/>
      <c r="P34" s="198"/>
      <c r="Q34" s="186"/>
      <c r="R34" s="187"/>
      <c r="S34" s="378"/>
      <c r="T34" s="379"/>
      <c r="U34" s="185"/>
      <c r="V34" s="221"/>
      <c r="W34" s="141">
        <f t="shared" si="2"/>
        <v>0</v>
      </c>
      <c r="X34" s="124">
        <f t="shared" si="3"/>
        <v>0</v>
      </c>
      <c r="Y34" s="141"/>
      <c r="Z34" s="124"/>
      <c r="AA34" s="173"/>
      <c r="AB34" s="174"/>
    </row>
    <row r="35" spans="1:28" ht="15.75" thickBot="1">
      <c r="A35" s="51">
        <v>33</v>
      </c>
      <c r="B35" s="170" t="s">
        <v>80</v>
      </c>
      <c r="C35" s="72"/>
      <c r="D35" s="73"/>
      <c r="E35" s="74"/>
      <c r="F35" s="75"/>
      <c r="G35" s="76"/>
      <c r="H35" s="77"/>
      <c r="I35" s="78"/>
      <c r="J35" s="79"/>
      <c r="K35" s="80"/>
      <c r="L35" s="81"/>
      <c r="M35" s="195"/>
      <c r="N35" s="196"/>
      <c r="O35" s="197"/>
      <c r="P35" s="198"/>
      <c r="Q35" s="186"/>
      <c r="R35" s="187"/>
      <c r="S35" s="378"/>
      <c r="T35" s="379"/>
      <c r="U35" s="185"/>
      <c r="V35" s="221"/>
      <c r="W35" s="141">
        <f t="shared" si="2"/>
        <v>0</v>
      </c>
      <c r="X35" s="124">
        <f t="shared" si="3"/>
        <v>0</v>
      </c>
      <c r="Y35" s="141"/>
      <c r="Z35" s="124"/>
      <c r="AA35" s="173"/>
      <c r="AB35" s="174"/>
    </row>
    <row r="36" spans="1:28" ht="15.75" thickBot="1">
      <c r="A36" s="50">
        <v>34</v>
      </c>
      <c r="B36" s="103" t="s">
        <v>118</v>
      </c>
      <c r="C36" s="72"/>
      <c r="D36" s="73"/>
      <c r="E36" s="74"/>
      <c r="F36" s="75"/>
      <c r="G36" s="76"/>
      <c r="H36" s="77"/>
      <c r="I36" s="78"/>
      <c r="J36" s="79"/>
      <c r="K36" s="80"/>
      <c r="L36" s="81"/>
      <c r="M36" s="231"/>
      <c r="N36" s="196"/>
      <c r="O36" s="197"/>
      <c r="P36" s="198"/>
      <c r="Q36" s="186"/>
      <c r="R36" s="187"/>
      <c r="S36" s="378"/>
      <c r="T36" s="379"/>
      <c r="U36" s="185"/>
      <c r="V36" s="221"/>
      <c r="W36" s="141">
        <f t="shared" si="2"/>
        <v>0</v>
      </c>
      <c r="X36" s="124">
        <f t="shared" si="3"/>
        <v>0</v>
      </c>
      <c r="Y36" s="141"/>
      <c r="Z36" s="124">
        <v>770</v>
      </c>
      <c r="AA36" s="173">
        <v>225</v>
      </c>
      <c r="AB36" s="174">
        <v>504</v>
      </c>
    </row>
    <row r="37" spans="1:28" ht="15.75" thickBot="1">
      <c r="A37" s="51">
        <v>35</v>
      </c>
      <c r="B37" s="103" t="s">
        <v>116</v>
      </c>
      <c r="C37" s="72"/>
      <c r="D37" s="73"/>
      <c r="E37" s="74"/>
      <c r="F37" s="75"/>
      <c r="G37" s="76"/>
      <c r="H37" s="77"/>
      <c r="I37" s="78"/>
      <c r="J37" s="79"/>
      <c r="K37" s="80"/>
      <c r="L37" s="81"/>
      <c r="M37" s="195"/>
      <c r="N37" s="196"/>
      <c r="O37" s="197"/>
      <c r="P37" s="198"/>
      <c r="Q37" s="186"/>
      <c r="R37" s="187"/>
      <c r="S37" s="378"/>
      <c r="T37" s="379"/>
      <c r="U37" s="185"/>
      <c r="V37" s="221"/>
      <c r="W37" s="141">
        <f t="shared" si="2"/>
        <v>0</v>
      </c>
      <c r="X37" s="124">
        <f t="shared" si="3"/>
        <v>0</v>
      </c>
      <c r="Y37" s="141"/>
      <c r="Z37" s="124"/>
      <c r="AA37" s="173">
        <v>225</v>
      </c>
      <c r="AB37" s="174"/>
    </row>
    <row r="38" spans="1:28" ht="15.75" thickBot="1">
      <c r="A38" s="51">
        <v>36</v>
      </c>
      <c r="B38" s="149" t="s">
        <v>181</v>
      </c>
      <c r="C38" s="72"/>
      <c r="D38" s="73"/>
      <c r="E38" s="74"/>
      <c r="F38" s="75"/>
      <c r="G38" s="76"/>
      <c r="H38" s="77"/>
      <c r="I38" s="78"/>
      <c r="J38" s="79"/>
      <c r="K38" s="80"/>
      <c r="L38" s="81"/>
      <c r="M38" s="195"/>
      <c r="N38" s="196"/>
      <c r="O38" s="197"/>
      <c r="P38" s="198"/>
      <c r="Q38" s="186"/>
      <c r="R38" s="187"/>
      <c r="S38" s="378"/>
      <c r="T38" s="379"/>
      <c r="U38" s="185"/>
      <c r="V38" s="221"/>
      <c r="W38" s="141">
        <f t="shared" si="2"/>
        <v>0</v>
      </c>
      <c r="X38" s="124">
        <f t="shared" si="3"/>
        <v>0</v>
      </c>
      <c r="Y38" s="141"/>
      <c r="Z38" s="124"/>
      <c r="AA38" s="173"/>
      <c r="AB38" s="174"/>
    </row>
    <row r="39" spans="1:28" ht="15.75" thickBot="1">
      <c r="A39" s="50">
        <v>37</v>
      </c>
      <c r="B39" s="149" t="s">
        <v>182</v>
      </c>
      <c r="C39" s="72"/>
      <c r="D39" s="73"/>
      <c r="E39" s="74"/>
      <c r="F39" s="75"/>
      <c r="G39" s="76"/>
      <c r="H39" s="77"/>
      <c r="I39" s="78"/>
      <c r="J39" s="79"/>
      <c r="K39" s="80"/>
      <c r="L39" s="81"/>
      <c r="M39" s="195"/>
      <c r="N39" s="196"/>
      <c r="O39" s="197"/>
      <c r="P39" s="198"/>
      <c r="Q39" s="186"/>
      <c r="R39" s="187"/>
      <c r="S39" s="378"/>
      <c r="T39" s="379"/>
      <c r="U39" s="185"/>
      <c r="V39" s="221"/>
      <c r="W39" s="141">
        <f t="shared" si="2"/>
        <v>0</v>
      </c>
      <c r="X39" s="124">
        <f t="shared" si="3"/>
        <v>0</v>
      </c>
      <c r="Y39" s="141"/>
      <c r="Z39" s="124"/>
      <c r="AA39" s="173"/>
      <c r="AB39" s="174"/>
    </row>
    <row r="40" spans="1:28" ht="15.75" thickBot="1">
      <c r="A40" s="51">
        <v>38</v>
      </c>
      <c r="B40" s="103" t="s">
        <v>92</v>
      </c>
      <c r="C40" s="72"/>
      <c r="D40" s="73"/>
      <c r="E40" s="74"/>
      <c r="F40" s="75"/>
      <c r="G40" s="76"/>
      <c r="H40" s="77"/>
      <c r="I40" s="78"/>
      <c r="J40" s="79"/>
      <c r="K40" s="80"/>
      <c r="L40" s="81"/>
      <c r="M40" s="195"/>
      <c r="N40" s="196"/>
      <c r="O40" s="197"/>
      <c r="P40" s="198"/>
      <c r="Q40" s="186"/>
      <c r="R40" s="187"/>
      <c r="S40" s="378"/>
      <c r="T40" s="379"/>
      <c r="U40" s="185"/>
      <c r="V40" s="221"/>
      <c r="W40" s="141">
        <f t="shared" si="2"/>
        <v>0</v>
      </c>
      <c r="X40" s="124">
        <f t="shared" si="3"/>
        <v>0</v>
      </c>
      <c r="Y40" s="141"/>
      <c r="Z40" s="124"/>
      <c r="AA40" s="173"/>
      <c r="AB40" s="174"/>
    </row>
    <row r="41" spans="1:28" ht="15.75" thickBot="1">
      <c r="A41" s="51">
        <v>39</v>
      </c>
      <c r="B41" s="103" t="s">
        <v>81</v>
      </c>
      <c r="C41" s="72"/>
      <c r="D41" s="73"/>
      <c r="E41" s="74"/>
      <c r="F41" s="75"/>
      <c r="G41" s="76"/>
      <c r="H41" s="77"/>
      <c r="I41" s="78"/>
      <c r="J41" s="79"/>
      <c r="K41" s="80"/>
      <c r="L41" s="81"/>
      <c r="M41" s="195"/>
      <c r="N41" s="196"/>
      <c r="O41" s="197"/>
      <c r="P41" s="198"/>
      <c r="Q41" s="186"/>
      <c r="R41" s="187"/>
      <c r="S41" s="378"/>
      <c r="T41" s="379"/>
      <c r="U41" s="185"/>
      <c r="V41" s="221"/>
      <c r="W41" s="141">
        <f t="shared" si="2"/>
        <v>0</v>
      </c>
      <c r="X41" s="124">
        <f t="shared" si="3"/>
        <v>0</v>
      </c>
      <c r="Y41" s="141"/>
      <c r="Z41" s="124"/>
      <c r="AA41" s="173">
        <v>225</v>
      </c>
      <c r="AB41" s="174"/>
    </row>
    <row r="42" spans="1:28" ht="15.75" thickBot="1">
      <c r="A42" s="51">
        <v>40</v>
      </c>
      <c r="B42" s="149" t="s">
        <v>87</v>
      </c>
      <c r="C42" s="72"/>
      <c r="D42" s="73"/>
      <c r="E42" s="74"/>
      <c r="F42" s="75"/>
      <c r="G42" s="76"/>
      <c r="H42" s="77"/>
      <c r="I42" s="78"/>
      <c r="J42" s="79"/>
      <c r="K42" s="80"/>
      <c r="L42" s="81"/>
      <c r="M42" s="195"/>
      <c r="N42" s="196"/>
      <c r="O42" s="197"/>
      <c r="P42" s="198"/>
      <c r="Q42" s="186"/>
      <c r="R42" s="187"/>
      <c r="S42" s="378"/>
      <c r="T42" s="379"/>
      <c r="U42" s="185"/>
      <c r="V42" s="221"/>
      <c r="W42" s="141">
        <f t="shared" si="2"/>
        <v>0</v>
      </c>
      <c r="X42" s="124">
        <f t="shared" si="3"/>
        <v>0</v>
      </c>
      <c r="Y42" s="141"/>
      <c r="Z42" s="124"/>
      <c r="AA42" s="173"/>
      <c r="AB42" s="174"/>
    </row>
    <row r="43" spans="1:28" ht="15.75" thickBot="1">
      <c r="A43" s="51">
        <v>41</v>
      </c>
      <c r="B43" s="228" t="s">
        <v>175</v>
      </c>
      <c r="C43" s="72"/>
      <c r="D43" s="73"/>
      <c r="E43" s="74"/>
      <c r="F43" s="75"/>
      <c r="G43" s="76"/>
      <c r="H43" s="77"/>
      <c r="I43" s="78"/>
      <c r="J43" s="79"/>
      <c r="K43" s="80"/>
      <c r="L43" s="81"/>
      <c r="M43" s="195"/>
      <c r="N43" s="196"/>
      <c r="O43" s="197"/>
      <c r="P43" s="198"/>
      <c r="Q43" s="186"/>
      <c r="R43" s="187"/>
      <c r="S43" s="277"/>
      <c r="T43" s="278"/>
      <c r="U43" s="185"/>
      <c r="V43" s="221"/>
      <c r="W43" s="141">
        <f t="shared" si="2"/>
        <v>0</v>
      </c>
      <c r="X43" s="124">
        <f t="shared" si="3"/>
        <v>0</v>
      </c>
      <c r="Y43" s="141"/>
      <c r="Z43" s="124">
        <v>170</v>
      </c>
      <c r="AA43" s="173"/>
      <c r="AB43" s="174"/>
    </row>
    <row r="44" spans="1:28" ht="15.75" thickBot="1">
      <c r="A44" s="51">
        <v>42</v>
      </c>
      <c r="B44" s="149" t="s">
        <v>174</v>
      </c>
      <c r="C44" s="72"/>
      <c r="D44" s="73"/>
      <c r="E44" s="74"/>
      <c r="F44" s="281"/>
      <c r="G44" s="76"/>
      <c r="H44" s="77"/>
      <c r="I44" s="78"/>
      <c r="J44" s="79"/>
      <c r="K44" s="80"/>
      <c r="L44" s="81"/>
      <c r="M44" s="195"/>
      <c r="N44" s="196"/>
      <c r="O44" s="197"/>
      <c r="P44" s="198"/>
      <c r="Q44" s="186"/>
      <c r="R44" s="187"/>
      <c r="S44" s="378"/>
      <c r="T44" s="379"/>
      <c r="U44" s="185"/>
      <c r="V44" s="221"/>
      <c r="W44" s="141">
        <f t="shared" si="2"/>
        <v>0</v>
      </c>
      <c r="X44" s="124">
        <f t="shared" si="3"/>
        <v>0</v>
      </c>
      <c r="Y44" s="141"/>
      <c r="Z44" s="124">
        <v>260</v>
      </c>
      <c r="AA44" s="173">
        <v>225</v>
      </c>
      <c r="AB44" s="174"/>
    </row>
    <row r="45" spans="1:28" ht="15.75" thickBot="1">
      <c r="A45" s="51">
        <v>43</v>
      </c>
      <c r="B45" s="149" t="s">
        <v>58</v>
      </c>
      <c r="C45" s="72"/>
      <c r="D45" s="73"/>
      <c r="E45" s="74"/>
      <c r="F45" s="75"/>
      <c r="G45" s="76"/>
      <c r="H45" s="77"/>
      <c r="I45" s="78"/>
      <c r="J45" s="79"/>
      <c r="K45" s="80"/>
      <c r="L45" s="81"/>
      <c r="M45" s="195"/>
      <c r="N45" s="196"/>
      <c r="O45" s="197"/>
      <c r="P45" s="198"/>
      <c r="Q45" s="186"/>
      <c r="R45" s="187"/>
      <c r="S45" s="378"/>
      <c r="T45" s="379"/>
      <c r="U45" s="185"/>
      <c r="V45" s="221"/>
      <c r="W45" s="141">
        <f t="shared" si="2"/>
        <v>0</v>
      </c>
      <c r="X45" s="124">
        <f t="shared" si="3"/>
        <v>0</v>
      </c>
      <c r="Y45" s="141"/>
      <c r="Z45" s="124"/>
      <c r="AA45" s="173">
        <v>225</v>
      </c>
      <c r="AB45" s="174"/>
    </row>
    <row r="46" spans="1:28" ht="15.75" thickBot="1">
      <c r="A46" s="51">
        <v>44</v>
      </c>
      <c r="B46" s="103" t="s">
        <v>88</v>
      </c>
      <c r="C46" s="72"/>
      <c r="D46" s="73"/>
      <c r="E46" s="74"/>
      <c r="F46" s="75"/>
      <c r="G46" s="76"/>
      <c r="H46" s="77"/>
      <c r="I46" s="78"/>
      <c r="J46" s="79"/>
      <c r="K46" s="80"/>
      <c r="L46" s="81"/>
      <c r="M46" s="195"/>
      <c r="N46" s="196"/>
      <c r="O46" s="197"/>
      <c r="P46" s="198"/>
      <c r="Q46" s="186"/>
      <c r="R46" s="187"/>
      <c r="S46" s="378"/>
      <c r="T46" s="379"/>
      <c r="U46" s="185"/>
      <c r="V46" s="221"/>
      <c r="W46" s="141">
        <f t="shared" si="2"/>
        <v>0</v>
      </c>
      <c r="X46" s="124">
        <f t="shared" si="3"/>
        <v>0</v>
      </c>
      <c r="Y46" s="141"/>
      <c r="Z46" s="124"/>
      <c r="AA46" s="173">
        <v>225</v>
      </c>
      <c r="AB46" s="174"/>
    </row>
    <row r="47" spans="1:28" ht="15.75" thickBot="1">
      <c r="A47" s="51">
        <v>45</v>
      </c>
      <c r="B47" s="149" t="s">
        <v>133</v>
      </c>
      <c r="C47" s="72"/>
      <c r="D47" s="73"/>
      <c r="E47" s="74"/>
      <c r="F47" s="75"/>
      <c r="G47" s="76"/>
      <c r="H47" s="77"/>
      <c r="I47" s="78"/>
      <c r="J47" s="79"/>
      <c r="K47" s="80"/>
      <c r="L47" s="81"/>
      <c r="M47" s="195"/>
      <c r="N47" s="196"/>
      <c r="O47" s="197"/>
      <c r="P47" s="198"/>
      <c r="Q47" s="186"/>
      <c r="R47" s="187"/>
      <c r="S47" s="378"/>
      <c r="T47" s="379"/>
      <c r="U47" s="185"/>
      <c r="V47" s="221"/>
      <c r="W47" s="141">
        <f t="shared" si="2"/>
        <v>0</v>
      </c>
      <c r="X47" s="124">
        <f t="shared" si="3"/>
        <v>0</v>
      </c>
      <c r="Y47" s="141"/>
      <c r="Z47" s="124"/>
      <c r="AA47" s="173"/>
      <c r="AB47" s="174"/>
    </row>
    <row r="48" spans="1:28" ht="15.75" thickBot="1">
      <c r="A48" s="51">
        <v>46</v>
      </c>
      <c r="B48" s="103" t="s">
        <v>82</v>
      </c>
      <c r="C48" s="72"/>
      <c r="D48" s="73"/>
      <c r="E48" s="74"/>
      <c r="F48" s="75"/>
      <c r="G48" s="76"/>
      <c r="H48" s="77"/>
      <c r="I48" s="78"/>
      <c r="J48" s="79"/>
      <c r="K48" s="80"/>
      <c r="L48" s="81"/>
      <c r="M48" s="195"/>
      <c r="N48" s="196"/>
      <c r="O48" s="197"/>
      <c r="P48" s="198"/>
      <c r="Q48" s="186"/>
      <c r="R48" s="187"/>
      <c r="S48" s="378"/>
      <c r="T48" s="379"/>
      <c r="U48" s="185"/>
      <c r="V48" s="221"/>
      <c r="W48" s="141">
        <f t="shared" si="2"/>
        <v>0</v>
      </c>
      <c r="X48" s="124">
        <f t="shared" si="3"/>
        <v>0</v>
      </c>
      <c r="Y48" s="141"/>
      <c r="Z48" s="124"/>
      <c r="AA48" s="173"/>
      <c r="AB48" s="174">
        <v>170</v>
      </c>
    </row>
    <row r="49" spans="1:28" ht="15.75" thickBot="1">
      <c r="A49" s="51">
        <v>47</v>
      </c>
      <c r="B49" s="103" t="s">
        <v>173</v>
      </c>
      <c r="C49" s="72"/>
      <c r="D49" s="73"/>
      <c r="E49" s="74"/>
      <c r="F49" s="75"/>
      <c r="G49" s="76"/>
      <c r="H49" s="77"/>
      <c r="I49" s="78"/>
      <c r="J49" s="79"/>
      <c r="K49" s="80"/>
      <c r="L49" s="81"/>
      <c r="M49" s="195"/>
      <c r="N49" s="196"/>
      <c r="O49" s="197"/>
      <c r="P49" s="198"/>
      <c r="Q49" s="186"/>
      <c r="R49" s="187"/>
      <c r="S49" s="277"/>
      <c r="T49" s="278"/>
      <c r="U49" s="185"/>
      <c r="V49" s="221"/>
      <c r="W49" s="141">
        <f t="shared" si="2"/>
        <v>0</v>
      </c>
      <c r="X49" s="124">
        <f t="shared" si="3"/>
        <v>0</v>
      </c>
      <c r="Y49" s="141"/>
      <c r="Z49" s="124">
        <v>394</v>
      </c>
      <c r="AA49" s="173"/>
      <c r="AB49" s="174"/>
    </row>
    <row r="50" spans="1:28" ht="15.75" thickBot="1">
      <c r="A50" s="51">
        <v>48</v>
      </c>
      <c r="B50" s="103" t="s">
        <v>83</v>
      </c>
      <c r="C50" s="72"/>
      <c r="D50" s="73"/>
      <c r="E50" s="74"/>
      <c r="F50" s="75"/>
      <c r="G50" s="76"/>
      <c r="H50" s="77"/>
      <c r="I50" s="78"/>
      <c r="J50" s="79"/>
      <c r="K50" s="80"/>
      <c r="L50" s="81"/>
      <c r="M50" s="195"/>
      <c r="N50" s="196"/>
      <c r="O50" s="197"/>
      <c r="P50" s="198"/>
      <c r="Q50" s="186"/>
      <c r="R50" s="187"/>
      <c r="S50" s="378"/>
      <c r="T50" s="379"/>
      <c r="U50" s="185"/>
      <c r="V50" s="221"/>
      <c r="W50" s="141">
        <f t="shared" si="2"/>
        <v>0</v>
      </c>
      <c r="X50" s="124">
        <f t="shared" si="3"/>
        <v>0</v>
      </c>
      <c r="Y50" s="141"/>
      <c r="Z50" s="124"/>
      <c r="AA50" s="173"/>
      <c r="AB50" s="174"/>
    </row>
    <row r="51" spans="1:28" ht="15.75" thickBot="1">
      <c r="A51" s="51">
        <v>49</v>
      </c>
      <c r="B51" s="103" t="s">
        <v>84</v>
      </c>
      <c r="C51" s="72"/>
      <c r="D51" s="73"/>
      <c r="E51" s="106"/>
      <c r="F51" s="75"/>
      <c r="G51" s="76"/>
      <c r="H51" s="77"/>
      <c r="I51" s="78"/>
      <c r="J51" s="79"/>
      <c r="K51" s="80"/>
      <c r="L51" s="81"/>
      <c r="M51" s="201"/>
      <c r="N51" s="202"/>
      <c r="O51" s="203"/>
      <c r="P51" s="204"/>
      <c r="Q51" s="205"/>
      <c r="R51" s="206"/>
      <c r="S51" s="378"/>
      <c r="T51" s="379"/>
      <c r="U51" s="185"/>
      <c r="V51" s="221"/>
      <c r="W51" s="141">
        <f t="shared" si="2"/>
        <v>0</v>
      </c>
      <c r="X51" s="124">
        <f t="shared" si="3"/>
        <v>0</v>
      </c>
      <c r="Y51" s="141"/>
      <c r="Z51" s="124"/>
      <c r="AA51" s="173"/>
      <c r="AB51" s="174"/>
    </row>
    <row r="52" spans="1:28" ht="15.75" thickBot="1">
      <c r="A52" s="51">
        <v>50</v>
      </c>
      <c r="B52" s="103" t="s">
        <v>166</v>
      </c>
      <c r="C52" s="72"/>
      <c r="D52" s="73"/>
      <c r="E52" s="106"/>
      <c r="F52" s="75"/>
      <c r="G52" s="76"/>
      <c r="H52" s="77"/>
      <c r="I52" s="78"/>
      <c r="J52" s="79"/>
      <c r="K52" s="80"/>
      <c r="L52" s="81"/>
      <c r="M52" s="201"/>
      <c r="N52" s="202"/>
      <c r="O52" s="203"/>
      <c r="P52" s="204"/>
      <c r="Q52" s="205"/>
      <c r="R52" s="206"/>
      <c r="S52" s="277"/>
      <c r="T52" s="278"/>
      <c r="U52" s="185"/>
      <c r="V52" s="221"/>
      <c r="W52" s="141">
        <f t="shared" si="2"/>
        <v>0</v>
      </c>
      <c r="X52" s="124">
        <f t="shared" si="3"/>
        <v>0</v>
      </c>
      <c r="Y52" s="141">
        <v>225</v>
      </c>
      <c r="Z52" s="124"/>
      <c r="AA52" s="173"/>
      <c r="AB52" s="174"/>
    </row>
    <row r="53" spans="1:28" ht="15.75" thickBot="1">
      <c r="A53" s="51">
        <v>51</v>
      </c>
      <c r="B53" s="149" t="s">
        <v>169</v>
      </c>
      <c r="C53" s="72"/>
      <c r="D53" s="73"/>
      <c r="E53" s="74"/>
      <c r="F53" s="75"/>
      <c r="G53" s="76"/>
      <c r="H53" s="77"/>
      <c r="I53" s="78"/>
      <c r="J53" s="79"/>
      <c r="K53" s="80"/>
      <c r="L53" s="81"/>
      <c r="M53" s="201"/>
      <c r="N53" s="202"/>
      <c r="O53" s="203"/>
      <c r="P53" s="204"/>
      <c r="Q53" s="205"/>
      <c r="R53" s="206"/>
      <c r="S53" s="378"/>
      <c r="T53" s="379"/>
      <c r="U53" s="185"/>
      <c r="V53" s="221"/>
      <c r="W53" s="141">
        <f t="shared" si="2"/>
        <v>0</v>
      </c>
      <c r="X53" s="124">
        <f t="shared" si="3"/>
        <v>0</v>
      </c>
      <c r="Y53" s="141"/>
      <c r="Z53" s="124"/>
      <c r="AA53" s="173"/>
      <c r="AB53" s="174"/>
    </row>
    <row r="54" spans="1:28" ht="15.75" thickBot="1">
      <c r="A54" s="51">
        <v>52</v>
      </c>
      <c r="B54" s="101" t="s">
        <v>59</v>
      </c>
      <c r="C54" s="72"/>
      <c r="D54" s="73"/>
      <c r="E54" s="74"/>
      <c r="F54" s="75"/>
      <c r="G54" s="76"/>
      <c r="H54" s="77"/>
      <c r="I54" s="78"/>
      <c r="J54" s="79"/>
      <c r="K54" s="80"/>
      <c r="L54" s="81"/>
      <c r="M54" s="201"/>
      <c r="N54" s="202"/>
      <c r="O54" s="203"/>
      <c r="P54" s="204"/>
      <c r="Q54" s="205"/>
      <c r="R54" s="206"/>
      <c r="S54" s="378"/>
      <c r="T54" s="379"/>
      <c r="U54" s="185"/>
      <c r="V54" s="221"/>
      <c r="W54" s="141">
        <f t="shared" si="2"/>
        <v>0</v>
      </c>
      <c r="X54" s="124">
        <f t="shared" si="3"/>
        <v>0</v>
      </c>
      <c r="Y54" s="141">
        <v>225</v>
      </c>
      <c r="Z54" s="124"/>
      <c r="AA54" s="173"/>
      <c r="AB54" s="174"/>
    </row>
    <row r="55" spans="1:28" ht="15.75" thickBot="1">
      <c r="A55" s="51">
        <v>54</v>
      </c>
      <c r="B55" s="104" t="s">
        <v>183</v>
      </c>
      <c r="C55" s="72"/>
      <c r="D55" s="73"/>
      <c r="E55" s="74"/>
      <c r="F55" s="75"/>
      <c r="G55" s="76"/>
      <c r="H55" s="77"/>
      <c r="I55" s="78"/>
      <c r="J55" s="79"/>
      <c r="K55" s="80"/>
      <c r="L55" s="81"/>
      <c r="M55" s="201"/>
      <c r="N55" s="202"/>
      <c r="O55" s="203"/>
      <c r="P55" s="204"/>
      <c r="Q55" s="205"/>
      <c r="R55" s="206"/>
      <c r="S55" s="378"/>
      <c r="T55" s="379"/>
      <c r="U55" s="185"/>
      <c r="V55" s="221"/>
      <c r="W55" s="141">
        <f t="shared" si="2"/>
        <v>0</v>
      </c>
      <c r="X55" s="124">
        <f t="shared" si="3"/>
        <v>0</v>
      </c>
      <c r="Y55" s="141">
        <v>225</v>
      </c>
      <c r="Z55" s="124">
        <v>147</v>
      </c>
      <c r="AA55" s="173"/>
      <c r="AB55" s="174"/>
    </row>
    <row r="56" spans="1:28" ht="15.75" thickBot="1">
      <c r="A56" s="51">
        <v>55</v>
      </c>
      <c r="B56" s="103" t="s">
        <v>184</v>
      </c>
      <c r="C56" s="72"/>
      <c r="D56" s="73"/>
      <c r="E56" s="74"/>
      <c r="F56" s="75"/>
      <c r="G56" s="76"/>
      <c r="H56" s="77"/>
      <c r="I56" s="78"/>
      <c r="J56" s="79"/>
      <c r="K56" s="80"/>
      <c r="L56" s="81"/>
      <c r="M56" s="201"/>
      <c r="N56" s="202"/>
      <c r="O56" s="203"/>
      <c r="P56" s="204"/>
      <c r="Q56" s="205"/>
      <c r="R56" s="206"/>
      <c r="S56" s="378"/>
      <c r="T56" s="379"/>
      <c r="U56" s="185"/>
      <c r="V56" s="221"/>
      <c r="W56" s="141">
        <f t="shared" si="2"/>
        <v>0</v>
      </c>
      <c r="X56" s="124">
        <f t="shared" si="3"/>
        <v>0</v>
      </c>
      <c r="Y56" s="141">
        <v>225</v>
      </c>
      <c r="Z56" s="124"/>
      <c r="AA56" s="173"/>
      <c r="AB56" s="174"/>
    </row>
    <row r="57" spans="1:28" ht="15.75" thickBot="1">
      <c r="A57" s="51">
        <v>56</v>
      </c>
      <c r="B57" s="103"/>
      <c r="C57" s="72"/>
      <c r="D57" s="73"/>
      <c r="E57" s="74"/>
      <c r="F57" s="75"/>
      <c r="G57" s="76"/>
      <c r="H57" s="77"/>
      <c r="I57" s="78"/>
      <c r="J57" s="79"/>
      <c r="K57" s="80"/>
      <c r="L57" s="81"/>
      <c r="M57" s="201"/>
      <c r="N57" s="202"/>
      <c r="O57" s="203"/>
      <c r="P57" s="204"/>
      <c r="Q57" s="205"/>
      <c r="R57" s="206"/>
      <c r="S57" s="378"/>
      <c r="T57" s="379"/>
      <c r="U57" s="185"/>
      <c r="V57" s="221"/>
      <c r="W57" s="141">
        <f t="shared" si="2"/>
        <v>0</v>
      </c>
      <c r="X57" s="124">
        <f t="shared" si="3"/>
        <v>0</v>
      </c>
      <c r="Y57" s="141"/>
      <c r="Z57" s="124"/>
      <c r="AA57" s="173"/>
      <c r="AB57" s="174"/>
    </row>
    <row r="58" spans="1:28" ht="15.75" thickBot="1">
      <c r="A58" s="51">
        <v>57</v>
      </c>
      <c r="B58" s="105"/>
      <c r="C58" s="72"/>
      <c r="D58" s="73"/>
      <c r="E58" s="74"/>
      <c r="F58" s="75"/>
      <c r="G58" s="76"/>
      <c r="H58" s="77"/>
      <c r="I58" s="78"/>
      <c r="J58" s="79"/>
      <c r="K58" s="80"/>
      <c r="L58" s="81"/>
      <c r="M58" s="207"/>
      <c r="N58" s="208"/>
      <c r="O58" s="209"/>
      <c r="P58" s="210"/>
      <c r="Q58" s="211"/>
      <c r="R58" s="212"/>
      <c r="S58" s="384"/>
      <c r="T58" s="385"/>
      <c r="U58" s="213"/>
      <c r="V58" s="222"/>
      <c r="W58" s="141">
        <f t="shared" si="2"/>
        <v>0</v>
      </c>
      <c r="X58" s="124">
        <f t="shared" si="3"/>
        <v>0</v>
      </c>
      <c r="Y58" s="141"/>
      <c r="Z58" s="124"/>
      <c r="AA58" s="175"/>
      <c r="AB58" s="176"/>
    </row>
    <row r="59" spans="1:28" ht="16.5" thickBot="1">
      <c r="A59" s="338" t="s">
        <v>60</v>
      </c>
      <c r="B59" s="356"/>
      <c r="C59" s="223">
        <f>SUM(C3:C57)</f>
        <v>0</v>
      </c>
      <c r="D59" s="223">
        <f t="shared" ref="D59:N59" si="4">SUM(D3:D58)</f>
        <v>0</v>
      </c>
      <c r="E59" s="224">
        <f t="shared" si="4"/>
        <v>0</v>
      </c>
      <c r="F59" s="223">
        <f t="shared" si="4"/>
        <v>0</v>
      </c>
      <c r="G59" s="223">
        <f t="shared" si="4"/>
        <v>0</v>
      </c>
      <c r="H59" s="223">
        <f t="shared" si="4"/>
        <v>0</v>
      </c>
      <c r="I59" s="223">
        <f t="shared" si="4"/>
        <v>0</v>
      </c>
      <c r="J59" s="223">
        <f t="shared" si="4"/>
        <v>0</v>
      </c>
      <c r="K59" s="224">
        <f t="shared" si="4"/>
        <v>0</v>
      </c>
      <c r="L59" s="223">
        <f t="shared" si="4"/>
        <v>0</v>
      </c>
      <c r="M59" s="225">
        <f t="shared" si="4"/>
        <v>0</v>
      </c>
      <c r="N59" s="226">
        <f t="shared" si="4"/>
        <v>0</v>
      </c>
      <c r="O59" s="225">
        <f>SUM(O7:O58)</f>
        <v>0</v>
      </c>
      <c r="P59" s="226">
        <f>SUM(P3:P58)</f>
        <v>0</v>
      </c>
      <c r="Q59" s="225">
        <f>SUM(Q3:Q58)</f>
        <v>0</v>
      </c>
      <c r="R59" s="226">
        <f>SUM(R3:R58)</f>
        <v>0</v>
      </c>
      <c r="S59" s="382">
        <f>SUM(S3:S58)</f>
        <v>0</v>
      </c>
      <c r="T59" s="383"/>
      <c r="U59" s="227">
        <f>SUM(U3:U58)</f>
        <v>0</v>
      </c>
      <c r="V59" s="227">
        <f>SUM(V3:V58)</f>
        <v>0</v>
      </c>
      <c r="W59" s="138">
        <f t="shared" si="2"/>
        <v>0</v>
      </c>
      <c r="X59" s="172">
        <f t="shared" si="3"/>
        <v>0</v>
      </c>
      <c r="Y59" s="138">
        <f>SUM(Y3:Y58)</f>
        <v>2600</v>
      </c>
      <c r="Z59" s="172">
        <f>SUM(Z3:Z58)</f>
        <v>3034</v>
      </c>
      <c r="AA59" s="177">
        <f>SUM(AA3:AA58)</f>
        <v>3100</v>
      </c>
      <c r="AB59" s="178">
        <f>SUM(AB3:AB58)</f>
        <v>2822</v>
      </c>
    </row>
    <row r="60" spans="1:28" ht="16.5" thickBot="1">
      <c r="C60" s="344">
        <f>SUM(C59:D59)</f>
        <v>0</v>
      </c>
      <c r="D60" s="345"/>
      <c r="W60" s="380">
        <v>3141</v>
      </c>
      <c r="X60" s="381"/>
      <c r="Y60" s="380">
        <f>(Y59+Z59)</f>
        <v>5634</v>
      </c>
      <c r="Z60" s="381"/>
      <c r="AA60" s="380">
        <f>(AA59+AB59)</f>
        <v>5922</v>
      </c>
      <c r="AB60" s="381"/>
    </row>
    <row r="61" spans="1:28">
      <c r="V61" t="s">
        <v>196</v>
      </c>
      <c r="W61" s="398">
        <v>628</v>
      </c>
      <c r="X61" s="398"/>
    </row>
    <row r="62" spans="1:28">
      <c r="V62" t="s">
        <v>197</v>
      </c>
      <c r="W62" s="341">
        <v>300</v>
      </c>
      <c r="X62" s="341"/>
    </row>
  </sheetData>
  <mergeCells count="74">
    <mergeCell ref="W61:X61"/>
    <mergeCell ref="W62:X62"/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2:T12"/>
    <mergeCell ref="W1:X1"/>
    <mergeCell ref="S2:T2"/>
    <mergeCell ref="S3:T3"/>
    <mergeCell ref="S4:T4"/>
    <mergeCell ref="S5:T5"/>
    <mergeCell ref="S1:T1"/>
    <mergeCell ref="S6:T6"/>
    <mergeCell ref="S7:T7"/>
    <mergeCell ref="S8:T8"/>
    <mergeCell ref="S9:T9"/>
    <mergeCell ref="S10:T10"/>
    <mergeCell ref="S25:T25"/>
    <mergeCell ref="S13:T13"/>
    <mergeCell ref="S14:T14"/>
    <mergeCell ref="S15:T15"/>
    <mergeCell ref="S16:T16"/>
    <mergeCell ref="S17:T17"/>
    <mergeCell ref="S18:T18"/>
    <mergeCell ref="S19:T19"/>
    <mergeCell ref="S21:T21"/>
    <mergeCell ref="S22:T22"/>
    <mergeCell ref="S23:T23"/>
    <mergeCell ref="S24:T24"/>
    <mergeCell ref="S37:T37"/>
    <mergeCell ref="S26:T26"/>
    <mergeCell ref="S27:T27"/>
    <mergeCell ref="S28:T28"/>
    <mergeCell ref="S29:T29"/>
    <mergeCell ref="S30:T30"/>
    <mergeCell ref="S31:T31"/>
    <mergeCell ref="S32:T32"/>
    <mergeCell ref="S33:T33"/>
    <mergeCell ref="S34:T34"/>
    <mergeCell ref="S35:T35"/>
    <mergeCell ref="S36:T36"/>
    <mergeCell ref="S47:T47"/>
    <mergeCell ref="S48:T48"/>
    <mergeCell ref="S50:T50"/>
    <mergeCell ref="S51:T51"/>
    <mergeCell ref="S38:T38"/>
    <mergeCell ref="S39:T39"/>
    <mergeCell ref="S40:T40"/>
    <mergeCell ref="S41:T41"/>
    <mergeCell ref="S42:T42"/>
    <mergeCell ref="S44:T44"/>
    <mergeCell ref="Y1:Z1"/>
    <mergeCell ref="Y60:Z60"/>
    <mergeCell ref="AA1:AB1"/>
    <mergeCell ref="AA60:AB60"/>
    <mergeCell ref="A59:B59"/>
    <mergeCell ref="S59:T59"/>
    <mergeCell ref="C60:D60"/>
    <mergeCell ref="W60:X60"/>
    <mergeCell ref="S53:T53"/>
    <mergeCell ref="S54:T54"/>
    <mergeCell ref="S55:T55"/>
    <mergeCell ref="S56:T56"/>
    <mergeCell ref="S57:T57"/>
    <mergeCell ref="S58:T58"/>
    <mergeCell ref="S45:T45"/>
    <mergeCell ref="S46:T4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DBB6-183E-48E0-A050-A7CFE435BCC9}">
  <dimension ref="A1:AG63"/>
  <sheetViews>
    <sheetView workbookViewId="0">
      <pane xSplit="2" ySplit="2" topLeftCell="R43" activePane="bottomRight" state="frozen"/>
      <selection pane="topRight" activeCell="C1" sqref="C1"/>
      <selection pane="bottomLeft" activeCell="A3" sqref="A3"/>
      <selection pane="bottomRight" activeCell="AA57" sqref="AA57"/>
    </sheetView>
  </sheetViews>
  <sheetFormatPr defaultRowHeight="14.25"/>
  <cols>
    <col min="1" max="1" width="5" customWidth="1"/>
    <col min="2" max="2" width="27.5" customWidth="1"/>
    <col min="3" max="3" width="13" customWidth="1"/>
    <col min="23" max="25" width="18" customWidth="1"/>
  </cols>
  <sheetData>
    <row r="1" spans="1:33" ht="18.75" thickBot="1">
      <c r="A1" s="363" t="s">
        <v>39</v>
      </c>
      <c r="B1" s="361" t="s">
        <v>40</v>
      </c>
      <c r="C1" s="361" t="s">
        <v>198</v>
      </c>
      <c r="D1" s="342" t="s">
        <v>43</v>
      </c>
      <c r="E1" s="367"/>
      <c r="F1" s="368" t="s">
        <v>99</v>
      </c>
      <c r="G1" s="401"/>
      <c r="H1" s="369"/>
      <c r="I1" s="370" t="s">
        <v>102</v>
      </c>
      <c r="J1" s="371"/>
      <c r="K1" s="372" t="s">
        <v>94</v>
      </c>
      <c r="L1" s="373"/>
      <c r="M1" s="359" t="s">
        <v>106</v>
      </c>
      <c r="N1" s="360"/>
      <c r="O1" s="365" t="s">
        <v>112</v>
      </c>
      <c r="P1" s="366"/>
      <c r="Q1" s="374" t="s">
        <v>160</v>
      </c>
      <c r="R1" s="395"/>
      <c r="S1" s="396" t="s">
        <v>161</v>
      </c>
      <c r="T1" s="397"/>
      <c r="U1" s="390" t="s">
        <v>162</v>
      </c>
      <c r="V1" s="377"/>
      <c r="W1" s="232" t="s">
        <v>171</v>
      </c>
      <c r="X1" s="232" t="s">
        <v>191</v>
      </c>
      <c r="Y1" s="219" t="s">
        <v>176</v>
      </c>
      <c r="Z1" s="391" t="s">
        <v>189</v>
      </c>
      <c r="AA1" s="392"/>
      <c r="AB1" s="391" t="s">
        <v>130</v>
      </c>
      <c r="AC1" s="392"/>
      <c r="AD1" s="391" t="s">
        <v>126</v>
      </c>
      <c r="AE1" s="392"/>
      <c r="AF1" s="344" t="s">
        <v>128</v>
      </c>
      <c r="AG1" s="345"/>
    </row>
    <row r="2" spans="1:33" ht="26.25" thickBot="1">
      <c r="A2" s="364"/>
      <c r="B2" s="362"/>
      <c r="C2" s="362"/>
      <c r="D2" s="82" t="s">
        <v>97</v>
      </c>
      <c r="E2" s="83" t="s">
        <v>98</v>
      </c>
      <c r="F2" s="82" t="s">
        <v>100</v>
      </c>
      <c r="G2" s="296" t="s">
        <v>194</v>
      </c>
      <c r="H2" s="83" t="s">
        <v>101</v>
      </c>
      <c r="I2" s="82" t="s">
        <v>103</v>
      </c>
      <c r="J2" s="83" t="s">
        <v>104</v>
      </c>
      <c r="K2" s="82" t="s">
        <v>94</v>
      </c>
      <c r="L2" s="83" t="s">
        <v>105</v>
      </c>
      <c r="M2" s="82" t="s">
        <v>96</v>
      </c>
      <c r="N2" s="83" t="s">
        <v>95</v>
      </c>
      <c r="O2" s="142" t="s">
        <v>114</v>
      </c>
      <c r="P2" s="143" t="s">
        <v>113</v>
      </c>
      <c r="Q2" s="142"/>
      <c r="R2" s="143"/>
      <c r="S2" s="169" t="s">
        <v>122</v>
      </c>
      <c r="T2" s="145" t="s">
        <v>121</v>
      </c>
      <c r="U2" s="388"/>
      <c r="V2" s="389"/>
      <c r="W2" s="144"/>
      <c r="X2" s="280"/>
      <c r="Y2" s="279"/>
      <c r="Z2" s="122" t="s">
        <v>125</v>
      </c>
      <c r="AA2" s="123" t="s">
        <v>127</v>
      </c>
      <c r="AB2" s="122" t="s">
        <v>125</v>
      </c>
      <c r="AC2" s="123" t="s">
        <v>127</v>
      </c>
      <c r="AD2" s="122" t="s">
        <v>125</v>
      </c>
      <c r="AE2" s="123" t="s">
        <v>127</v>
      </c>
      <c r="AF2" s="140" t="s">
        <v>129</v>
      </c>
      <c r="AG2" s="133" t="s">
        <v>124</v>
      </c>
    </row>
    <row r="3" spans="1:33" ht="15.75" thickBot="1">
      <c r="A3" s="50">
        <v>1</v>
      </c>
      <c r="B3" s="100" t="s">
        <v>54</v>
      </c>
      <c r="C3" s="303"/>
      <c r="D3" s="52"/>
      <c r="E3" s="53"/>
      <c r="F3" s="54"/>
      <c r="G3" s="297"/>
      <c r="H3" s="55"/>
      <c r="I3" s="56"/>
      <c r="J3" s="57"/>
      <c r="K3" s="58"/>
      <c r="L3" s="59"/>
      <c r="M3" s="60"/>
      <c r="N3" s="61"/>
      <c r="O3" s="188"/>
      <c r="P3" s="189"/>
      <c r="Q3" s="190"/>
      <c r="R3" s="191"/>
      <c r="S3" s="192"/>
      <c r="T3" s="193"/>
      <c r="U3" s="386"/>
      <c r="V3" s="387"/>
      <c r="W3" s="194"/>
      <c r="X3" s="288"/>
      <c r="Y3" s="220"/>
      <c r="Z3" s="141">
        <f t="shared" ref="Z3:Z61" si="0">SUM(D3:E3)</f>
        <v>0</v>
      </c>
      <c r="AA3" s="124">
        <f t="shared" ref="AA3:AA13" si="1">SUM(F3:Y3)</f>
        <v>0</v>
      </c>
      <c r="AB3" s="282"/>
      <c r="AC3" s="283"/>
      <c r="AD3" s="141"/>
      <c r="AE3" s="124"/>
      <c r="AF3" s="173"/>
      <c r="AG3" s="174">
        <v>128</v>
      </c>
    </row>
    <row r="4" spans="1:33" ht="15.75" thickBot="1">
      <c r="A4" s="51">
        <v>2</v>
      </c>
      <c r="B4" s="146" t="s">
        <v>61</v>
      </c>
      <c r="C4" s="146"/>
      <c r="D4" s="62"/>
      <c r="E4" s="63"/>
      <c r="F4" s="64"/>
      <c r="G4" s="298"/>
      <c r="H4" s="65"/>
      <c r="I4" s="66"/>
      <c r="J4" s="67"/>
      <c r="K4" s="68"/>
      <c r="L4" s="69"/>
      <c r="M4" s="70"/>
      <c r="N4" s="71"/>
      <c r="O4" s="195"/>
      <c r="P4" s="196"/>
      <c r="Q4" s="197"/>
      <c r="R4" s="198"/>
      <c r="S4" s="186"/>
      <c r="T4" s="187"/>
      <c r="U4" s="378"/>
      <c r="V4" s="379"/>
      <c r="W4" s="185"/>
      <c r="X4" s="289"/>
      <c r="Y4" s="221"/>
      <c r="Z4" s="141">
        <f t="shared" si="0"/>
        <v>0</v>
      </c>
      <c r="AA4" s="124">
        <f t="shared" si="1"/>
        <v>0</v>
      </c>
      <c r="AB4" s="284"/>
      <c r="AC4" s="285"/>
      <c r="AD4" s="141"/>
      <c r="AE4" s="124"/>
      <c r="AF4" s="173"/>
      <c r="AG4" s="174"/>
    </row>
    <row r="5" spans="1:33" ht="15.75" thickBot="1">
      <c r="A5" s="51">
        <v>3</v>
      </c>
      <c r="B5" s="100" t="s">
        <v>62</v>
      </c>
      <c r="C5" s="100"/>
      <c r="D5" s="62"/>
      <c r="E5" s="63"/>
      <c r="F5" s="64"/>
      <c r="G5" s="298"/>
      <c r="H5" s="65"/>
      <c r="I5" s="66"/>
      <c r="J5" s="67"/>
      <c r="K5" s="68"/>
      <c r="L5" s="69"/>
      <c r="M5" s="70"/>
      <c r="N5" s="71"/>
      <c r="O5" s="195"/>
      <c r="P5" s="196"/>
      <c r="Q5" s="197"/>
      <c r="R5" s="198"/>
      <c r="S5" s="186"/>
      <c r="T5" s="187"/>
      <c r="U5" s="378"/>
      <c r="V5" s="379"/>
      <c r="W5" s="185"/>
      <c r="X5" s="289"/>
      <c r="Y5" s="221"/>
      <c r="Z5" s="141">
        <f t="shared" si="0"/>
        <v>0</v>
      </c>
      <c r="AA5" s="124">
        <f t="shared" si="1"/>
        <v>0</v>
      </c>
      <c r="AB5" s="284"/>
      <c r="AC5" s="285"/>
      <c r="AD5" s="141"/>
      <c r="AE5" s="124"/>
      <c r="AF5" s="173"/>
      <c r="AG5" s="174"/>
    </row>
    <row r="6" spans="1:33" ht="15.75" thickBot="1">
      <c r="A6" s="51">
        <v>4</v>
      </c>
      <c r="B6" s="101" t="s">
        <v>144</v>
      </c>
      <c r="C6" s="101"/>
      <c r="D6" s="62"/>
      <c r="E6" s="63"/>
      <c r="F6" s="64"/>
      <c r="G6" s="298"/>
      <c r="H6" s="65"/>
      <c r="I6" s="66"/>
      <c r="J6" s="67"/>
      <c r="K6" s="68"/>
      <c r="L6" s="69"/>
      <c r="M6" s="70"/>
      <c r="N6" s="71"/>
      <c r="O6" s="195"/>
      <c r="P6" s="196"/>
      <c r="Q6" s="197"/>
      <c r="R6" s="198"/>
      <c r="S6" s="186"/>
      <c r="T6" s="187"/>
      <c r="U6" s="378"/>
      <c r="V6" s="379"/>
      <c r="W6" s="185"/>
      <c r="X6" s="289"/>
      <c r="Y6" s="221"/>
      <c r="Z6" s="141">
        <f>SUM(D6:E6)</f>
        <v>0</v>
      </c>
      <c r="AA6" s="124">
        <f t="shared" si="1"/>
        <v>0</v>
      </c>
      <c r="AB6" s="284"/>
      <c r="AC6" s="285"/>
      <c r="AD6" s="141"/>
      <c r="AE6" s="124"/>
      <c r="AF6" s="173"/>
      <c r="AG6" s="174">
        <v>165</v>
      </c>
    </row>
    <row r="7" spans="1:33" ht="15.75" thickBot="1">
      <c r="A7" s="50">
        <v>5</v>
      </c>
      <c r="B7" s="101" t="s">
        <v>146</v>
      </c>
      <c r="C7" s="101"/>
      <c r="D7" s="62"/>
      <c r="E7" s="63"/>
      <c r="F7" s="64"/>
      <c r="G7" s="298"/>
      <c r="H7" s="65"/>
      <c r="I7" s="66"/>
      <c r="J7" s="67"/>
      <c r="K7" s="68"/>
      <c r="L7" s="69"/>
      <c r="M7" s="70"/>
      <c r="N7" s="71"/>
      <c r="O7" s="195"/>
      <c r="P7" s="196"/>
      <c r="Q7" s="197"/>
      <c r="R7" s="198"/>
      <c r="S7" s="186"/>
      <c r="T7" s="187"/>
      <c r="U7" s="378"/>
      <c r="V7" s="379"/>
      <c r="W7" s="185"/>
      <c r="X7" s="289"/>
      <c r="Y7" s="221"/>
      <c r="Z7" s="141">
        <f t="shared" si="0"/>
        <v>0</v>
      </c>
      <c r="AA7" s="124">
        <f t="shared" si="1"/>
        <v>0</v>
      </c>
      <c r="AB7" s="284"/>
      <c r="AC7" s="285"/>
      <c r="AD7" s="141">
        <v>225</v>
      </c>
      <c r="AE7" s="124"/>
      <c r="AF7" s="173"/>
      <c r="AG7" s="174">
        <v>220</v>
      </c>
    </row>
    <row r="8" spans="1:33" ht="15.75" thickBot="1">
      <c r="A8" s="51">
        <v>6</v>
      </c>
      <c r="B8" s="101" t="s">
        <v>119</v>
      </c>
      <c r="C8" s="101"/>
      <c r="D8" s="62"/>
      <c r="E8" s="63"/>
      <c r="F8" s="64"/>
      <c r="G8" s="298"/>
      <c r="H8" s="65"/>
      <c r="I8" s="66"/>
      <c r="J8" s="67"/>
      <c r="K8" s="68"/>
      <c r="L8" s="69"/>
      <c r="M8" s="70"/>
      <c r="N8" s="71"/>
      <c r="O8" s="195"/>
      <c r="P8" s="189"/>
      <c r="Q8" s="190"/>
      <c r="R8" s="191"/>
      <c r="S8" s="192"/>
      <c r="T8" s="193"/>
      <c r="U8" s="378"/>
      <c r="V8" s="379"/>
      <c r="W8" s="185"/>
      <c r="X8" s="289"/>
      <c r="Y8" s="221"/>
      <c r="Z8" s="141">
        <f t="shared" si="0"/>
        <v>0</v>
      </c>
      <c r="AA8" s="124">
        <f t="shared" si="1"/>
        <v>0</v>
      </c>
      <c r="AB8" s="284"/>
      <c r="AC8" s="285"/>
      <c r="AD8" s="141"/>
      <c r="AE8" s="124"/>
      <c r="AF8" s="173"/>
      <c r="AG8" s="174">
        <v>243</v>
      </c>
    </row>
    <row r="9" spans="1:33" ht="15.75" thickBot="1">
      <c r="A9" s="51">
        <v>7</v>
      </c>
      <c r="B9" s="101" t="s">
        <v>107</v>
      </c>
      <c r="C9" s="101"/>
      <c r="D9" s="62"/>
      <c r="E9" s="63"/>
      <c r="F9" s="64"/>
      <c r="G9" s="298"/>
      <c r="H9" s="65"/>
      <c r="I9" s="66"/>
      <c r="J9" s="67"/>
      <c r="K9" s="68"/>
      <c r="L9" s="69"/>
      <c r="M9" s="70"/>
      <c r="N9" s="71"/>
      <c r="O9" s="195"/>
      <c r="P9" s="196"/>
      <c r="Q9" s="197"/>
      <c r="R9" s="198"/>
      <c r="S9" s="186"/>
      <c r="T9" s="187"/>
      <c r="U9" s="378"/>
      <c r="V9" s="379"/>
      <c r="W9" s="185"/>
      <c r="X9" s="289"/>
      <c r="Y9" s="221"/>
      <c r="Z9" s="141">
        <f t="shared" si="0"/>
        <v>0</v>
      </c>
      <c r="AA9" s="124">
        <f t="shared" si="1"/>
        <v>0</v>
      </c>
      <c r="AB9" s="284"/>
      <c r="AC9" s="285"/>
      <c r="AD9" s="141"/>
      <c r="AE9" s="124"/>
      <c r="AF9" s="173">
        <v>225</v>
      </c>
      <c r="AG9" s="174">
        <v>162</v>
      </c>
    </row>
    <row r="10" spans="1:33" ht="15.75" thickBot="1">
      <c r="A10" s="51">
        <v>8</v>
      </c>
      <c r="B10" s="100" t="s">
        <v>63</v>
      </c>
      <c r="C10" s="100"/>
      <c r="D10" s="62"/>
      <c r="E10" s="63"/>
      <c r="F10" s="64"/>
      <c r="G10" s="298"/>
      <c r="H10" s="65"/>
      <c r="I10" s="66"/>
      <c r="J10" s="67"/>
      <c r="K10" s="68"/>
      <c r="L10" s="69"/>
      <c r="M10" s="70"/>
      <c r="N10" s="71"/>
      <c r="O10" s="195"/>
      <c r="P10" s="196"/>
      <c r="Q10" s="197"/>
      <c r="R10" s="198"/>
      <c r="S10" s="186"/>
      <c r="T10" s="187"/>
      <c r="U10" s="378"/>
      <c r="V10" s="379"/>
      <c r="W10" s="185"/>
      <c r="X10" s="289"/>
      <c r="Y10" s="221"/>
      <c r="Z10" s="141">
        <f t="shared" si="0"/>
        <v>0</v>
      </c>
      <c r="AA10" s="124">
        <f t="shared" si="1"/>
        <v>0</v>
      </c>
      <c r="AB10" s="284"/>
      <c r="AC10" s="285"/>
      <c r="AD10" s="141"/>
      <c r="AE10" s="124"/>
      <c r="AF10" s="173"/>
      <c r="AG10" s="174"/>
    </row>
    <row r="11" spans="1:33" ht="15.75" thickBot="1">
      <c r="A11" s="150">
        <v>9</v>
      </c>
      <c r="B11" s="100" t="s">
        <v>172</v>
      </c>
      <c r="C11" s="100"/>
      <c r="D11" s="62"/>
      <c r="E11" s="63"/>
      <c r="F11" s="64"/>
      <c r="G11" s="298"/>
      <c r="H11" s="65"/>
      <c r="I11" s="66"/>
      <c r="J11" s="67"/>
      <c r="K11" s="68"/>
      <c r="L11" s="69"/>
      <c r="M11" s="70"/>
      <c r="N11" s="71"/>
      <c r="O11" s="195"/>
      <c r="P11" s="196"/>
      <c r="Q11" s="197"/>
      <c r="R11" s="198"/>
      <c r="S11" s="186"/>
      <c r="T11" s="187"/>
      <c r="U11" s="277"/>
      <c r="V11" s="278"/>
      <c r="W11" s="185"/>
      <c r="X11" s="289"/>
      <c r="Y11" s="221"/>
      <c r="Z11" s="141">
        <f t="shared" si="0"/>
        <v>0</v>
      </c>
      <c r="AA11" s="124">
        <f t="shared" si="1"/>
        <v>0</v>
      </c>
      <c r="AB11" s="284"/>
      <c r="AC11" s="285"/>
      <c r="AD11" s="141">
        <v>225</v>
      </c>
      <c r="AE11" s="124"/>
      <c r="AF11" s="173"/>
      <c r="AG11" s="174"/>
    </row>
    <row r="12" spans="1:33" ht="15.75" thickBot="1">
      <c r="A12" s="50">
        <v>10</v>
      </c>
      <c r="B12" s="101" t="s">
        <v>168</v>
      </c>
      <c r="C12" s="101" t="s">
        <v>199</v>
      </c>
      <c r="D12" s="62"/>
      <c r="E12" s="63"/>
      <c r="F12" s="108"/>
      <c r="G12" s="299"/>
      <c r="H12" s="107"/>
      <c r="I12" s="66"/>
      <c r="J12" s="67"/>
      <c r="K12" s="68"/>
      <c r="L12" s="69"/>
      <c r="M12" s="70"/>
      <c r="N12" s="71"/>
      <c r="O12" s="195"/>
      <c r="P12" s="196"/>
      <c r="Q12" s="197"/>
      <c r="R12" s="198"/>
      <c r="S12" s="186"/>
      <c r="T12" s="187"/>
      <c r="U12" s="378"/>
      <c r="V12" s="379"/>
      <c r="W12" s="185"/>
      <c r="X12" s="289"/>
      <c r="Y12" s="221"/>
      <c r="Z12" s="141">
        <f t="shared" si="0"/>
        <v>0</v>
      </c>
      <c r="AA12" s="124">
        <f t="shared" si="1"/>
        <v>0</v>
      </c>
      <c r="AB12" s="284"/>
      <c r="AC12" s="285"/>
      <c r="AD12" s="141">
        <v>400</v>
      </c>
      <c r="AE12" s="124">
        <v>354</v>
      </c>
      <c r="AF12" s="173"/>
      <c r="AG12" s="174"/>
    </row>
    <row r="13" spans="1:33" ht="15.75" thickBot="1">
      <c r="A13" s="109">
        <v>11</v>
      </c>
      <c r="B13" s="101" t="s">
        <v>115</v>
      </c>
      <c r="C13" s="101"/>
      <c r="D13" s="62"/>
      <c r="E13" s="63"/>
      <c r="F13" s="64"/>
      <c r="G13" s="298"/>
      <c r="H13" s="65"/>
      <c r="I13" s="66"/>
      <c r="J13" s="67"/>
      <c r="K13" s="68"/>
      <c r="L13" s="69"/>
      <c r="M13" s="70"/>
      <c r="N13" s="71"/>
      <c r="O13" s="195"/>
      <c r="P13" s="196"/>
      <c r="Q13" s="197"/>
      <c r="R13" s="198"/>
      <c r="S13" s="186"/>
      <c r="T13" s="187"/>
      <c r="U13" s="378"/>
      <c r="V13" s="379"/>
      <c r="W13" s="185"/>
      <c r="X13" s="289"/>
      <c r="Y13" s="221"/>
      <c r="Z13" s="141">
        <f t="shared" si="0"/>
        <v>0</v>
      </c>
      <c r="AA13" s="124">
        <f t="shared" si="1"/>
        <v>0</v>
      </c>
      <c r="AB13" s="284"/>
      <c r="AC13" s="285"/>
      <c r="AD13" s="141"/>
      <c r="AE13" s="124">
        <v>141</v>
      </c>
      <c r="AF13" s="173">
        <v>400</v>
      </c>
      <c r="AG13" s="174"/>
    </row>
    <row r="14" spans="1:33" ht="16.5" thickBot="1">
      <c r="A14" s="109">
        <v>12</v>
      </c>
      <c r="B14" s="102" t="s">
        <v>55</v>
      </c>
      <c r="C14" s="102" t="s">
        <v>199</v>
      </c>
      <c r="D14" s="62"/>
      <c r="E14" s="63"/>
      <c r="F14" s="64"/>
      <c r="G14" s="298"/>
      <c r="H14" s="65">
        <f>173+173</f>
        <v>346</v>
      </c>
      <c r="I14" s="66"/>
      <c r="J14" s="67"/>
      <c r="K14" s="68"/>
      <c r="L14" s="69"/>
      <c r="M14" s="70"/>
      <c r="N14" s="71"/>
      <c r="O14" s="195"/>
      <c r="P14" s="196"/>
      <c r="Q14" s="197"/>
      <c r="R14" s="198"/>
      <c r="S14" s="186"/>
      <c r="T14" s="187"/>
      <c r="U14" s="378"/>
      <c r="V14" s="379"/>
      <c r="W14" s="185"/>
      <c r="X14" s="289"/>
      <c r="Y14" s="221"/>
      <c r="Z14" s="141">
        <f t="shared" si="0"/>
        <v>0</v>
      </c>
      <c r="AA14" s="124">
        <f>SUM(F14:Y14)</f>
        <v>346</v>
      </c>
      <c r="AB14" s="284"/>
      <c r="AC14" s="285"/>
      <c r="AD14" s="141">
        <v>225</v>
      </c>
      <c r="AE14" s="124">
        <v>170</v>
      </c>
      <c r="AF14" s="173">
        <v>225</v>
      </c>
      <c r="AG14" s="174">
        <v>150</v>
      </c>
    </row>
    <row r="15" spans="1:33" ht="15.75" thickBot="1">
      <c r="A15" s="51">
        <v>13</v>
      </c>
      <c r="B15" s="101" t="s">
        <v>69</v>
      </c>
      <c r="C15" s="101" t="s">
        <v>199</v>
      </c>
      <c r="D15" s="62"/>
      <c r="E15" s="63"/>
      <c r="F15" s="64"/>
      <c r="G15" s="298"/>
      <c r="H15" s="65">
        <v>173</v>
      </c>
      <c r="I15" s="66"/>
      <c r="J15" s="67"/>
      <c r="K15" s="68"/>
      <c r="L15" s="69"/>
      <c r="M15" s="70"/>
      <c r="N15" s="71">
        <v>87</v>
      </c>
      <c r="O15" s="195"/>
      <c r="P15" s="196"/>
      <c r="Q15" s="197"/>
      <c r="R15" s="198"/>
      <c r="S15" s="186"/>
      <c r="T15" s="187"/>
      <c r="U15" s="378"/>
      <c r="V15" s="379"/>
      <c r="W15" s="185"/>
      <c r="X15" s="289"/>
      <c r="Y15" s="221"/>
      <c r="Z15" s="141">
        <f t="shared" si="0"/>
        <v>0</v>
      </c>
      <c r="AA15" s="124">
        <f t="shared" ref="AA15:AA60" si="2">SUM(F15:Y15)</f>
        <v>260</v>
      </c>
      <c r="AB15" s="284"/>
      <c r="AC15" s="285"/>
      <c r="AD15" s="141"/>
      <c r="AE15" s="124"/>
      <c r="AF15" s="173"/>
      <c r="AG15" s="174">
        <v>170</v>
      </c>
    </row>
    <row r="16" spans="1:33" ht="15.75" thickBot="1">
      <c r="A16" s="51">
        <v>14</v>
      </c>
      <c r="B16" s="101" t="s">
        <v>123</v>
      </c>
      <c r="C16" s="101" t="s">
        <v>199</v>
      </c>
      <c r="D16" s="62"/>
      <c r="E16" s="63"/>
      <c r="F16" s="64"/>
      <c r="G16" s="298"/>
      <c r="H16" s="65">
        <v>173</v>
      </c>
      <c r="I16" s="66"/>
      <c r="J16" s="67"/>
      <c r="K16" s="68"/>
      <c r="L16" s="69"/>
      <c r="M16" s="70"/>
      <c r="N16" s="71"/>
      <c r="O16" s="195"/>
      <c r="P16" s="196"/>
      <c r="Q16" s="197"/>
      <c r="R16" s="198"/>
      <c r="S16" s="186"/>
      <c r="T16" s="187"/>
      <c r="U16" s="378"/>
      <c r="V16" s="379"/>
      <c r="W16" s="185"/>
      <c r="X16" s="289"/>
      <c r="Y16" s="221"/>
      <c r="Z16" s="141">
        <f t="shared" si="0"/>
        <v>0</v>
      </c>
      <c r="AA16" s="124">
        <f t="shared" si="2"/>
        <v>173</v>
      </c>
      <c r="AB16" s="284"/>
      <c r="AC16" s="285"/>
      <c r="AD16" s="141"/>
      <c r="AE16" s="124"/>
      <c r="AF16" s="173"/>
      <c r="AG16" s="174">
        <v>220</v>
      </c>
    </row>
    <row r="17" spans="1:33" ht="16.5" thickBot="1">
      <c r="A17" s="51">
        <v>15</v>
      </c>
      <c r="B17" s="102" t="s">
        <v>68</v>
      </c>
      <c r="C17" s="102"/>
      <c r="D17" s="62"/>
      <c r="E17" s="63"/>
      <c r="F17" s="64"/>
      <c r="G17" s="298"/>
      <c r="H17" s="65">
        <v>173</v>
      </c>
      <c r="I17" s="66"/>
      <c r="J17" s="67"/>
      <c r="K17" s="68"/>
      <c r="L17" s="69"/>
      <c r="M17" s="70"/>
      <c r="N17" s="71"/>
      <c r="O17" s="195"/>
      <c r="P17" s="196"/>
      <c r="Q17" s="197"/>
      <c r="R17" s="198"/>
      <c r="S17" s="186"/>
      <c r="T17" s="187"/>
      <c r="U17" s="378"/>
      <c r="V17" s="379"/>
      <c r="W17" s="185"/>
      <c r="X17" s="289"/>
      <c r="Y17" s="221"/>
      <c r="Z17" s="141">
        <f t="shared" si="0"/>
        <v>0</v>
      </c>
      <c r="AA17" s="124">
        <f t="shared" si="2"/>
        <v>173</v>
      </c>
      <c r="AB17" s="284"/>
      <c r="AC17" s="285"/>
      <c r="AD17" s="141"/>
      <c r="AE17" s="124"/>
      <c r="AF17" s="173"/>
      <c r="AG17" s="174"/>
    </row>
    <row r="18" spans="1:33" ht="16.5" thickBot="1">
      <c r="A18" s="50">
        <v>16</v>
      </c>
      <c r="B18" s="102" t="s">
        <v>70</v>
      </c>
      <c r="C18" s="102"/>
      <c r="D18" s="62"/>
      <c r="E18" s="63"/>
      <c r="F18" s="64"/>
      <c r="G18" s="298"/>
      <c r="H18" s="65"/>
      <c r="I18" s="66"/>
      <c r="J18" s="67"/>
      <c r="K18" s="68"/>
      <c r="L18" s="69"/>
      <c r="M18" s="70"/>
      <c r="N18" s="71"/>
      <c r="O18" s="195"/>
      <c r="P18" s="196"/>
      <c r="Q18" s="197"/>
      <c r="R18" s="198"/>
      <c r="S18" s="186"/>
      <c r="T18" s="187"/>
      <c r="U18" s="378"/>
      <c r="V18" s="379"/>
      <c r="W18" s="185"/>
      <c r="X18" s="289"/>
      <c r="Y18" s="221"/>
      <c r="Z18" s="141">
        <f t="shared" si="0"/>
        <v>0</v>
      </c>
      <c r="AA18" s="124">
        <f t="shared" si="2"/>
        <v>0</v>
      </c>
      <c r="AB18" s="284"/>
      <c r="AC18" s="285"/>
      <c r="AD18" s="141"/>
      <c r="AE18" s="124"/>
      <c r="AF18" s="173"/>
      <c r="AG18" s="174"/>
    </row>
    <row r="19" spans="1:33" ht="16.5" thickBot="1">
      <c r="A19" s="51">
        <v>17</v>
      </c>
      <c r="B19" s="102" t="s">
        <v>149</v>
      </c>
      <c r="C19" s="102"/>
      <c r="D19" s="62"/>
      <c r="E19" s="63"/>
      <c r="F19" s="64"/>
      <c r="G19" s="298"/>
      <c r="H19" s="65"/>
      <c r="I19" s="66"/>
      <c r="J19" s="67"/>
      <c r="K19" s="68"/>
      <c r="L19" s="69"/>
      <c r="M19" s="70"/>
      <c r="N19" s="71"/>
      <c r="O19" s="195"/>
      <c r="P19" s="196"/>
      <c r="Q19" s="197"/>
      <c r="R19" s="198"/>
      <c r="S19" s="186"/>
      <c r="T19" s="187"/>
      <c r="U19" s="378"/>
      <c r="V19" s="379"/>
      <c r="W19" s="185"/>
      <c r="X19" s="289"/>
      <c r="Y19" s="221"/>
      <c r="Z19" s="141">
        <f t="shared" si="0"/>
        <v>0</v>
      </c>
      <c r="AA19" s="124">
        <f t="shared" si="2"/>
        <v>0</v>
      </c>
      <c r="AB19" s="284"/>
      <c r="AC19" s="285"/>
      <c r="AD19" s="141"/>
      <c r="AE19" s="124"/>
      <c r="AF19" s="173"/>
      <c r="AG19" s="174"/>
    </row>
    <row r="20" spans="1:33" ht="16.5" thickBot="1">
      <c r="A20" s="51">
        <v>18</v>
      </c>
      <c r="B20" s="102" t="s">
        <v>177</v>
      </c>
      <c r="C20" s="102" t="s">
        <v>199</v>
      </c>
      <c r="D20" s="62"/>
      <c r="E20" s="63"/>
      <c r="F20" s="64"/>
      <c r="G20" s="298"/>
      <c r="H20" s="65"/>
      <c r="I20" s="66"/>
      <c r="J20" s="67"/>
      <c r="K20" s="68"/>
      <c r="L20" s="69"/>
      <c r="M20" s="70">
        <v>56</v>
      </c>
      <c r="N20" s="71"/>
      <c r="O20" s="195"/>
      <c r="P20" s="196"/>
      <c r="Q20" s="197"/>
      <c r="R20" s="198"/>
      <c r="S20" s="186"/>
      <c r="T20" s="187">
        <v>62</v>
      </c>
      <c r="U20" s="277"/>
      <c r="V20" s="278"/>
      <c r="W20" s="185"/>
      <c r="X20" s="289"/>
      <c r="Y20" s="221"/>
      <c r="Z20" s="141">
        <f t="shared" si="0"/>
        <v>0</v>
      </c>
      <c r="AA20" s="124">
        <f t="shared" si="2"/>
        <v>118</v>
      </c>
      <c r="AB20" s="284"/>
      <c r="AC20" s="285"/>
      <c r="AD20" s="141">
        <v>225</v>
      </c>
      <c r="AE20" s="124"/>
      <c r="AF20" s="173"/>
      <c r="AG20" s="174"/>
    </row>
    <row r="21" spans="1:33" ht="16.5" thickBot="1">
      <c r="A21" s="51">
        <v>19</v>
      </c>
      <c r="B21" s="151" t="s">
        <v>71</v>
      </c>
      <c r="C21" s="151" t="s">
        <v>199</v>
      </c>
      <c r="D21" s="62"/>
      <c r="E21" s="63"/>
      <c r="F21" s="64"/>
      <c r="G21" s="298"/>
      <c r="H21" s="65"/>
      <c r="I21" s="66"/>
      <c r="J21" s="67"/>
      <c r="K21" s="68"/>
      <c r="L21" s="69"/>
      <c r="M21" s="70"/>
      <c r="N21" s="71"/>
      <c r="O21" s="195"/>
      <c r="P21" s="196"/>
      <c r="Q21" s="197"/>
      <c r="R21" s="198"/>
      <c r="S21" s="186"/>
      <c r="T21" s="187"/>
      <c r="U21" s="378"/>
      <c r="V21" s="379"/>
      <c r="W21" s="185"/>
      <c r="X21" s="289"/>
      <c r="Y21" s="221"/>
      <c r="Z21" s="141">
        <f t="shared" si="0"/>
        <v>0</v>
      </c>
      <c r="AA21" s="124">
        <f t="shared" si="2"/>
        <v>0</v>
      </c>
      <c r="AB21" s="284"/>
      <c r="AC21" s="285"/>
      <c r="AD21" s="141"/>
      <c r="AE21" s="124"/>
      <c r="AF21" s="173"/>
      <c r="AG21" s="174"/>
    </row>
    <row r="22" spans="1:33" ht="15.75" thickBot="1">
      <c r="A22" s="51">
        <v>20</v>
      </c>
      <c r="B22" s="100" t="s">
        <v>74</v>
      </c>
      <c r="C22" s="100" t="s">
        <v>199</v>
      </c>
      <c r="D22" s="62"/>
      <c r="E22" s="63"/>
      <c r="F22" s="64"/>
      <c r="G22" s="298"/>
      <c r="H22" s="65"/>
      <c r="I22" s="66">
        <v>92</v>
      </c>
      <c r="J22" s="67"/>
      <c r="K22" s="68"/>
      <c r="L22" s="69"/>
      <c r="M22" s="70"/>
      <c r="N22" s="71">
        <v>87</v>
      </c>
      <c r="O22" s="195"/>
      <c r="P22" s="196"/>
      <c r="Q22" s="197"/>
      <c r="R22" s="198"/>
      <c r="S22" s="186"/>
      <c r="T22" s="187"/>
      <c r="U22" s="378">
        <f>39+40</f>
        <v>79</v>
      </c>
      <c r="V22" s="379"/>
      <c r="W22" s="185"/>
      <c r="X22" s="289"/>
      <c r="Y22" s="221"/>
      <c r="Z22" s="141">
        <f t="shared" si="0"/>
        <v>0</v>
      </c>
      <c r="AA22" s="124">
        <f t="shared" si="2"/>
        <v>258</v>
      </c>
      <c r="AB22" s="284"/>
      <c r="AC22" s="285"/>
      <c r="AD22" s="141"/>
      <c r="AE22" s="124">
        <v>98</v>
      </c>
      <c r="AF22" s="173"/>
      <c r="AG22" s="174"/>
    </row>
    <row r="23" spans="1:33" ht="16.5" thickBot="1">
      <c r="A23" s="50">
        <v>21</v>
      </c>
      <c r="B23" s="102" t="s">
        <v>170</v>
      </c>
      <c r="C23" s="102" t="s">
        <v>199</v>
      </c>
      <c r="D23" s="62"/>
      <c r="E23" s="63"/>
      <c r="F23" s="64"/>
      <c r="G23" s="298"/>
      <c r="H23" s="65">
        <v>173</v>
      </c>
      <c r="I23" s="66"/>
      <c r="J23" s="67"/>
      <c r="K23" s="68"/>
      <c r="L23" s="69"/>
      <c r="M23" s="70"/>
      <c r="N23" s="71"/>
      <c r="O23" s="195"/>
      <c r="P23" s="196"/>
      <c r="Q23" s="197"/>
      <c r="R23" s="198"/>
      <c r="S23" s="186"/>
      <c r="T23" s="187"/>
      <c r="U23" s="378"/>
      <c r="V23" s="379"/>
      <c r="W23" s="185"/>
      <c r="X23" s="289"/>
      <c r="Y23" s="221"/>
      <c r="Z23" s="141">
        <f t="shared" si="0"/>
        <v>0</v>
      </c>
      <c r="AA23" s="124">
        <f t="shared" si="2"/>
        <v>173</v>
      </c>
      <c r="AB23" s="284"/>
      <c r="AC23" s="285"/>
      <c r="AD23" s="141"/>
      <c r="AE23" s="124"/>
      <c r="AF23" s="173"/>
      <c r="AG23" s="174">
        <v>225</v>
      </c>
    </row>
    <row r="24" spans="1:33" ht="15.75" thickBot="1">
      <c r="A24" s="51">
        <v>22</v>
      </c>
      <c r="B24" s="101" t="s">
        <v>180</v>
      </c>
      <c r="C24" s="101"/>
      <c r="D24" s="62"/>
      <c r="E24" s="63"/>
      <c r="F24" s="64"/>
      <c r="G24" s="298"/>
      <c r="H24" s="107"/>
      <c r="I24" s="66"/>
      <c r="J24" s="67"/>
      <c r="K24" s="68"/>
      <c r="L24" s="69"/>
      <c r="M24" s="70"/>
      <c r="N24" s="71"/>
      <c r="O24" s="195"/>
      <c r="P24" s="196"/>
      <c r="Q24" s="197"/>
      <c r="R24" s="198"/>
      <c r="S24" s="186"/>
      <c r="T24" s="187"/>
      <c r="U24" s="378"/>
      <c r="V24" s="379"/>
      <c r="W24" s="185"/>
      <c r="X24" s="289"/>
      <c r="Y24" s="221"/>
      <c r="Z24" s="141">
        <f t="shared" si="0"/>
        <v>0</v>
      </c>
      <c r="AA24" s="124">
        <f t="shared" si="2"/>
        <v>0</v>
      </c>
      <c r="AB24" s="284"/>
      <c r="AC24" s="285"/>
      <c r="AD24" s="141"/>
      <c r="AE24" s="124"/>
      <c r="AF24" s="173">
        <v>225</v>
      </c>
      <c r="AG24" s="174"/>
    </row>
    <row r="25" spans="1:33" ht="15.75" thickBot="1">
      <c r="A25" s="51">
        <v>23</v>
      </c>
      <c r="B25" s="101" t="s">
        <v>117</v>
      </c>
      <c r="C25" s="101"/>
      <c r="D25" s="62"/>
      <c r="E25" s="63"/>
      <c r="F25" s="64"/>
      <c r="G25" s="298"/>
      <c r="H25" s="65"/>
      <c r="I25" s="66"/>
      <c r="J25" s="67"/>
      <c r="K25" s="68"/>
      <c r="L25" s="69"/>
      <c r="M25" s="70"/>
      <c r="N25" s="71"/>
      <c r="O25" s="195"/>
      <c r="P25" s="196"/>
      <c r="Q25" s="197"/>
      <c r="R25" s="198"/>
      <c r="S25" s="186"/>
      <c r="T25" s="187"/>
      <c r="U25" s="378"/>
      <c r="V25" s="379"/>
      <c r="W25" s="185"/>
      <c r="X25" s="289"/>
      <c r="Y25" s="221"/>
      <c r="Z25" s="141">
        <f t="shared" si="0"/>
        <v>0</v>
      </c>
      <c r="AA25" s="124">
        <f t="shared" si="2"/>
        <v>0</v>
      </c>
      <c r="AB25" s="284"/>
      <c r="AC25" s="285"/>
      <c r="AD25" s="141"/>
      <c r="AE25" s="124"/>
      <c r="AF25" s="173">
        <v>225</v>
      </c>
      <c r="AG25" s="174"/>
    </row>
    <row r="26" spans="1:33" ht="15.75" thickBot="1">
      <c r="A26" s="51">
        <v>24</v>
      </c>
      <c r="B26" s="100" t="s">
        <v>56</v>
      </c>
      <c r="C26" s="100"/>
      <c r="D26" s="62"/>
      <c r="E26" s="63"/>
      <c r="F26" s="64"/>
      <c r="G26" s="298"/>
      <c r="H26" s="65"/>
      <c r="I26" s="66"/>
      <c r="J26" s="67"/>
      <c r="K26" s="68"/>
      <c r="L26" s="69"/>
      <c r="M26" s="70"/>
      <c r="N26" s="71"/>
      <c r="O26" s="195"/>
      <c r="P26" s="196"/>
      <c r="Q26" s="197"/>
      <c r="R26" s="198"/>
      <c r="S26" s="186"/>
      <c r="T26" s="187"/>
      <c r="U26" s="378"/>
      <c r="V26" s="379"/>
      <c r="W26" s="185"/>
      <c r="X26" s="289"/>
      <c r="Y26" s="221"/>
      <c r="Z26" s="141">
        <f t="shared" si="0"/>
        <v>0</v>
      </c>
      <c r="AA26" s="124">
        <f t="shared" si="2"/>
        <v>0</v>
      </c>
      <c r="AB26" s="284"/>
      <c r="AC26" s="285"/>
      <c r="AD26" s="141"/>
      <c r="AE26" s="124"/>
      <c r="AF26" s="173">
        <v>225</v>
      </c>
      <c r="AG26" s="174"/>
    </row>
    <row r="27" spans="1:33" ht="15.75" thickBot="1">
      <c r="A27" s="50">
        <v>25</v>
      </c>
      <c r="B27" s="146" t="s">
        <v>73</v>
      </c>
      <c r="C27" s="146" t="s">
        <v>199</v>
      </c>
      <c r="D27" s="62"/>
      <c r="E27" s="63"/>
      <c r="F27" s="64"/>
      <c r="G27" s="298"/>
      <c r="H27" s="65"/>
      <c r="I27" s="66"/>
      <c r="J27" s="67"/>
      <c r="K27" s="68"/>
      <c r="L27" s="69"/>
      <c r="M27" s="70"/>
      <c r="N27" s="71"/>
      <c r="O27" s="195"/>
      <c r="P27" s="196"/>
      <c r="Q27" s="197"/>
      <c r="R27" s="198"/>
      <c r="S27" s="186"/>
      <c r="T27" s="187"/>
      <c r="U27" s="378"/>
      <c r="V27" s="379"/>
      <c r="W27" s="185"/>
      <c r="X27" s="289"/>
      <c r="Y27" s="221"/>
      <c r="Z27" s="141">
        <f t="shared" si="0"/>
        <v>0</v>
      </c>
      <c r="AA27" s="124">
        <f t="shared" si="2"/>
        <v>0</v>
      </c>
      <c r="AB27" s="284"/>
      <c r="AC27" s="285"/>
      <c r="AD27" s="141"/>
      <c r="AE27" s="124"/>
      <c r="AF27" s="173"/>
      <c r="AG27" s="174"/>
    </row>
    <row r="28" spans="1:33" ht="15.75" thickBot="1">
      <c r="A28" s="51">
        <v>26</v>
      </c>
      <c r="B28" s="147" t="s">
        <v>75</v>
      </c>
      <c r="C28" s="147"/>
      <c r="D28" s="62"/>
      <c r="E28" s="63"/>
      <c r="F28" s="64"/>
      <c r="G28" s="298"/>
      <c r="H28" s="65"/>
      <c r="I28" s="66"/>
      <c r="J28" s="67"/>
      <c r="K28" s="68"/>
      <c r="L28" s="69"/>
      <c r="M28" s="70"/>
      <c r="N28" s="71"/>
      <c r="O28" s="195"/>
      <c r="P28" s="196"/>
      <c r="Q28" s="197"/>
      <c r="R28" s="198"/>
      <c r="S28" s="186"/>
      <c r="T28" s="187"/>
      <c r="U28" s="378"/>
      <c r="V28" s="379"/>
      <c r="W28" s="185"/>
      <c r="X28" s="289"/>
      <c r="Y28" s="221"/>
      <c r="Z28" s="141">
        <f t="shared" si="0"/>
        <v>0</v>
      </c>
      <c r="AA28" s="124">
        <f t="shared" si="2"/>
        <v>0</v>
      </c>
      <c r="AB28" s="284"/>
      <c r="AC28" s="285"/>
      <c r="AD28" s="141"/>
      <c r="AE28" s="124"/>
      <c r="AF28" s="173"/>
      <c r="AG28" s="174"/>
    </row>
    <row r="29" spans="1:33" ht="15.75" thickBot="1">
      <c r="A29" s="51">
        <v>27</v>
      </c>
      <c r="B29" s="103" t="s">
        <v>145</v>
      </c>
      <c r="C29" s="103"/>
      <c r="D29" s="72"/>
      <c r="E29" s="73"/>
      <c r="F29" s="74"/>
      <c r="G29" s="300"/>
      <c r="H29" s="75">
        <v>173</v>
      </c>
      <c r="I29" s="76"/>
      <c r="J29" s="77"/>
      <c r="K29" s="78"/>
      <c r="L29" s="79"/>
      <c r="M29" s="80"/>
      <c r="N29" s="81"/>
      <c r="O29" s="195"/>
      <c r="P29" s="196"/>
      <c r="Q29" s="197"/>
      <c r="R29" s="198"/>
      <c r="S29" s="186"/>
      <c r="T29" s="187"/>
      <c r="U29" s="378"/>
      <c r="V29" s="379"/>
      <c r="W29" s="185"/>
      <c r="X29" s="289"/>
      <c r="Y29" s="221"/>
      <c r="Z29" s="141">
        <f t="shared" si="0"/>
        <v>0</v>
      </c>
      <c r="AA29" s="124">
        <f t="shared" si="2"/>
        <v>173</v>
      </c>
      <c r="AB29" s="284"/>
      <c r="AC29" s="285"/>
      <c r="AD29" s="141"/>
      <c r="AE29" s="124"/>
      <c r="AF29" s="173"/>
      <c r="AG29" s="174">
        <v>160</v>
      </c>
    </row>
    <row r="30" spans="1:33" ht="15.75" thickBot="1">
      <c r="A30" s="51">
        <v>28</v>
      </c>
      <c r="B30" s="101" t="s">
        <v>165</v>
      </c>
      <c r="C30" s="103"/>
      <c r="D30" s="72"/>
      <c r="E30" s="73"/>
      <c r="F30" s="74"/>
      <c r="G30" s="300"/>
      <c r="H30" s="75"/>
      <c r="I30" s="76"/>
      <c r="J30" s="77"/>
      <c r="K30" s="78"/>
      <c r="L30" s="79"/>
      <c r="M30" s="80"/>
      <c r="N30" s="81"/>
      <c r="O30" s="195"/>
      <c r="P30" s="196"/>
      <c r="Q30" s="197"/>
      <c r="R30" s="198"/>
      <c r="S30" s="186">
        <v>62</v>
      </c>
      <c r="T30" s="187">
        <v>62</v>
      </c>
      <c r="U30" s="378"/>
      <c r="V30" s="379"/>
      <c r="W30" s="185"/>
      <c r="X30" s="289"/>
      <c r="Y30" s="221"/>
      <c r="Z30" s="141">
        <f t="shared" si="0"/>
        <v>0</v>
      </c>
      <c r="AA30" s="124">
        <f t="shared" si="2"/>
        <v>124</v>
      </c>
      <c r="AB30" s="284"/>
      <c r="AC30" s="285"/>
      <c r="AD30" s="141"/>
      <c r="AE30" s="124">
        <v>120</v>
      </c>
      <c r="AF30" s="173"/>
      <c r="AG30" s="174"/>
    </row>
    <row r="31" spans="1:33" ht="15.75" thickBot="1">
      <c r="A31" s="51">
        <v>29</v>
      </c>
      <c r="B31" s="171" t="s">
        <v>167</v>
      </c>
      <c r="C31" s="170"/>
      <c r="D31" s="72"/>
      <c r="E31" s="73"/>
      <c r="F31" s="74"/>
      <c r="G31" s="300"/>
      <c r="H31" s="75"/>
      <c r="I31" s="76"/>
      <c r="J31" s="77"/>
      <c r="K31" s="78"/>
      <c r="L31" s="79"/>
      <c r="M31" s="80"/>
      <c r="N31" s="81"/>
      <c r="O31" s="195"/>
      <c r="P31" s="196"/>
      <c r="Q31" s="197"/>
      <c r="R31" s="198"/>
      <c r="S31" s="186"/>
      <c r="T31" s="187"/>
      <c r="U31" s="378"/>
      <c r="V31" s="379"/>
      <c r="W31" s="185"/>
      <c r="X31" s="289"/>
      <c r="Y31" s="221"/>
      <c r="Z31" s="141">
        <f t="shared" si="0"/>
        <v>0</v>
      </c>
      <c r="AA31" s="124">
        <f t="shared" si="2"/>
        <v>0</v>
      </c>
      <c r="AB31" s="284"/>
      <c r="AC31" s="285"/>
      <c r="AD31" s="141">
        <v>400</v>
      </c>
      <c r="AE31" s="124">
        <v>260</v>
      </c>
      <c r="AF31" s="173"/>
      <c r="AG31" s="174"/>
    </row>
    <row r="32" spans="1:33" ht="15.75" thickBot="1">
      <c r="A32" s="50">
        <v>30</v>
      </c>
      <c r="B32" s="181" t="s">
        <v>77</v>
      </c>
      <c r="C32" s="181" t="s">
        <v>199</v>
      </c>
      <c r="D32" s="72"/>
      <c r="E32" s="73"/>
      <c r="F32" s="74"/>
      <c r="G32" s="300"/>
      <c r="H32" s="75"/>
      <c r="I32" s="76"/>
      <c r="J32" s="77"/>
      <c r="K32" s="78"/>
      <c r="L32" s="79"/>
      <c r="M32" s="80"/>
      <c r="N32" s="81"/>
      <c r="O32" s="195"/>
      <c r="P32" s="196"/>
      <c r="Q32" s="197"/>
      <c r="R32" s="198"/>
      <c r="S32" s="186"/>
      <c r="T32" s="187"/>
      <c r="U32" s="378"/>
      <c r="V32" s="379"/>
      <c r="W32" s="185"/>
      <c r="X32" s="289"/>
      <c r="Y32" s="221"/>
      <c r="Z32" s="141">
        <f t="shared" si="0"/>
        <v>0</v>
      </c>
      <c r="AA32" s="124">
        <f t="shared" si="2"/>
        <v>0</v>
      </c>
      <c r="AB32" s="284"/>
      <c r="AC32" s="285"/>
      <c r="AD32" s="141"/>
      <c r="AE32" s="124"/>
      <c r="AF32" s="173">
        <v>225</v>
      </c>
      <c r="AG32" s="174"/>
    </row>
    <row r="33" spans="1:33" ht="15.75" thickBot="1">
      <c r="A33" s="51">
        <v>31</v>
      </c>
      <c r="B33" s="103" t="s">
        <v>78</v>
      </c>
      <c r="C33" s="103" t="s">
        <v>199</v>
      </c>
      <c r="D33" s="72"/>
      <c r="E33" s="73"/>
      <c r="F33" s="74">
        <v>137</v>
      </c>
      <c r="G33" s="300"/>
      <c r="H33" s="75">
        <v>173</v>
      </c>
      <c r="I33" s="76"/>
      <c r="J33" s="77"/>
      <c r="K33" s="78"/>
      <c r="L33" s="79"/>
      <c r="M33" s="80"/>
      <c r="N33" s="81"/>
      <c r="O33" s="195"/>
      <c r="P33" s="196"/>
      <c r="Q33" s="197"/>
      <c r="R33" s="198"/>
      <c r="S33" s="186"/>
      <c r="T33" s="187"/>
      <c r="U33" s="378"/>
      <c r="V33" s="379"/>
      <c r="W33" s="185"/>
      <c r="X33" s="289"/>
      <c r="Y33" s="221"/>
      <c r="Z33" s="141">
        <f t="shared" si="0"/>
        <v>0</v>
      </c>
      <c r="AA33" s="124">
        <f t="shared" si="2"/>
        <v>310</v>
      </c>
      <c r="AB33" s="284"/>
      <c r="AC33" s="285"/>
      <c r="AD33" s="141"/>
      <c r="AE33" s="124">
        <v>150</v>
      </c>
      <c r="AF33" s="173"/>
      <c r="AG33" s="174">
        <v>305</v>
      </c>
    </row>
    <row r="34" spans="1:33" ht="15.75" thickBot="1">
      <c r="A34" s="51">
        <v>32</v>
      </c>
      <c r="B34" s="103" t="s">
        <v>79</v>
      </c>
      <c r="C34" s="103"/>
      <c r="D34" s="72"/>
      <c r="E34" s="73"/>
      <c r="F34" s="74"/>
      <c r="G34" s="300"/>
      <c r="H34" s="75"/>
      <c r="I34" s="76"/>
      <c r="J34" s="77"/>
      <c r="K34" s="78"/>
      <c r="L34" s="79"/>
      <c r="M34" s="80"/>
      <c r="N34" s="81"/>
      <c r="O34" s="195"/>
      <c r="P34" s="196"/>
      <c r="Q34" s="197"/>
      <c r="R34" s="198"/>
      <c r="S34" s="186"/>
      <c r="T34" s="187"/>
      <c r="U34" s="378"/>
      <c r="V34" s="379"/>
      <c r="W34" s="185"/>
      <c r="X34" s="289"/>
      <c r="Y34" s="221"/>
      <c r="Z34" s="141">
        <f t="shared" si="0"/>
        <v>0</v>
      </c>
      <c r="AA34" s="124">
        <f t="shared" si="2"/>
        <v>0</v>
      </c>
      <c r="AB34" s="284"/>
      <c r="AC34" s="285"/>
      <c r="AD34" s="141"/>
      <c r="AE34" s="124"/>
      <c r="AF34" s="173"/>
      <c r="AG34" s="174"/>
    </row>
    <row r="35" spans="1:33" ht="15.75" thickBot="1">
      <c r="A35" s="51">
        <v>33</v>
      </c>
      <c r="B35" s="170" t="s">
        <v>80</v>
      </c>
      <c r="C35" s="170"/>
      <c r="D35" s="72"/>
      <c r="E35" s="73"/>
      <c r="F35" s="74"/>
      <c r="G35" s="300"/>
      <c r="H35" s="75"/>
      <c r="I35" s="76"/>
      <c r="J35" s="77"/>
      <c r="K35" s="78"/>
      <c r="L35" s="79"/>
      <c r="M35" s="80"/>
      <c r="N35" s="81"/>
      <c r="O35" s="195"/>
      <c r="P35" s="196"/>
      <c r="Q35" s="197"/>
      <c r="R35" s="198"/>
      <c r="S35" s="186"/>
      <c r="T35" s="187"/>
      <c r="U35" s="378"/>
      <c r="V35" s="379"/>
      <c r="W35" s="185"/>
      <c r="X35" s="289"/>
      <c r="Y35" s="221"/>
      <c r="Z35" s="141">
        <f t="shared" si="0"/>
        <v>0</v>
      </c>
      <c r="AA35" s="124">
        <f t="shared" si="2"/>
        <v>0</v>
      </c>
      <c r="AB35" s="284"/>
      <c r="AC35" s="285"/>
      <c r="AD35" s="141"/>
      <c r="AE35" s="124"/>
      <c r="AF35" s="173"/>
      <c r="AG35" s="174"/>
    </row>
    <row r="36" spans="1:33" ht="15.75" thickBot="1">
      <c r="A36" s="50">
        <v>34</v>
      </c>
      <c r="B36" s="103" t="s">
        <v>118</v>
      </c>
      <c r="C36" s="103" t="s">
        <v>199</v>
      </c>
      <c r="D36" s="72"/>
      <c r="E36" s="73"/>
      <c r="F36" s="74"/>
      <c r="G36" s="300"/>
      <c r="H36" s="75"/>
      <c r="I36" s="76"/>
      <c r="J36" s="77"/>
      <c r="K36" s="78">
        <v>115</v>
      </c>
      <c r="L36" s="79"/>
      <c r="M36" s="80"/>
      <c r="N36" s="81"/>
      <c r="O36" s="231"/>
      <c r="P36" s="196"/>
      <c r="Q36" s="197"/>
      <c r="R36" s="198"/>
      <c r="S36" s="186"/>
      <c r="T36" s="187"/>
      <c r="U36" s="378"/>
      <c r="V36" s="379"/>
      <c r="W36" s="185"/>
      <c r="X36" s="289">
        <v>50</v>
      </c>
      <c r="Y36" s="221"/>
      <c r="Z36" s="141">
        <f t="shared" si="0"/>
        <v>0</v>
      </c>
      <c r="AA36" s="124">
        <f t="shared" si="2"/>
        <v>165</v>
      </c>
      <c r="AB36" s="284"/>
      <c r="AC36" s="285"/>
      <c r="AD36" s="141"/>
      <c r="AE36" s="124">
        <v>770</v>
      </c>
      <c r="AF36" s="173">
        <v>225</v>
      </c>
      <c r="AG36" s="174">
        <v>504</v>
      </c>
    </row>
    <row r="37" spans="1:33" ht="15.75" thickBot="1">
      <c r="A37" s="51">
        <v>35</v>
      </c>
      <c r="B37" s="103" t="s">
        <v>116</v>
      </c>
      <c r="C37" s="103" t="s">
        <v>199</v>
      </c>
      <c r="D37" s="72"/>
      <c r="E37" s="73"/>
      <c r="F37" s="74"/>
      <c r="G37" s="300"/>
      <c r="H37" s="75"/>
      <c r="I37" s="76"/>
      <c r="J37" s="77">
        <v>91</v>
      </c>
      <c r="K37" s="78"/>
      <c r="L37" s="79"/>
      <c r="M37" s="80"/>
      <c r="N37" s="81"/>
      <c r="O37" s="195"/>
      <c r="P37" s="196"/>
      <c r="Q37" s="197"/>
      <c r="R37" s="198"/>
      <c r="S37" s="186"/>
      <c r="T37" s="187"/>
      <c r="U37" s="378"/>
      <c r="V37" s="379"/>
      <c r="W37" s="185"/>
      <c r="X37" s="289"/>
      <c r="Y37" s="221"/>
      <c r="Z37" s="141">
        <f t="shared" si="0"/>
        <v>0</v>
      </c>
      <c r="AA37" s="124">
        <f t="shared" si="2"/>
        <v>91</v>
      </c>
      <c r="AB37" s="284"/>
      <c r="AC37" s="285"/>
      <c r="AD37" s="141"/>
      <c r="AE37" s="124"/>
      <c r="AF37" s="173">
        <v>225</v>
      </c>
      <c r="AG37" s="174"/>
    </row>
    <row r="38" spans="1:33" ht="15.75" thickBot="1">
      <c r="A38" s="51">
        <v>36</v>
      </c>
      <c r="B38" s="149" t="s">
        <v>181</v>
      </c>
      <c r="C38" s="149" t="s">
        <v>199</v>
      </c>
      <c r="D38" s="72"/>
      <c r="E38" s="73"/>
      <c r="F38" s="74"/>
      <c r="G38" s="300"/>
      <c r="H38" s="75"/>
      <c r="I38" s="76"/>
      <c r="J38" s="77"/>
      <c r="K38" s="78"/>
      <c r="L38" s="79"/>
      <c r="M38" s="80"/>
      <c r="N38" s="81"/>
      <c r="O38" s="195"/>
      <c r="P38" s="196"/>
      <c r="Q38" s="197"/>
      <c r="R38" s="198"/>
      <c r="S38" s="186"/>
      <c r="T38" s="187"/>
      <c r="U38" s="378"/>
      <c r="V38" s="379"/>
      <c r="W38" s="185"/>
      <c r="X38" s="289"/>
      <c r="Y38" s="221"/>
      <c r="Z38" s="141">
        <f t="shared" si="0"/>
        <v>0</v>
      </c>
      <c r="AA38" s="124">
        <f t="shared" si="2"/>
        <v>0</v>
      </c>
      <c r="AB38" s="284"/>
      <c r="AC38" s="285"/>
      <c r="AD38" s="141"/>
      <c r="AE38" s="124"/>
      <c r="AF38" s="173"/>
      <c r="AG38" s="174"/>
    </row>
    <row r="39" spans="1:33" ht="15.75" thickBot="1">
      <c r="A39" s="50">
        <v>37</v>
      </c>
      <c r="B39" s="149" t="s">
        <v>182</v>
      </c>
      <c r="C39" s="149" t="s">
        <v>199</v>
      </c>
      <c r="D39" s="72"/>
      <c r="E39" s="73"/>
      <c r="F39" s="74"/>
      <c r="G39" s="300">
        <v>186</v>
      </c>
      <c r="H39" s="75"/>
      <c r="I39" s="76"/>
      <c r="J39" s="77"/>
      <c r="K39" s="78"/>
      <c r="L39" s="79"/>
      <c r="M39" s="80"/>
      <c r="N39" s="81"/>
      <c r="O39" s="195"/>
      <c r="P39" s="196"/>
      <c r="Q39" s="197"/>
      <c r="R39" s="198"/>
      <c r="S39" s="186"/>
      <c r="T39" s="187"/>
      <c r="U39" s="378"/>
      <c r="V39" s="379"/>
      <c r="W39" s="185"/>
      <c r="X39" s="289"/>
      <c r="Y39" s="221"/>
      <c r="Z39" s="141">
        <f t="shared" si="0"/>
        <v>0</v>
      </c>
      <c r="AA39" s="124">
        <f t="shared" si="2"/>
        <v>186</v>
      </c>
      <c r="AB39" s="284"/>
      <c r="AC39" s="285"/>
      <c r="AD39" s="141"/>
      <c r="AE39" s="124"/>
      <c r="AF39" s="173"/>
      <c r="AG39" s="174"/>
    </row>
    <row r="40" spans="1:33" ht="15.75" thickBot="1">
      <c r="A40" s="51">
        <v>38</v>
      </c>
      <c r="B40" s="103" t="s">
        <v>92</v>
      </c>
      <c r="C40" s="103"/>
      <c r="D40" s="72"/>
      <c r="E40" s="73"/>
      <c r="F40" s="74"/>
      <c r="G40" s="300"/>
      <c r="H40" s="75"/>
      <c r="I40" s="76"/>
      <c r="J40" s="77"/>
      <c r="K40" s="78"/>
      <c r="L40" s="79"/>
      <c r="M40" s="80"/>
      <c r="N40" s="81"/>
      <c r="O40" s="195"/>
      <c r="P40" s="196"/>
      <c r="Q40" s="197"/>
      <c r="R40" s="198"/>
      <c r="S40" s="186"/>
      <c r="T40" s="187"/>
      <c r="U40" s="378"/>
      <c r="V40" s="379"/>
      <c r="W40" s="185"/>
      <c r="X40" s="289"/>
      <c r="Y40" s="221"/>
      <c r="Z40" s="141">
        <f t="shared" si="0"/>
        <v>0</v>
      </c>
      <c r="AA40" s="124">
        <f t="shared" si="2"/>
        <v>0</v>
      </c>
      <c r="AB40" s="284"/>
      <c r="AC40" s="285"/>
      <c r="AD40" s="141"/>
      <c r="AE40" s="124"/>
      <c r="AF40" s="173"/>
      <c r="AG40" s="174"/>
    </row>
    <row r="41" spans="1:33" ht="15.75" thickBot="1">
      <c r="A41" s="51">
        <v>39</v>
      </c>
      <c r="B41" s="103" t="s">
        <v>81</v>
      </c>
      <c r="C41" s="103"/>
      <c r="D41" s="72"/>
      <c r="E41" s="73"/>
      <c r="F41" s="74"/>
      <c r="G41" s="300"/>
      <c r="H41" s="75"/>
      <c r="I41" s="76"/>
      <c r="J41" s="77"/>
      <c r="K41" s="78"/>
      <c r="L41" s="79"/>
      <c r="M41" s="80"/>
      <c r="N41" s="81"/>
      <c r="O41" s="195"/>
      <c r="P41" s="196"/>
      <c r="Q41" s="197"/>
      <c r="R41" s="198"/>
      <c r="S41" s="186"/>
      <c r="T41" s="187"/>
      <c r="U41" s="378"/>
      <c r="V41" s="379"/>
      <c r="W41" s="185"/>
      <c r="X41" s="289"/>
      <c r="Y41" s="221"/>
      <c r="Z41" s="141">
        <f t="shared" si="0"/>
        <v>0</v>
      </c>
      <c r="AA41" s="124">
        <f t="shared" si="2"/>
        <v>0</v>
      </c>
      <c r="AB41" s="284"/>
      <c r="AC41" s="285"/>
      <c r="AD41" s="141"/>
      <c r="AE41" s="124"/>
      <c r="AF41" s="173">
        <v>225</v>
      </c>
      <c r="AG41" s="174"/>
    </row>
    <row r="42" spans="1:33" ht="15.75" thickBot="1">
      <c r="A42" s="51">
        <v>40</v>
      </c>
      <c r="B42" s="149" t="s">
        <v>87</v>
      </c>
      <c r="C42" s="149"/>
      <c r="D42" s="72"/>
      <c r="E42" s="73"/>
      <c r="F42" s="74"/>
      <c r="G42" s="300"/>
      <c r="H42" s="75"/>
      <c r="I42" s="76"/>
      <c r="J42" s="77"/>
      <c r="K42" s="78"/>
      <c r="L42" s="79"/>
      <c r="M42" s="80"/>
      <c r="N42" s="81"/>
      <c r="O42" s="195"/>
      <c r="P42" s="196"/>
      <c r="Q42" s="197"/>
      <c r="R42" s="198"/>
      <c r="S42" s="186"/>
      <c r="T42" s="187"/>
      <c r="U42" s="378"/>
      <c r="V42" s="379"/>
      <c r="W42" s="185"/>
      <c r="X42" s="289"/>
      <c r="Y42" s="221"/>
      <c r="Z42" s="141">
        <f t="shared" si="0"/>
        <v>0</v>
      </c>
      <c r="AA42" s="124">
        <f t="shared" si="2"/>
        <v>0</v>
      </c>
      <c r="AB42" s="284"/>
      <c r="AC42" s="285"/>
      <c r="AD42" s="141"/>
      <c r="AE42" s="124"/>
      <c r="AF42" s="173"/>
      <c r="AG42" s="174"/>
    </row>
    <row r="43" spans="1:33" ht="15.75" thickBot="1">
      <c r="A43" s="51">
        <v>41</v>
      </c>
      <c r="B43" s="228" t="s">
        <v>175</v>
      </c>
      <c r="C43" s="228"/>
      <c r="D43" s="72"/>
      <c r="E43" s="73"/>
      <c r="F43" s="74"/>
      <c r="G43" s="300"/>
      <c r="H43" s="75"/>
      <c r="I43" s="76"/>
      <c r="J43" s="77"/>
      <c r="K43" s="78"/>
      <c r="L43" s="79"/>
      <c r="M43" s="80"/>
      <c r="N43" s="81"/>
      <c r="O43" s="195"/>
      <c r="P43" s="196"/>
      <c r="Q43" s="197"/>
      <c r="R43" s="198"/>
      <c r="S43" s="186"/>
      <c r="T43" s="187"/>
      <c r="U43" s="277"/>
      <c r="V43" s="278"/>
      <c r="W43" s="185"/>
      <c r="X43" s="289"/>
      <c r="Y43" s="221"/>
      <c r="Z43" s="141">
        <f t="shared" si="0"/>
        <v>0</v>
      </c>
      <c r="AA43" s="124">
        <f t="shared" si="2"/>
        <v>0</v>
      </c>
      <c r="AB43" s="284"/>
      <c r="AC43" s="285"/>
      <c r="AD43" s="141"/>
      <c r="AE43" s="124">
        <v>170</v>
      </c>
      <c r="AF43" s="173"/>
      <c r="AG43" s="174"/>
    </row>
    <row r="44" spans="1:33" ht="15.75" thickBot="1">
      <c r="A44" s="51">
        <v>42</v>
      </c>
      <c r="B44" s="149" t="s">
        <v>174</v>
      </c>
      <c r="C44" s="149" t="s">
        <v>199</v>
      </c>
      <c r="D44" s="72"/>
      <c r="E44" s="73"/>
      <c r="F44" s="74"/>
      <c r="G44" s="300"/>
      <c r="H44" s="281"/>
      <c r="I44" s="76"/>
      <c r="J44" s="77"/>
      <c r="K44" s="78"/>
      <c r="L44" s="79"/>
      <c r="M44" s="80"/>
      <c r="N44" s="81"/>
      <c r="O44" s="195"/>
      <c r="P44" s="196"/>
      <c r="Q44" s="197"/>
      <c r="R44" s="198"/>
      <c r="S44" s="186"/>
      <c r="T44" s="187"/>
      <c r="U44" s="378"/>
      <c r="V44" s="379"/>
      <c r="W44" s="185"/>
      <c r="X44" s="289"/>
      <c r="Y44" s="221"/>
      <c r="Z44" s="141">
        <f t="shared" si="0"/>
        <v>0</v>
      </c>
      <c r="AA44" s="124">
        <f t="shared" si="2"/>
        <v>0</v>
      </c>
      <c r="AB44" s="284"/>
      <c r="AC44" s="285"/>
      <c r="AD44" s="141"/>
      <c r="AE44" s="124">
        <v>260</v>
      </c>
      <c r="AF44" s="173">
        <v>225</v>
      </c>
      <c r="AG44" s="174"/>
    </row>
    <row r="45" spans="1:33" ht="15.75" thickBot="1">
      <c r="A45" s="51">
        <v>43</v>
      </c>
      <c r="B45" s="149" t="s">
        <v>58</v>
      </c>
      <c r="C45" s="149" t="s">
        <v>199</v>
      </c>
      <c r="D45" s="72"/>
      <c r="E45" s="73"/>
      <c r="F45" s="74"/>
      <c r="G45" s="300"/>
      <c r="H45" s="75"/>
      <c r="I45" s="76"/>
      <c r="J45" s="77"/>
      <c r="K45" s="78"/>
      <c r="L45" s="79"/>
      <c r="M45" s="80"/>
      <c r="N45" s="81"/>
      <c r="O45" s="195"/>
      <c r="P45" s="196"/>
      <c r="Q45" s="197"/>
      <c r="R45" s="198"/>
      <c r="S45" s="186"/>
      <c r="T45" s="187"/>
      <c r="U45" s="378"/>
      <c r="V45" s="379"/>
      <c r="W45" s="185"/>
      <c r="X45" s="289"/>
      <c r="Y45" s="221"/>
      <c r="Z45" s="141">
        <f t="shared" si="0"/>
        <v>0</v>
      </c>
      <c r="AA45" s="124">
        <f t="shared" si="2"/>
        <v>0</v>
      </c>
      <c r="AB45" s="284"/>
      <c r="AC45" s="285"/>
      <c r="AD45" s="141"/>
      <c r="AE45" s="124"/>
      <c r="AF45" s="173">
        <v>225</v>
      </c>
      <c r="AG45" s="174"/>
    </row>
    <row r="46" spans="1:33" ht="15.75" thickBot="1">
      <c r="A46" s="51">
        <v>44</v>
      </c>
      <c r="B46" s="103" t="s">
        <v>88</v>
      </c>
      <c r="C46" s="103"/>
      <c r="D46" s="72"/>
      <c r="E46" s="73"/>
      <c r="F46" s="74"/>
      <c r="G46" s="300"/>
      <c r="H46" s="75"/>
      <c r="I46" s="76"/>
      <c r="J46" s="77"/>
      <c r="K46" s="78"/>
      <c r="L46" s="79"/>
      <c r="M46" s="80"/>
      <c r="N46" s="81"/>
      <c r="O46" s="195"/>
      <c r="P46" s="196"/>
      <c r="Q46" s="197"/>
      <c r="R46" s="198"/>
      <c r="S46" s="186"/>
      <c r="T46" s="187"/>
      <c r="U46" s="378"/>
      <c r="V46" s="379"/>
      <c r="W46" s="185"/>
      <c r="X46" s="289"/>
      <c r="Y46" s="221"/>
      <c r="Z46" s="141">
        <f t="shared" si="0"/>
        <v>0</v>
      </c>
      <c r="AA46" s="124">
        <f t="shared" si="2"/>
        <v>0</v>
      </c>
      <c r="AB46" s="284"/>
      <c r="AC46" s="285"/>
      <c r="AD46" s="141"/>
      <c r="AE46" s="124"/>
      <c r="AF46" s="173">
        <v>225</v>
      </c>
      <c r="AG46" s="174"/>
    </row>
    <row r="47" spans="1:33" ht="15.75" thickBot="1">
      <c r="A47" s="51">
        <v>45</v>
      </c>
      <c r="B47" s="149" t="s">
        <v>133</v>
      </c>
      <c r="C47" s="149"/>
      <c r="D47" s="72"/>
      <c r="E47" s="73"/>
      <c r="F47" s="74"/>
      <c r="G47" s="300"/>
      <c r="H47" s="75"/>
      <c r="I47" s="76"/>
      <c r="J47" s="77"/>
      <c r="K47" s="78"/>
      <c r="L47" s="79"/>
      <c r="M47" s="80"/>
      <c r="N47" s="81"/>
      <c r="O47" s="195"/>
      <c r="P47" s="196"/>
      <c r="Q47" s="197"/>
      <c r="R47" s="198"/>
      <c r="S47" s="186"/>
      <c r="T47" s="187"/>
      <c r="U47" s="378"/>
      <c r="V47" s="379"/>
      <c r="W47" s="185"/>
      <c r="X47" s="289"/>
      <c r="Y47" s="221"/>
      <c r="Z47" s="141">
        <f t="shared" si="0"/>
        <v>0</v>
      </c>
      <c r="AA47" s="124">
        <f t="shared" si="2"/>
        <v>0</v>
      </c>
      <c r="AB47" s="284"/>
      <c r="AC47" s="285"/>
      <c r="AD47" s="141"/>
      <c r="AE47" s="124"/>
      <c r="AF47" s="173"/>
      <c r="AG47" s="174"/>
    </row>
    <row r="48" spans="1:33" ht="15.75" thickBot="1">
      <c r="A48" s="51">
        <v>46</v>
      </c>
      <c r="B48" s="103" t="s">
        <v>82</v>
      </c>
      <c r="C48" s="103"/>
      <c r="D48" s="72"/>
      <c r="E48" s="73"/>
      <c r="F48" s="74"/>
      <c r="G48" s="300"/>
      <c r="H48" s="75"/>
      <c r="I48" s="76"/>
      <c r="J48" s="77"/>
      <c r="K48" s="78"/>
      <c r="L48" s="79"/>
      <c r="M48" s="80"/>
      <c r="N48" s="81"/>
      <c r="O48" s="195"/>
      <c r="P48" s="196"/>
      <c r="Q48" s="197"/>
      <c r="R48" s="198"/>
      <c r="S48" s="186"/>
      <c r="T48" s="187"/>
      <c r="U48" s="378"/>
      <c r="V48" s="379"/>
      <c r="W48" s="185"/>
      <c r="X48" s="289"/>
      <c r="Y48" s="221"/>
      <c r="Z48" s="141">
        <f t="shared" si="0"/>
        <v>0</v>
      </c>
      <c r="AA48" s="124">
        <f t="shared" si="2"/>
        <v>0</v>
      </c>
      <c r="AB48" s="284"/>
      <c r="AC48" s="285"/>
      <c r="AD48" s="141"/>
      <c r="AE48" s="124"/>
      <c r="AF48" s="173"/>
      <c r="AG48" s="174">
        <v>170</v>
      </c>
    </row>
    <row r="49" spans="1:33" ht="15.75" thickBot="1">
      <c r="A49" s="51">
        <v>47</v>
      </c>
      <c r="B49" s="103" t="s">
        <v>173</v>
      </c>
      <c r="C49" s="103"/>
      <c r="D49" s="72"/>
      <c r="E49" s="73"/>
      <c r="F49" s="74"/>
      <c r="G49" s="300"/>
      <c r="H49" s="75"/>
      <c r="I49" s="76"/>
      <c r="J49" s="77"/>
      <c r="K49" s="78"/>
      <c r="L49" s="79"/>
      <c r="M49" s="80"/>
      <c r="N49" s="81"/>
      <c r="O49" s="195"/>
      <c r="P49" s="196"/>
      <c r="Q49" s="197"/>
      <c r="R49" s="198"/>
      <c r="S49" s="186"/>
      <c r="T49" s="187"/>
      <c r="U49" s="277"/>
      <c r="V49" s="278"/>
      <c r="W49" s="185"/>
      <c r="X49" s="289"/>
      <c r="Y49" s="221"/>
      <c r="Z49" s="141">
        <f t="shared" si="0"/>
        <v>0</v>
      </c>
      <c r="AA49" s="124">
        <f t="shared" si="2"/>
        <v>0</v>
      </c>
      <c r="AB49" s="284"/>
      <c r="AC49" s="285"/>
      <c r="AD49" s="141"/>
      <c r="AE49" s="124">
        <v>394</v>
      </c>
      <c r="AF49" s="173"/>
      <c r="AG49" s="174"/>
    </row>
    <row r="50" spans="1:33" ht="15.75" thickBot="1">
      <c r="A50" s="51">
        <v>48</v>
      </c>
      <c r="B50" s="103" t="s">
        <v>83</v>
      </c>
      <c r="C50" s="103"/>
      <c r="D50" s="72"/>
      <c r="E50" s="73"/>
      <c r="F50" s="74"/>
      <c r="G50" s="300"/>
      <c r="H50" s="75"/>
      <c r="I50" s="76"/>
      <c r="J50" s="77"/>
      <c r="K50" s="78"/>
      <c r="L50" s="79"/>
      <c r="M50" s="80"/>
      <c r="N50" s="81"/>
      <c r="O50" s="195"/>
      <c r="P50" s="196"/>
      <c r="Q50" s="197"/>
      <c r="R50" s="198"/>
      <c r="S50" s="186"/>
      <c r="T50" s="187"/>
      <c r="U50" s="378"/>
      <c r="V50" s="379"/>
      <c r="W50" s="185"/>
      <c r="X50" s="289"/>
      <c r="Y50" s="221"/>
      <c r="Z50" s="141">
        <f t="shared" si="0"/>
        <v>0</v>
      </c>
      <c r="AA50" s="124">
        <f t="shared" si="2"/>
        <v>0</v>
      </c>
      <c r="AB50" s="284"/>
      <c r="AC50" s="285"/>
      <c r="AD50" s="141"/>
      <c r="AE50" s="124"/>
      <c r="AF50" s="173"/>
      <c r="AG50" s="174"/>
    </row>
    <row r="51" spans="1:33" ht="15.75" thickBot="1">
      <c r="A51" s="51">
        <v>49</v>
      </c>
      <c r="B51" s="103" t="s">
        <v>84</v>
      </c>
      <c r="C51" s="103"/>
      <c r="D51" s="72"/>
      <c r="E51" s="73"/>
      <c r="F51" s="106"/>
      <c r="G51" s="301"/>
      <c r="H51" s="75"/>
      <c r="I51" s="76"/>
      <c r="J51" s="77"/>
      <c r="K51" s="78"/>
      <c r="L51" s="79"/>
      <c r="M51" s="80"/>
      <c r="N51" s="81"/>
      <c r="O51" s="201"/>
      <c r="P51" s="202"/>
      <c r="Q51" s="203"/>
      <c r="R51" s="204"/>
      <c r="S51" s="205"/>
      <c r="T51" s="206"/>
      <c r="U51" s="378"/>
      <c r="V51" s="379"/>
      <c r="W51" s="185"/>
      <c r="X51" s="289"/>
      <c r="Y51" s="221"/>
      <c r="Z51" s="141">
        <f t="shared" si="0"/>
        <v>0</v>
      </c>
      <c r="AA51" s="124">
        <f t="shared" si="2"/>
        <v>0</v>
      </c>
      <c r="AB51" s="284"/>
      <c r="AC51" s="285"/>
      <c r="AD51" s="141"/>
      <c r="AE51" s="124"/>
      <c r="AF51" s="173"/>
      <c r="AG51" s="174"/>
    </row>
    <row r="52" spans="1:33" ht="15.75" thickBot="1">
      <c r="A52" s="51">
        <v>50</v>
      </c>
      <c r="B52" s="103" t="s">
        <v>166</v>
      </c>
      <c r="C52" s="103"/>
      <c r="D52" s="72"/>
      <c r="E52" s="73"/>
      <c r="F52" s="106"/>
      <c r="G52" s="301"/>
      <c r="H52" s="75"/>
      <c r="I52" s="76"/>
      <c r="J52" s="77"/>
      <c r="K52" s="78"/>
      <c r="L52" s="79"/>
      <c r="M52" s="80"/>
      <c r="N52" s="81"/>
      <c r="O52" s="201"/>
      <c r="P52" s="202"/>
      <c r="Q52" s="203"/>
      <c r="R52" s="204"/>
      <c r="S52" s="205"/>
      <c r="T52" s="206"/>
      <c r="U52" s="277"/>
      <c r="V52" s="278"/>
      <c r="W52" s="185"/>
      <c r="X52" s="289"/>
      <c r="Y52" s="221"/>
      <c r="Z52" s="141">
        <f t="shared" si="0"/>
        <v>0</v>
      </c>
      <c r="AA52" s="124">
        <f t="shared" si="2"/>
        <v>0</v>
      </c>
      <c r="AB52" s="284"/>
      <c r="AC52" s="285"/>
      <c r="AD52" s="141">
        <v>225</v>
      </c>
      <c r="AE52" s="124"/>
      <c r="AF52" s="173"/>
      <c r="AG52" s="174"/>
    </row>
    <row r="53" spans="1:33" ht="15.75" thickBot="1">
      <c r="A53" s="51">
        <v>51</v>
      </c>
      <c r="B53" s="149" t="s">
        <v>169</v>
      </c>
      <c r="C53" s="149"/>
      <c r="D53" s="72"/>
      <c r="E53" s="73"/>
      <c r="F53" s="74"/>
      <c r="G53" s="300"/>
      <c r="H53" s="75"/>
      <c r="I53" s="76"/>
      <c r="J53" s="77"/>
      <c r="K53" s="78"/>
      <c r="L53" s="79"/>
      <c r="M53" s="80"/>
      <c r="N53" s="81"/>
      <c r="O53" s="201"/>
      <c r="P53" s="202"/>
      <c r="Q53" s="203"/>
      <c r="R53" s="204"/>
      <c r="S53" s="205"/>
      <c r="T53" s="206"/>
      <c r="U53" s="378"/>
      <c r="V53" s="379"/>
      <c r="W53" s="185"/>
      <c r="X53" s="289"/>
      <c r="Y53" s="221"/>
      <c r="Z53" s="141">
        <f t="shared" si="0"/>
        <v>0</v>
      </c>
      <c r="AA53" s="124">
        <f t="shared" si="2"/>
        <v>0</v>
      </c>
      <c r="AB53" s="284"/>
      <c r="AC53" s="285"/>
      <c r="AD53" s="141"/>
      <c r="AE53" s="124"/>
      <c r="AF53" s="173"/>
      <c r="AG53" s="174"/>
    </row>
    <row r="54" spans="1:33" ht="15.75" thickBot="1">
      <c r="A54" s="51">
        <v>52</v>
      </c>
      <c r="B54" s="101" t="s">
        <v>59</v>
      </c>
      <c r="C54" s="103"/>
      <c r="D54" s="72"/>
      <c r="E54" s="73"/>
      <c r="F54" s="74"/>
      <c r="G54" s="300"/>
      <c r="H54" s="75"/>
      <c r="I54" s="76"/>
      <c r="J54" s="77"/>
      <c r="K54" s="78"/>
      <c r="L54" s="79"/>
      <c r="M54" s="80"/>
      <c r="N54" s="81"/>
      <c r="O54" s="201"/>
      <c r="P54" s="202"/>
      <c r="Q54" s="203"/>
      <c r="R54" s="204"/>
      <c r="S54" s="205"/>
      <c r="T54" s="206"/>
      <c r="U54" s="378"/>
      <c r="V54" s="379"/>
      <c r="W54" s="185"/>
      <c r="X54" s="289"/>
      <c r="Y54" s="221"/>
      <c r="Z54" s="141">
        <f t="shared" si="0"/>
        <v>0</v>
      </c>
      <c r="AA54" s="124">
        <f t="shared" si="2"/>
        <v>0</v>
      </c>
      <c r="AB54" s="284"/>
      <c r="AC54" s="285"/>
      <c r="AD54" s="141">
        <v>225</v>
      </c>
      <c r="AE54" s="124"/>
      <c r="AF54" s="173"/>
      <c r="AG54" s="174"/>
    </row>
    <row r="55" spans="1:33" ht="15.75" thickBot="1">
      <c r="A55" s="51">
        <v>54</v>
      </c>
      <c r="B55" s="104" t="s">
        <v>183</v>
      </c>
      <c r="C55" s="104" t="s">
        <v>199</v>
      </c>
      <c r="D55" s="72"/>
      <c r="E55" s="73"/>
      <c r="F55" s="74">
        <v>157</v>
      </c>
      <c r="G55" s="300"/>
      <c r="H55" s="75"/>
      <c r="I55" s="76"/>
      <c r="J55" s="77">
        <v>92</v>
      </c>
      <c r="K55" s="78"/>
      <c r="L55" s="79"/>
      <c r="M55" s="80"/>
      <c r="N55" s="81"/>
      <c r="O55" s="201"/>
      <c r="P55" s="202"/>
      <c r="Q55" s="203"/>
      <c r="R55" s="204"/>
      <c r="S55" s="205"/>
      <c r="T55" s="206"/>
      <c r="U55" s="378"/>
      <c r="V55" s="379"/>
      <c r="W55" s="185"/>
      <c r="X55" s="289"/>
      <c r="Y55" s="221"/>
      <c r="Z55" s="141">
        <f t="shared" si="0"/>
        <v>0</v>
      </c>
      <c r="AA55" s="124">
        <f t="shared" si="2"/>
        <v>249</v>
      </c>
      <c r="AB55" s="284"/>
      <c r="AC55" s="285"/>
      <c r="AD55" s="141">
        <v>225</v>
      </c>
      <c r="AE55" s="124">
        <v>147</v>
      </c>
      <c r="AF55" s="173"/>
      <c r="AG55" s="174"/>
    </row>
    <row r="56" spans="1:33" ht="15.75" thickBot="1">
      <c r="A56" s="51">
        <v>55</v>
      </c>
      <c r="B56" s="103" t="s">
        <v>184</v>
      </c>
      <c r="C56" s="103"/>
      <c r="D56" s="72"/>
      <c r="E56" s="73"/>
      <c r="F56" s="74"/>
      <c r="G56" s="300"/>
      <c r="H56" s="75"/>
      <c r="I56" s="76"/>
      <c r="J56" s="77"/>
      <c r="K56" s="78"/>
      <c r="L56" s="79"/>
      <c r="M56" s="80"/>
      <c r="N56" s="81"/>
      <c r="O56" s="201"/>
      <c r="P56" s="202"/>
      <c r="Q56" s="203"/>
      <c r="R56" s="204"/>
      <c r="S56" s="205"/>
      <c r="T56" s="206"/>
      <c r="U56" s="378"/>
      <c r="V56" s="379"/>
      <c r="W56" s="185"/>
      <c r="X56" s="289"/>
      <c r="Y56" s="221"/>
      <c r="Z56" s="141">
        <f t="shared" si="0"/>
        <v>0</v>
      </c>
      <c r="AA56" s="124">
        <f t="shared" si="2"/>
        <v>0</v>
      </c>
      <c r="AB56" s="284"/>
      <c r="AC56" s="285"/>
      <c r="AD56" s="141">
        <v>225</v>
      </c>
      <c r="AE56" s="124"/>
      <c r="AF56" s="173"/>
      <c r="AG56" s="174"/>
    </row>
    <row r="57" spans="1:33" ht="15.75" thickBot="1">
      <c r="A57" s="51">
        <v>56</v>
      </c>
      <c r="B57" s="103" t="s">
        <v>190</v>
      </c>
      <c r="C57" s="103" t="s">
        <v>199</v>
      </c>
      <c r="D57" s="72"/>
      <c r="E57" s="73"/>
      <c r="F57" s="74"/>
      <c r="G57" s="300"/>
      <c r="H57" s="75">
        <f>137+137</f>
        <v>274</v>
      </c>
      <c r="I57" s="76"/>
      <c r="J57" s="77"/>
      <c r="K57" s="78"/>
      <c r="L57" s="79"/>
      <c r="M57" s="80"/>
      <c r="N57" s="81">
        <v>87</v>
      </c>
      <c r="O57" s="201"/>
      <c r="P57" s="202"/>
      <c r="Q57" s="203"/>
      <c r="R57" s="204"/>
      <c r="S57" s="205"/>
      <c r="T57" s="206"/>
      <c r="U57" s="378"/>
      <c r="V57" s="379"/>
      <c r="W57" s="185"/>
      <c r="X57" s="289"/>
      <c r="Y57" s="221"/>
      <c r="Z57" s="141">
        <f t="shared" si="0"/>
        <v>0</v>
      </c>
      <c r="AA57" s="124">
        <f t="shared" si="2"/>
        <v>361</v>
      </c>
      <c r="AB57" s="284"/>
      <c r="AC57" s="285"/>
      <c r="AD57" s="141"/>
      <c r="AE57" s="124"/>
      <c r="AF57" s="173"/>
      <c r="AG57" s="174"/>
    </row>
    <row r="58" spans="1:33" ht="15.75" thickBot="1">
      <c r="A58" s="51">
        <v>57</v>
      </c>
      <c r="B58" s="103" t="s">
        <v>215</v>
      </c>
      <c r="C58" s="103" t="s">
        <v>199</v>
      </c>
      <c r="D58" s="72"/>
      <c r="E58" s="73"/>
      <c r="F58" s="74">
        <v>157</v>
      </c>
      <c r="G58" s="300"/>
      <c r="H58" s="75"/>
      <c r="I58" s="76"/>
      <c r="J58" s="77">
        <v>92</v>
      </c>
      <c r="K58" s="78"/>
      <c r="L58" s="79"/>
      <c r="M58" s="80"/>
      <c r="N58" s="81"/>
      <c r="O58" s="201"/>
      <c r="P58" s="202"/>
      <c r="Q58" s="203"/>
      <c r="R58" s="204"/>
      <c r="S58" s="205"/>
      <c r="T58" s="206"/>
      <c r="U58" s="291"/>
      <c r="V58" s="292"/>
      <c r="W58" s="293"/>
      <c r="X58" s="294"/>
      <c r="Y58" s="295"/>
      <c r="Z58" s="141"/>
      <c r="AA58" s="124">
        <f t="shared" si="2"/>
        <v>249</v>
      </c>
      <c r="AB58" s="284"/>
      <c r="AC58" s="285"/>
      <c r="AD58" s="141"/>
      <c r="AE58" s="124"/>
      <c r="AF58" s="175"/>
      <c r="AG58" s="176"/>
    </row>
    <row r="59" spans="1:33" ht="15.75" thickBot="1">
      <c r="A59" s="51">
        <v>58</v>
      </c>
      <c r="B59" s="103" t="s">
        <v>193</v>
      </c>
      <c r="C59" s="103" t="s">
        <v>199</v>
      </c>
      <c r="D59" s="72"/>
      <c r="E59" s="73"/>
      <c r="F59" s="74">
        <v>160</v>
      </c>
      <c r="G59" s="300"/>
      <c r="H59" s="75"/>
      <c r="I59" s="76"/>
      <c r="J59" s="77">
        <v>108</v>
      </c>
      <c r="K59" s="78"/>
      <c r="L59" s="79"/>
      <c r="M59" s="80"/>
      <c r="N59" s="81"/>
      <c r="O59" s="201"/>
      <c r="P59" s="202"/>
      <c r="Q59" s="203"/>
      <c r="R59" s="204"/>
      <c r="S59" s="205"/>
      <c r="T59" s="206"/>
      <c r="U59" s="291"/>
      <c r="V59" s="292"/>
      <c r="W59" s="293"/>
      <c r="X59" s="294"/>
      <c r="Y59" s="295"/>
      <c r="Z59" s="141"/>
      <c r="AA59" s="124">
        <f t="shared" si="2"/>
        <v>268</v>
      </c>
      <c r="AB59" s="284"/>
      <c r="AC59" s="285"/>
      <c r="AD59" s="141"/>
      <c r="AE59" s="124"/>
      <c r="AF59" s="175"/>
      <c r="AG59" s="176"/>
    </row>
    <row r="60" spans="1:33" ht="15.75" thickBot="1">
      <c r="A60" s="51">
        <v>59</v>
      </c>
      <c r="B60" s="105" t="s">
        <v>192</v>
      </c>
      <c r="C60" s="103"/>
      <c r="D60" s="72"/>
      <c r="E60" s="73"/>
      <c r="F60" s="74">
        <v>137</v>
      </c>
      <c r="G60" s="300"/>
      <c r="H60" s="75"/>
      <c r="I60" s="76"/>
      <c r="J60" s="77"/>
      <c r="K60" s="78"/>
      <c r="L60" s="79"/>
      <c r="M60" s="80"/>
      <c r="N60" s="81"/>
      <c r="O60" s="207"/>
      <c r="P60" s="208"/>
      <c r="Q60" s="209"/>
      <c r="R60" s="210"/>
      <c r="S60" s="211"/>
      <c r="T60" s="212"/>
      <c r="U60" s="384"/>
      <c r="V60" s="385"/>
      <c r="W60" s="213"/>
      <c r="X60" s="290"/>
      <c r="Y60" s="222"/>
      <c r="Z60" s="141">
        <f t="shared" si="0"/>
        <v>0</v>
      </c>
      <c r="AA60" s="124">
        <f t="shared" si="2"/>
        <v>137</v>
      </c>
      <c r="AB60" s="284"/>
      <c r="AC60" s="285"/>
      <c r="AD60" s="141"/>
      <c r="AE60" s="124"/>
      <c r="AF60" s="175"/>
      <c r="AG60" s="176"/>
    </row>
    <row r="61" spans="1:33" ht="16.5" thickBot="1">
      <c r="A61" s="338" t="s">
        <v>60</v>
      </c>
      <c r="B61" s="356"/>
      <c r="C61" s="304"/>
      <c r="D61" s="302">
        <f>SUM(D3:D57)</f>
        <v>0</v>
      </c>
      <c r="E61" s="223">
        <f t="shared" ref="E61:P61" si="3">SUM(E3:E60)</f>
        <v>0</v>
      </c>
      <c r="F61" s="224">
        <f t="shared" si="3"/>
        <v>748</v>
      </c>
      <c r="G61" s="224">
        <f t="shared" si="3"/>
        <v>186</v>
      </c>
      <c r="H61" s="223">
        <f t="shared" si="3"/>
        <v>1658</v>
      </c>
      <c r="I61" s="223">
        <f t="shared" si="3"/>
        <v>92</v>
      </c>
      <c r="J61" s="223">
        <f t="shared" si="3"/>
        <v>383</v>
      </c>
      <c r="K61" s="223">
        <f t="shared" si="3"/>
        <v>115</v>
      </c>
      <c r="L61" s="223">
        <f t="shared" si="3"/>
        <v>0</v>
      </c>
      <c r="M61" s="224">
        <f t="shared" si="3"/>
        <v>56</v>
      </c>
      <c r="N61" s="223">
        <f t="shared" si="3"/>
        <v>261</v>
      </c>
      <c r="O61" s="225">
        <f t="shared" si="3"/>
        <v>0</v>
      </c>
      <c r="P61" s="226">
        <f t="shared" si="3"/>
        <v>0</v>
      </c>
      <c r="Q61" s="225">
        <f>SUM(Q7:Q60)</f>
        <v>0</v>
      </c>
      <c r="R61" s="226">
        <f>SUM(R3:R60)</f>
        <v>0</v>
      </c>
      <c r="S61" s="225">
        <f>SUM(S3:S60)</f>
        <v>62</v>
      </c>
      <c r="T61" s="226">
        <f>SUM(T3:T60)</f>
        <v>124</v>
      </c>
      <c r="U61" s="382">
        <f>SUM(U3:U60)</f>
        <v>79</v>
      </c>
      <c r="V61" s="383"/>
      <c r="W61" s="227">
        <f>SUM(W3:W60)</f>
        <v>0</v>
      </c>
      <c r="X61" s="227">
        <f>SUM(X3:X60)</f>
        <v>50</v>
      </c>
      <c r="Y61" s="227">
        <f>SUM(Y3:Y60)</f>
        <v>0</v>
      </c>
      <c r="Z61" s="138">
        <f t="shared" si="0"/>
        <v>0</v>
      </c>
      <c r="AA61" s="172">
        <f t="shared" ref="AA61" si="4">SUM(F61:Y61)</f>
        <v>3814</v>
      </c>
      <c r="AB61" s="286"/>
      <c r="AC61" s="287"/>
      <c r="AD61" s="138">
        <f>SUM(AD3:AD60)</f>
        <v>2600</v>
      </c>
      <c r="AE61" s="172">
        <f>SUM(AE3:AE60)</f>
        <v>3034</v>
      </c>
      <c r="AF61" s="177">
        <f>SUM(AF3:AF60)</f>
        <v>3100</v>
      </c>
      <c r="AG61" s="178">
        <f>SUM(AG3:AG60)</f>
        <v>2822</v>
      </c>
    </row>
    <row r="62" spans="1:33" ht="16.5" thickBot="1">
      <c r="D62" s="344">
        <f>SUM(D61:E61)</f>
        <v>0</v>
      </c>
      <c r="E62" s="345"/>
      <c r="Z62" s="380">
        <f>(Z61+AA61)</f>
        <v>3814</v>
      </c>
      <c r="AA62" s="381"/>
      <c r="AB62" s="399"/>
      <c r="AC62" s="400"/>
      <c r="AD62" s="380">
        <f>(AD61+AE61)</f>
        <v>5634</v>
      </c>
      <c r="AE62" s="381"/>
      <c r="AF62" s="380">
        <f>(AF61+AG61)</f>
        <v>5922</v>
      </c>
      <c r="AG62" s="381"/>
    </row>
    <row r="63" spans="1:33">
      <c r="Y63" t="s">
        <v>195</v>
      </c>
      <c r="Z63" s="398">
        <v>537</v>
      </c>
      <c r="AA63" s="398"/>
    </row>
  </sheetData>
  <autoFilter ref="A1:AG62" xr:uid="{EFF27C5F-00C0-400D-9AFB-1BDE68BD8CC4}">
    <filterColumn colId="3" showButton="0"/>
    <filterColumn colId="5" showButton="0"/>
    <filterColumn colId="6" hiddenButton="1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5" showButton="0"/>
    <filterColumn colId="27" showButton="0"/>
    <filterColumn colId="29" showButton="0"/>
    <filterColumn colId="31" showButton="0"/>
  </autoFilter>
  <mergeCells count="76">
    <mergeCell ref="K1:L1"/>
    <mergeCell ref="Z63:AA63"/>
    <mergeCell ref="C1:C2"/>
    <mergeCell ref="A1:A2"/>
    <mergeCell ref="B1:B2"/>
    <mergeCell ref="D1:E1"/>
    <mergeCell ref="F1:H1"/>
    <mergeCell ref="I1:J1"/>
    <mergeCell ref="M1:N1"/>
    <mergeCell ref="O1:P1"/>
    <mergeCell ref="Q1:R1"/>
    <mergeCell ref="S1:T1"/>
    <mergeCell ref="U1:V1"/>
    <mergeCell ref="U10:V10"/>
    <mergeCell ref="U5:V5"/>
    <mergeCell ref="U6:V6"/>
    <mergeCell ref="AD1:AE1"/>
    <mergeCell ref="AF1:AG1"/>
    <mergeCell ref="U2:V2"/>
    <mergeCell ref="U3:V3"/>
    <mergeCell ref="U4:V4"/>
    <mergeCell ref="Z1:AA1"/>
    <mergeCell ref="AB1:AC1"/>
    <mergeCell ref="U39:V39"/>
    <mergeCell ref="U7:V7"/>
    <mergeCell ref="U8:V8"/>
    <mergeCell ref="U9:V9"/>
    <mergeCell ref="U24:V24"/>
    <mergeCell ref="U12:V12"/>
    <mergeCell ref="U13:V13"/>
    <mergeCell ref="U14:V14"/>
    <mergeCell ref="U15:V15"/>
    <mergeCell ref="U16:V16"/>
    <mergeCell ref="U17:V17"/>
    <mergeCell ref="U18:V18"/>
    <mergeCell ref="U19:V19"/>
    <mergeCell ref="U21:V21"/>
    <mergeCell ref="U22:V22"/>
    <mergeCell ref="U23:V23"/>
    <mergeCell ref="U47:V47"/>
    <mergeCell ref="U42:V42"/>
    <mergeCell ref="U36:V36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37:V37"/>
    <mergeCell ref="U38:V38"/>
    <mergeCell ref="U40:V40"/>
    <mergeCell ref="U41:V41"/>
    <mergeCell ref="A61:B61"/>
    <mergeCell ref="U61:V61"/>
    <mergeCell ref="D62:E62"/>
    <mergeCell ref="U60:V60"/>
    <mergeCell ref="U51:V51"/>
    <mergeCell ref="U53:V53"/>
    <mergeCell ref="U54:V54"/>
    <mergeCell ref="U55:V55"/>
    <mergeCell ref="U56:V56"/>
    <mergeCell ref="U57:V57"/>
    <mergeCell ref="U44:V44"/>
    <mergeCell ref="U45:V45"/>
    <mergeCell ref="U48:V48"/>
    <mergeCell ref="U46:V46"/>
    <mergeCell ref="U50:V50"/>
    <mergeCell ref="Z62:AA62"/>
    <mergeCell ref="AD62:AE62"/>
    <mergeCell ref="AF62:AG62"/>
    <mergeCell ref="AB62:AC6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BC58-00A8-460C-A6EC-001CA9944D76}">
  <dimension ref="A1:AJ66"/>
  <sheetViews>
    <sheetView zoomScaleNormal="100" workbookViewId="0">
      <pane xSplit="2" ySplit="2" topLeftCell="V44" activePane="bottomRight" state="frozen"/>
      <selection pane="topRight" activeCell="C1" sqref="C1"/>
      <selection pane="bottomLeft" activeCell="A3" sqref="A3"/>
      <selection pane="bottomRight" activeCell="AD59" sqref="AD59"/>
    </sheetView>
  </sheetViews>
  <sheetFormatPr defaultRowHeight="14.25"/>
  <cols>
    <col min="1" max="1" width="5" customWidth="1"/>
    <col min="2" max="2" width="27.5" customWidth="1"/>
    <col min="25" max="26" width="18" customWidth="1"/>
  </cols>
  <sheetData>
    <row r="1" spans="1:36" ht="18.75" thickBot="1">
      <c r="A1" s="363" t="s">
        <v>39</v>
      </c>
      <c r="B1" s="361" t="s">
        <v>40</v>
      </c>
      <c r="C1" s="342" t="s">
        <v>43</v>
      </c>
      <c r="D1" s="367"/>
      <c r="E1" s="368" t="s">
        <v>99</v>
      </c>
      <c r="F1" s="401"/>
      <c r="G1" s="369"/>
      <c r="H1" s="370" t="s">
        <v>102</v>
      </c>
      <c r="I1" s="371"/>
      <c r="J1" s="372" t="s">
        <v>94</v>
      </c>
      <c r="K1" s="373"/>
      <c r="L1" s="359" t="s">
        <v>106</v>
      </c>
      <c r="M1" s="360"/>
      <c r="N1" s="365" t="s">
        <v>112</v>
      </c>
      <c r="O1" s="366"/>
      <c r="P1" s="374" t="s">
        <v>160</v>
      </c>
      <c r="Q1" s="375"/>
      <c r="R1" s="395"/>
      <c r="S1" s="396" t="s">
        <v>161</v>
      </c>
      <c r="T1" s="397"/>
      <c r="U1" s="402" t="s">
        <v>206</v>
      </c>
      <c r="V1" s="403"/>
      <c r="W1" s="390" t="s">
        <v>162</v>
      </c>
      <c r="X1" s="377"/>
      <c r="Y1" s="232" t="s">
        <v>171</v>
      </c>
      <c r="Z1" s="219" t="s">
        <v>176</v>
      </c>
      <c r="AA1" s="391" t="s">
        <v>211</v>
      </c>
      <c r="AB1" s="392"/>
      <c r="AC1" s="391" t="s">
        <v>210</v>
      </c>
      <c r="AD1" s="392"/>
      <c r="AE1" s="391" t="s">
        <v>130</v>
      </c>
      <c r="AF1" s="392"/>
      <c r="AG1" s="391" t="s">
        <v>126</v>
      </c>
      <c r="AH1" s="392"/>
      <c r="AI1" s="344" t="s">
        <v>128</v>
      </c>
      <c r="AJ1" s="345"/>
    </row>
    <row r="2" spans="1:36" ht="26.25" thickBot="1">
      <c r="A2" s="364"/>
      <c r="B2" s="362"/>
      <c r="C2" s="82" t="s">
        <v>97</v>
      </c>
      <c r="D2" s="83" t="s">
        <v>98</v>
      </c>
      <c r="E2" s="82" t="s">
        <v>100</v>
      </c>
      <c r="F2" s="296" t="s">
        <v>201</v>
      </c>
      <c r="G2" s="83" t="s">
        <v>101</v>
      </c>
      <c r="H2" s="82" t="s">
        <v>103</v>
      </c>
      <c r="I2" s="83" t="s">
        <v>104</v>
      </c>
      <c r="J2" s="82" t="s">
        <v>94</v>
      </c>
      <c r="K2" s="83" t="s">
        <v>105</v>
      </c>
      <c r="L2" s="82" t="s">
        <v>96</v>
      </c>
      <c r="M2" s="83" t="s">
        <v>95</v>
      </c>
      <c r="N2" s="142" t="s">
        <v>114</v>
      </c>
      <c r="O2" s="143" t="s">
        <v>113</v>
      </c>
      <c r="P2" s="142" t="s">
        <v>203</v>
      </c>
      <c r="Q2" s="305" t="s">
        <v>204</v>
      </c>
      <c r="R2" s="143" t="s">
        <v>205</v>
      </c>
      <c r="S2" s="169" t="s">
        <v>122</v>
      </c>
      <c r="T2" s="145" t="s">
        <v>121</v>
      </c>
      <c r="U2" s="311" t="s">
        <v>207</v>
      </c>
      <c r="V2" s="310" t="s">
        <v>208</v>
      </c>
      <c r="W2" s="388"/>
      <c r="X2" s="389"/>
      <c r="Y2" s="144"/>
      <c r="Z2" s="279"/>
      <c r="AA2" s="122" t="s">
        <v>125</v>
      </c>
      <c r="AB2" s="123" t="s">
        <v>127</v>
      </c>
      <c r="AC2" s="122" t="s">
        <v>125</v>
      </c>
      <c r="AD2" s="123" t="s">
        <v>127</v>
      </c>
      <c r="AE2" s="122" t="s">
        <v>125</v>
      </c>
      <c r="AF2" s="123" t="s">
        <v>127</v>
      </c>
      <c r="AG2" s="122" t="s">
        <v>125</v>
      </c>
      <c r="AH2" s="123" t="s">
        <v>127</v>
      </c>
      <c r="AI2" s="140" t="s">
        <v>129</v>
      </c>
      <c r="AJ2" s="133" t="s">
        <v>124</v>
      </c>
    </row>
    <row r="3" spans="1:36" ht="15.75" thickBot="1">
      <c r="A3" s="50">
        <v>1</v>
      </c>
      <c r="B3" s="100" t="s">
        <v>54</v>
      </c>
      <c r="C3" s="52"/>
      <c r="D3" s="53"/>
      <c r="E3" s="54"/>
      <c r="F3" s="297"/>
      <c r="G3" s="55"/>
      <c r="H3" s="56"/>
      <c r="I3" s="57"/>
      <c r="J3" s="58"/>
      <c r="K3" s="59"/>
      <c r="L3" s="60"/>
      <c r="M3" s="61"/>
      <c r="N3" s="188"/>
      <c r="O3" s="189"/>
      <c r="P3" s="190"/>
      <c r="Q3" s="306"/>
      <c r="R3" s="191"/>
      <c r="S3" s="192"/>
      <c r="T3" s="193"/>
      <c r="U3" s="312"/>
      <c r="V3" s="313"/>
      <c r="W3" s="386"/>
      <c r="X3" s="387"/>
      <c r="Y3" s="194"/>
      <c r="Z3" s="220"/>
      <c r="AA3" s="141">
        <f t="shared" ref="AA3:AA65" si="0">SUM(C3:D3)</f>
        <v>0</v>
      </c>
      <c r="AB3" s="124">
        <f ca="1">AB1:AB52=SUM(AI5)</f>
        <v>0</v>
      </c>
      <c r="AC3" s="333"/>
      <c r="AD3" s="320">
        <v>0</v>
      </c>
      <c r="AE3" s="282"/>
      <c r="AF3" s="283"/>
      <c r="AG3" s="282"/>
      <c r="AH3" s="124"/>
      <c r="AI3" s="173"/>
      <c r="AJ3" s="174">
        <v>128</v>
      </c>
    </row>
    <row r="4" spans="1:36" ht="15.75" thickBot="1">
      <c r="A4" s="51">
        <v>2</v>
      </c>
      <c r="B4" s="146" t="s">
        <v>61</v>
      </c>
      <c r="C4" s="62"/>
      <c r="D4" s="63"/>
      <c r="E4" s="64"/>
      <c r="F4" s="298"/>
      <c r="G4" s="65"/>
      <c r="H4" s="66"/>
      <c r="I4" s="67"/>
      <c r="J4" s="68"/>
      <c r="K4" s="69"/>
      <c r="L4" s="70"/>
      <c r="M4" s="71"/>
      <c r="N4" s="195"/>
      <c r="O4" s="196"/>
      <c r="P4" s="197"/>
      <c r="Q4" s="307"/>
      <c r="R4" s="198"/>
      <c r="S4" s="186"/>
      <c r="T4" s="187"/>
      <c r="U4" s="314"/>
      <c r="V4" s="315"/>
      <c r="W4" s="378"/>
      <c r="X4" s="379"/>
      <c r="Y4" s="185"/>
      <c r="Z4" s="221"/>
      <c r="AA4" s="141">
        <f t="shared" si="0"/>
        <v>0</v>
      </c>
      <c r="AB4" s="124">
        <f>SUM(E4:Z4)</f>
        <v>0</v>
      </c>
      <c r="AC4" s="333"/>
      <c r="AD4" s="320">
        <v>0</v>
      </c>
      <c r="AE4" s="284"/>
      <c r="AF4" s="285"/>
      <c r="AG4" s="282"/>
      <c r="AH4" s="124"/>
      <c r="AI4" s="173"/>
      <c r="AJ4" s="174"/>
    </row>
    <row r="5" spans="1:36" ht="15.75" thickBot="1">
      <c r="A5" s="51">
        <v>3</v>
      </c>
      <c r="B5" s="100" t="s">
        <v>62</v>
      </c>
      <c r="C5" s="62"/>
      <c r="D5" s="63"/>
      <c r="E5" s="64"/>
      <c r="F5" s="298"/>
      <c r="G5" s="65"/>
      <c r="H5" s="66"/>
      <c r="I5" s="67"/>
      <c r="J5" s="68"/>
      <c r="K5" s="69"/>
      <c r="L5" s="70"/>
      <c r="M5" s="71"/>
      <c r="N5" s="195"/>
      <c r="O5" s="196"/>
      <c r="P5" s="197"/>
      <c r="Q5" s="307"/>
      <c r="R5" s="198"/>
      <c r="S5" s="186"/>
      <c r="T5" s="187"/>
      <c r="U5" s="314"/>
      <c r="V5" s="315"/>
      <c r="W5" s="378"/>
      <c r="X5" s="379"/>
      <c r="Y5" s="185"/>
      <c r="Z5" s="221"/>
      <c r="AA5" s="141">
        <f t="shared" si="0"/>
        <v>0</v>
      </c>
      <c r="AB5" s="124">
        <f t="shared" ref="AB5:AB65" si="1">SUM(E5:Z5)</f>
        <v>0</v>
      </c>
      <c r="AC5" s="333"/>
      <c r="AD5" s="320">
        <v>0</v>
      </c>
      <c r="AE5" s="284"/>
      <c r="AF5" s="285"/>
      <c r="AG5" s="282"/>
      <c r="AH5" s="124"/>
      <c r="AI5" s="173"/>
      <c r="AJ5" s="174"/>
    </row>
    <row r="6" spans="1:36" ht="15.75" thickBot="1">
      <c r="A6" s="51">
        <v>4</v>
      </c>
      <c r="B6" s="101" t="s">
        <v>144</v>
      </c>
      <c r="C6" s="62"/>
      <c r="D6" s="63"/>
      <c r="E6" s="64"/>
      <c r="F6" s="298"/>
      <c r="G6" s="65"/>
      <c r="H6" s="66"/>
      <c r="I6" s="67"/>
      <c r="J6" s="68"/>
      <c r="K6" s="69"/>
      <c r="L6" s="70"/>
      <c r="M6" s="71"/>
      <c r="N6" s="195"/>
      <c r="O6" s="196"/>
      <c r="P6" s="197"/>
      <c r="Q6" s="307"/>
      <c r="R6" s="198"/>
      <c r="S6" s="186"/>
      <c r="T6" s="187"/>
      <c r="U6" s="314"/>
      <c r="V6" s="315"/>
      <c r="W6" s="378"/>
      <c r="X6" s="379"/>
      <c r="Y6" s="185"/>
      <c r="Z6" s="221"/>
      <c r="AA6" s="141">
        <f>SUM(C6:D6)</f>
        <v>0</v>
      </c>
      <c r="AB6" s="124">
        <f t="shared" si="1"/>
        <v>0</v>
      </c>
      <c r="AC6" s="333"/>
      <c r="AD6" s="320">
        <v>0</v>
      </c>
      <c r="AE6" s="284"/>
      <c r="AF6" s="285"/>
      <c r="AG6" s="282"/>
      <c r="AH6" s="124"/>
      <c r="AI6" s="173"/>
      <c r="AJ6" s="174">
        <v>165</v>
      </c>
    </row>
    <row r="7" spans="1:36" ht="15.75" thickBot="1">
      <c r="A7" s="50">
        <v>5</v>
      </c>
      <c r="B7" s="101" t="s">
        <v>146</v>
      </c>
      <c r="C7" s="62"/>
      <c r="D7" s="63"/>
      <c r="E7" s="64"/>
      <c r="F7" s="298"/>
      <c r="G7" s="65"/>
      <c r="H7" s="66"/>
      <c r="I7" s="67"/>
      <c r="J7" s="68"/>
      <c r="K7" s="69"/>
      <c r="L7" s="70"/>
      <c r="M7" s="71"/>
      <c r="N7" s="195"/>
      <c r="O7" s="196"/>
      <c r="P7" s="197"/>
      <c r="Q7" s="307"/>
      <c r="R7" s="198"/>
      <c r="S7" s="186"/>
      <c r="T7" s="187"/>
      <c r="U7" s="314"/>
      <c r="V7" s="315"/>
      <c r="W7" s="378"/>
      <c r="X7" s="379"/>
      <c r="Y7" s="185"/>
      <c r="Z7" s="221"/>
      <c r="AA7" s="141">
        <f t="shared" si="0"/>
        <v>0</v>
      </c>
      <c r="AB7" s="124">
        <f t="shared" si="1"/>
        <v>0</v>
      </c>
      <c r="AC7" s="333"/>
      <c r="AD7" s="320">
        <v>0</v>
      </c>
      <c r="AE7" s="284"/>
      <c r="AF7" s="285"/>
      <c r="AG7" s="282">
        <v>225</v>
      </c>
      <c r="AH7" s="124"/>
      <c r="AI7" s="173"/>
      <c r="AJ7" s="174">
        <v>220</v>
      </c>
    </row>
    <row r="8" spans="1:36" ht="15.75" thickBot="1">
      <c r="A8" s="51">
        <v>6</v>
      </c>
      <c r="B8" s="101" t="s">
        <v>119</v>
      </c>
      <c r="C8" s="62"/>
      <c r="D8" s="63"/>
      <c r="E8" s="64"/>
      <c r="F8" s="298"/>
      <c r="G8" s="65"/>
      <c r="H8" s="66"/>
      <c r="I8" s="67"/>
      <c r="J8" s="68"/>
      <c r="K8" s="69"/>
      <c r="L8" s="70"/>
      <c r="M8" s="71"/>
      <c r="N8" s="195"/>
      <c r="O8" s="189"/>
      <c r="P8" s="190"/>
      <c r="Q8" s="306"/>
      <c r="R8" s="191"/>
      <c r="S8" s="192"/>
      <c r="T8" s="193"/>
      <c r="U8" s="312"/>
      <c r="V8" s="313"/>
      <c r="W8" s="378"/>
      <c r="X8" s="379"/>
      <c r="Y8" s="185"/>
      <c r="Z8" s="221"/>
      <c r="AA8" s="141">
        <f t="shared" si="0"/>
        <v>0</v>
      </c>
      <c r="AB8" s="124">
        <f t="shared" si="1"/>
        <v>0</v>
      </c>
      <c r="AC8" s="333"/>
      <c r="AD8" s="320">
        <v>0</v>
      </c>
      <c r="AE8" s="284"/>
      <c r="AF8" s="285"/>
      <c r="AG8" s="282"/>
      <c r="AH8" s="124"/>
      <c r="AI8" s="173"/>
      <c r="AJ8" s="174">
        <v>243</v>
      </c>
    </row>
    <row r="9" spans="1:36" ht="15.75" thickBot="1">
      <c r="A9" s="51">
        <v>7</v>
      </c>
      <c r="B9" s="101" t="s">
        <v>107</v>
      </c>
      <c r="C9" s="62"/>
      <c r="D9" s="63"/>
      <c r="E9" s="64"/>
      <c r="F9" s="298"/>
      <c r="G9" s="65"/>
      <c r="H9" s="66"/>
      <c r="I9" s="67"/>
      <c r="J9" s="68"/>
      <c r="K9" s="69"/>
      <c r="L9" s="70"/>
      <c r="M9" s="71"/>
      <c r="N9" s="195"/>
      <c r="O9" s="196"/>
      <c r="P9" s="197"/>
      <c r="Q9" s="307"/>
      <c r="R9" s="198"/>
      <c r="S9" s="186"/>
      <c r="T9" s="187"/>
      <c r="U9" s="314"/>
      <c r="V9" s="315"/>
      <c r="W9" s="378"/>
      <c r="X9" s="379"/>
      <c r="Y9" s="185"/>
      <c r="Z9" s="221"/>
      <c r="AA9" s="141">
        <f t="shared" si="0"/>
        <v>0</v>
      </c>
      <c r="AB9" s="124">
        <f t="shared" si="1"/>
        <v>0</v>
      </c>
      <c r="AC9" s="333"/>
      <c r="AD9" s="320">
        <v>0</v>
      </c>
      <c r="AE9" s="284"/>
      <c r="AF9" s="285"/>
      <c r="AG9" s="282"/>
      <c r="AH9" s="124"/>
      <c r="AI9" s="173">
        <v>225</v>
      </c>
      <c r="AJ9" s="174">
        <v>162</v>
      </c>
    </row>
    <row r="10" spans="1:36" ht="15.75" thickBot="1">
      <c r="A10" s="51">
        <v>8</v>
      </c>
      <c r="B10" s="100" t="s">
        <v>63</v>
      </c>
      <c r="C10" s="62"/>
      <c r="D10" s="63"/>
      <c r="E10" s="64"/>
      <c r="F10" s="298"/>
      <c r="G10" s="65"/>
      <c r="H10" s="66"/>
      <c r="I10" s="67"/>
      <c r="J10" s="68"/>
      <c r="K10" s="69"/>
      <c r="L10" s="70"/>
      <c r="M10" s="71"/>
      <c r="N10" s="195"/>
      <c r="O10" s="196"/>
      <c r="P10" s="197"/>
      <c r="Q10" s="307"/>
      <c r="R10" s="198"/>
      <c r="S10" s="186"/>
      <c r="T10" s="187"/>
      <c r="U10" s="314"/>
      <c r="V10" s="315"/>
      <c r="W10" s="378"/>
      <c r="X10" s="379"/>
      <c r="Y10" s="185"/>
      <c r="Z10" s="221"/>
      <c r="AA10" s="141">
        <f t="shared" si="0"/>
        <v>0</v>
      </c>
      <c r="AB10" s="124">
        <f t="shared" si="1"/>
        <v>0</v>
      </c>
      <c r="AC10" s="333"/>
      <c r="AD10" s="320">
        <v>0</v>
      </c>
      <c r="AE10" s="284"/>
      <c r="AF10" s="285"/>
      <c r="AG10" s="282"/>
      <c r="AH10" s="124"/>
      <c r="AI10" s="173"/>
      <c r="AJ10" s="174"/>
    </row>
    <row r="11" spans="1:36" ht="15.75" thickBot="1">
      <c r="A11" s="150">
        <v>9</v>
      </c>
      <c r="B11" s="100" t="s">
        <v>172</v>
      </c>
      <c r="C11" s="62"/>
      <c r="D11" s="63"/>
      <c r="E11" s="64"/>
      <c r="F11" s="298"/>
      <c r="G11" s="65"/>
      <c r="H11" s="66"/>
      <c r="I11" s="67"/>
      <c r="J11" s="68"/>
      <c r="K11" s="69"/>
      <c r="L11" s="70"/>
      <c r="M11" s="71"/>
      <c r="N11" s="195"/>
      <c r="O11" s="196"/>
      <c r="P11" s="197"/>
      <c r="Q11" s="307"/>
      <c r="R11" s="198"/>
      <c r="S11" s="186"/>
      <c r="T11" s="187"/>
      <c r="U11" s="314"/>
      <c r="V11" s="315"/>
      <c r="W11" s="277"/>
      <c r="X11" s="278"/>
      <c r="Y11" s="185"/>
      <c r="Z11" s="221"/>
      <c r="AA11" s="141">
        <f t="shared" si="0"/>
        <v>0</v>
      </c>
      <c r="AB11" s="124">
        <f t="shared" si="1"/>
        <v>0</v>
      </c>
      <c r="AC11" s="333"/>
      <c r="AD11" s="320">
        <v>0</v>
      </c>
      <c r="AE11" s="284"/>
      <c r="AF11" s="285"/>
      <c r="AG11" s="282">
        <v>225</v>
      </c>
      <c r="AH11" s="124"/>
      <c r="AI11" s="173"/>
      <c r="AJ11" s="174"/>
    </row>
    <row r="12" spans="1:36" ht="15.75" thickBot="1">
      <c r="A12" s="50">
        <v>10</v>
      </c>
      <c r="B12" s="101" t="s">
        <v>168</v>
      </c>
      <c r="C12" s="62"/>
      <c r="D12" s="63"/>
      <c r="E12" s="108"/>
      <c r="F12" s="299"/>
      <c r="G12" s="107"/>
      <c r="H12" s="66"/>
      <c r="I12" s="67"/>
      <c r="J12" s="68"/>
      <c r="K12" s="69"/>
      <c r="L12" s="70"/>
      <c r="M12" s="71"/>
      <c r="N12" s="195"/>
      <c r="O12" s="196"/>
      <c r="P12" s="197"/>
      <c r="Q12" s="307"/>
      <c r="R12" s="198"/>
      <c r="S12" s="186"/>
      <c r="T12" s="187"/>
      <c r="U12" s="314"/>
      <c r="V12" s="315"/>
      <c r="W12" s="378"/>
      <c r="X12" s="379"/>
      <c r="Y12" s="185"/>
      <c r="Z12" s="221"/>
      <c r="AA12" s="141">
        <f t="shared" si="0"/>
        <v>0</v>
      </c>
      <c r="AB12" s="124">
        <f t="shared" si="1"/>
        <v>0</v>
      </c>
      <c r="AC12" s="333"/>
      <c r="AD12" s="320">
        <v>0</v>
      </c>
      <c r="AE12" s="284"/>
      <c r="AF12" s="285"/>
      <c r="AG12" s="282">
        <v>400</v>
      </c>
      <c r="AH12" s="124">
        <v>354</v>
      </c>
      <c r="AI12" s="173"/>
      <c r="AJ12" s="174"/>
    </row>
    <row r="13" spans="1:36" ht="15.75" thickBot="1">
      <c r="A13" s="109">
        <v>11</v>
      </c>
      <c r="B13" s="101" t="s">
        <v>115</v>
      </c>
      <c r="C13" s="62"/>
      <c r="D13" s="63"/>
      <c r="E13" s="64"/>
      <c r="F13" s="298"/>
      <c r="G13" s="65"/>
      <c r="H13" s="66"/>
      <c r="I13" s="67"/>
      <c r="J13" s="68"/>
      <c r="K13" s="69"/>
      <c r="L13" s="70"/>
      <c r="M13" s="71"/>
      <c r="N13" s="195"/>
      <c r="O13" s="196"/>
      <c r="P13" s="197"/>
      <c r="Q13" s="307"/>
      <c r="R13" s="198"/>
      <c r="S13" s="186"/>
      <c r="T13" s="187"/>
      <c r="U13" s="314"/>
      <c r="V13" s="315"/>
      <c r="W13" s="378"/>
      <c r="X13" s="379"/>
      <c r="Y13" s="185"/>
      <c r="Z13" s="221"/>
      <c r="AA13" s="141">
        <f t="shared" si="0"/>
        <v>0</v>
      </c>
      <c r="AB13" s="124">
        <f t="shared" si="1"/>
        <v>0</v>
      </c>
      <c r="AC13" s="333"/>
      <c r="AD13" s="320">
        <v>0</v>
      </c>
      <c r="AE13" s="284"/>
      <c r="AF13" s="285"/>
      <c r="AG13" s="282"/>
      <c r="AH13" s="124">
        <v>141</v>
      </c>
      <c r="AI13" s="173">
        <v>400</v>
      </c>
      <c r="AJ13" s="174"/>
    </row>
    <row r="14" spans="1:36" ht="16.5" thickBot="1">
      <c r="A14" s="109">
        <v>12</v>
      </c>
      <c r="B14" s="102" t="s">
        <v>55</v>
      </c>
      <c r="C14" s="62"/>
      <c r="D14" s="63"/>
      <c r="E14" s="64"/>
      <c r="F14" s="298"/>
      <c r="G14" s="65">
        <v>173</v>
      </c>
      <c r="H14" s="66"/>
      <c r="I14" s="67"/>
      <c r="J14" s="68"/>
      <c r="K14" s="69"/>
      <c r="L14" s="70"/>
      <c r="M14" s="71"/>
      <c r="N14" s="195">
        <v>165</v>
      </c>
      <c r="O14" s="196"/>
      <c r="P14" s="197"/>
      <c r="Q14" s="307"/>
      <c r="R14" s="198"/>
      <c r="S14" s="186"/>
      <c r="T14" s="187"/>
      <c r="U14" s="314"/>
      <c r="V14" s="315"/>
      <c r="W14" s="378"/>
      <c r="X14" s="379"/>
      <c r="Y14" s="185"/>
      <c r="Z14" s="221"/>
      <c r="AA14" s="141">
        <f t="shared" si="0"/>
        <v>0</v>
      </c>
      <c r="AB14" s="124">
        <f>SUM(E14:Z14)</f>
        <v>338</v>
      </c>
      <c r="AC14" s="333"/>
      <c r="AD14" s="124">
        <v>346</v>
      </c>
      <c r="AE14" s="284"/>
      <c r="AF14" s="285"/>
      <c r="AG14" s="282">
        <v>225</v>
      </c>
      <c r="AH14" s="124">
        <v>170</v>
      </c>
      <c r="AI14" s="173">
        <v>225</v>
      </c>
      <c r="AJ14" s="174">
        <v>150</v>
      </c>
    </row>
    <row r="15" spans="1:36" ht="15.75" thickBot="1">
      <c r="A15" s="51">
        <v>13</v>
      </c>
      <c r="B15" s="101" t="s">
        <v>69</v>
      </c>
      <c r="C15" s="62"/>
      <c r="D15" s="63"/>
      <c r="E15" s="64"/>
      <c r="F15" s="298"/>
      <c r="G15" s="65">
        <v>173</v>
      </c>
      <c r="H15" s="66"/>
      <c r="I15" s="67"/>
      <c r="J15" s="68"/>
      <c r="K15" s="69"/>
      <c r="L15" s="70"/>
      <c r="M15" s="71"/>
      <c r="N15" s="195"/>
      <c r="O15" s="196"/>
      <c r="P15" s="197">
        <v>48</v>
      </c>
      <c r="Q15" s="307"/>
      <c r="R15" s="198"/>
      <c r="S15" s="186"/>
      <c r="T15" s="187"/>
      <c r="U15" s="314"/>
      <c r="V15" s="315"/>
      <c r="W15" s="378"/>
      <c r="X15" s="379"/>
      <c r="Y15" s="185"/>
      <c r="Z15" s="221"/>
      <c r="AA15" s="141">
        <f t="shared" si="0"/>
        <v>0</v>
      </c>
      <c r="AB15" s="124">
        <f t="shared" si="1"/>
        <v>221</v>
      </c>
      <c r="AC15" s="333"/>
      <c r="AD15" s="320">
        <v>260</v>
      </c>
      <c r="AE15" s="284"/>
      <c r="AF15" s="285"/>
      <c r="AG15" s="282"/>
      <c r="AH15" s="124"/>
      <c r="AI15" s="173"/>
      <c r="AJ15" s="174">
        <v>170</v>
      </c>
    </row>
    <row r="16" spans="1:36" ht="15.75" thickBot="1">
      <c r="A16" s="51">
        <v>14</v>
      </c>
      <c r="B16" s="101" t="s">
        <v>123</v>
      </c>
      <c r="C16" s="62"/>
      <c r="D16" s="63"/>
      <c r="E16" s="64"/>
      <c r="F16" s="298"/>
      <c r="G16" s="65"/>
      <c r="H16" s="66"/>
      <c r="I16" s="67"/>
      <c r="J16" s="68"/>
      <c r="K16" s="69"/>
      <c r="L16" s="70"/>
      <c r="M16" s="71"/>
      <c r="N16" s="195"/>
      <c r="O16" s="196"/>
      <c r="P16" s="197"/>
      <c r="Q16" s="307"/>
      <c r="R16" s="198"/>
      <c r="S16" s="186"/>
      <c r="T16" s="187"/>
      <c r="U16" s="314"/>
      <c r="V16" s="315">
        <v>60</v>
      </c>
      <c r="W16" s="378"/>
      <c r="X16" s="379"/>
      <c r="Y16" s="185"/>
      <c r="Z16" s="221"/>
      <c r="AA16" s="141">
        <f t="shared" si="0"/>
        <v>0</v>
      </c>
      <c r="AB16" s="124">
        <f t="shared" si="1"/>
        <v>60</v>
      </c>
      <c r="AC16" s="333"/>
      <c r="AD16" s="320">
        <v>173</v>
      </c>
      <c r="AE16" s="284"/>
      <c r="AF16" s="285"/>
      <c r="AG16" s="282"/>
      <c r="AH16" s="124"/>
      <c r="AI16" s="173"/>
      <c r="AJ16" s="174">
        <v>220</v>
      </c>
    </row>
    <row r="17" spans="1:36" ht="16.5" thickBot="1">
      <c r="A17" s="51">
        <v>15</v>
      </c>
      <c r="B17" s="102" t="s">
        <v>68</v>
      </c>
      <c r="C17" s="62"/>
      <c r="D17" s="63"/>
      <c r="E17" s="64"/>
      <c r="F17" s="298"/>
      <c r="G17" s="65"/>
      <c r="H17" s="66"/>
      <c r="I17" s="67"/>
      <c r="J17" s="68"/>
      <c r="K17" s="69"/>
      <c r="L17" s="70"/>
      <c r="M17" s="71"/>
      <c r="N17" s="195">
        <v>165</v>
      </c>
      <c r="O17" s="196"/>
      <c r="P17" s="197"/>
      <c r="Q17" s="307"/>
      <c r="R17" s="198"/>
      <c r="S17" s="186"/>
      <c r="T17" s="187"/>
      <c r="U17" s="314"/>
      <c r="V17" s="315"/>
      <c r="W17" s="378"/>
      <c r="X17" s="379"/>
      <c r="Y17" s="185"/>
      <c r="Z17" s="221"/>
      <c r="AA17" s="141">
        <f t="shared" si="0"/>
        <v>0</v>
      </c>
      <c r="AB17" s="124">
        <f t="shared" si="1"/>
        <v>165</v>
      </c>
      <c r="AC17" s="333"/>
      <c r="AD17" s="320">
        <v>173</v>
      </c>
      <c r="AE17" s="284"/>
      <c r="AF17" s="285"/>
      <c r="AG17" s="282"/>
      <c r="AH17" s="124"/>
      <c r="AI17" s="173"/>
      <c r="AJ17" s="174"/>
    </row>
    <row r="18" spans="1:36" ht="16.5" thickBot="1">
      <c r="A18" s="50">
        <v>16</v>
      </c>
      <c r="B18" s="102" t="s">
        <v>70</v>
      </c>
      <c r="C18" s="62"/>
      <c r="D18" s="63"/>
      <c r="E18" s="64"/>
      <c r="F18" s="298"/>
      <c r="G18" s="65"/>
      <c r="H18" s="66"/>
      <c r="I18" s="67"/>
      <c r="J18" s="68"/>
      <c r="K18" s="69"/>
      <c r="L18" s="70"/>
      <c r="M18" s="71"/>
      <c r="N18" s="195"/>
      <c r="O18" s="196"/>
      <c r="P18" s="197"/>
      <c r="Q18" s="307"/>
      <c r="R18" s="198"/>
      <c r="S18" s="186"/>
      <c r="T18" s="187"/>
      <c r="U18" s="314"/>
      <c r="V18" s="315"/>
      <c r="W18" s="378"/>
      <c r="X18" s="379"/>
      <c r="Y18" s="185"/>
      <c r="Z18" s="221"/>
      <c r="AA18" s="141">
        <f t="shared" si="0"/>
        <v>0</v>
      </c>
      <c r="AB18" s="124">
        <f t="shared" si="1"/>
        <v>0</v>
      </c>
      <c r="AC18" s="333"/>
      <c r="AD18" s="320">
        <v>0</v>
      </c>
      <c r="AE18" s="284"/>
      <c r="AF18" s="285"/>
      <c r="AG18" s="282"/>
      <c r="AH18" s="124"/>
      <c r="AI18" s="173"/>
      <c r="AJ18" s="174"/>
    </row>
    <row r="19" spans="1:36" ht="16.5" thickBot="1">
      <c r="A19" s="51">
        <v>17</v>
      </c>
      <c r="B19" s="102" t="s">
        <v>149</v>
      </c>
      <c r="C19" s="62"/>
      <c r="D19" s="63"/>
      <c r="E19" s="64"/>
      <c r="F19" s="298"/>
      <c r="G19" s="65"/>
      <c r="H19" s="66"/>
      <c r="I19" s="67"/>
      <c r="J19" s="68"/>
      <c r="K19" s="69"/>
      <c r="L19" s="70"/>
      <c r="M19" s="71"/>
      <c r="N19" s="195"/>
      <c r="O19" s="196"/>
      <c r="P19" s="197"/>
      <c r="Q19" s="307"/>
      <c r="R19" s="198"/>
      <c r="S19" s="186"/>
      <c r="T19" s="187"/>
      <c r="U19" s="314"/>
      <c r="V19" s="315"/>
      <c r="W19" s="378"/>
      <c r="X19" s="379"/>
      <c r="Y19" s="185"/>
      <c r="Z19" s="221"/>
      <c r="AA19" s="141">
        <f t="shared" si="0"/>
        <v>0</v>
      </c>
      <c r="AB19" s="124">
        <f t="shared" si="1"/>
        <v>0</v>
      </c>
      <c r="AC19" s="333"/>
      <c r="AD19" s="320">
        <v>0</v>
      </c>
      <c r="AE19" s="284"/>
      <c r="AF19" s="285"/>
      <c r="AG19" s="282"/>
      <c r="AH19" s="124"/>
      <c r="AI19" s="173"/>
      <c r="AJ19" s="174"/>
    </row>
    <row r="20" spans="1:36" ht="16.5" thickBot="1">
      <c r="A20" s="51">
        <v>18</v>
      </c>
      <c r="B20" s="102" t="s">
        <v>177</v>
      </c>
      <c r="C20" s="62"/>
      <c r="D20" s="63"/>
      <c r="E20" s="64"/>
      <c r="F20" s="298"/>
      <c r="G20" s="65"/>
      <c r="H20" s="66"/>
      <c r="I20" s="67"/>
      <c r="J20" s="68"/>
      <c r="K20" s="69"/>
      <c r="L20" s="70"/>
      <c r="M20" s="71"/>
      <c r="N20" s="195"/>
      <c r="O20" s="196"/>
      <c r="P20" s="197">
        <v>72</v>
      </c>
      <c r="Q20" s="307"/>
      <c r="R20" s="198"/>
      <c r="S20" s="186"/>
      <c r="T20" s="187"/>
      <c r="U20" s="314"/>
      <c r="V20" s="315"/>
      <c r="W20" s="277"/>
      <c r="X20" s="278"/>
      <c r="Y20" s="185"/>
      <c r="Z20" s="221"/>
      <c r="AA20" s="141">
        <f t="shared" si="0"/>
        <v>0</v>
      </c>
      <c r="AB20" s="124">
        <f t="shared" si="1"/>
        <v>72</v>
      </c>
      <c r="AC20" s="333"/>
      <c r="AD20" s="320">
        <v>118</v>
      </c>
      <c r="AE20" s="284"/>
      <c r="AF20" s="285"/>
      <c r="AG20" s="282">
        <v>225</v>
      </c>
      <c r="AH20" s="124"/>
      <c r="AI20" s="173"/>
      <c r="AJ20" s="174"/>
    </row>
    <row r="21" spans="1:36" ht="16.5" thickBot="1">
      <c r="A21" s="51">
        <v>19</v>
      </c>
      <c r="B21" s="151" t="s">
        <v>71</v>
      </c>
      <c r="C21" s="62"/>
      <c r="D21" s="63"/>
      <c r="E21" s="64"/>
      <c r="F21" s="298"/>
      <c r="G21" s="65"/>
      <c r="H21" s="66"/>
      <c r="I21" s="67"/>
      <c r="J21" s="68"/>
      <c r="K21" s="69"/>
      <c r="L21" s="70"/>
      <c r="M21" s="71"/>
      <c r="N21" s="195"/>
      <c r="O21" s="196"/>
      <c r="P21" s="197"/>
      <c r="Q21" s="307"/>
      <c r="R21" s="198"/>
      <c r="S21" s="186"/>
      <c r="T21" s="187"/>
      <c r="U21" s="314"/>
      <c r="V21" s="315"/>
      <c r="W21" s="378"/>
      <c r="X21" s="379"/>
      <c r="Y21" s="185"/>
      <c r="Z21" s="221"/>
      <c r="AA21" s="141">
        <f t="shared" si="0"/>
        <v>0</v>
      </c>
      <c r="AB21" s="124">
        <f t="shared" si="1"/>
        <v>0</v>
      </c>
      <c r="AC21" s="333"/>
      <c r="AD21" s="320">
        <v>0</v>
      </c>
      <c r="AE21" s="284"/>
      <c r="AF21" s="285"/>
      <c r="AG21" s="282"/>
      <c r="AH21" s="124"/>
      <c r="AI21" s="173"/>
      <c r="AJ21" s="174"/>
    </row>
    <row r="22" spans="1:36" ht="15.75" thickBot="1">
      <c r="A22" s="51">
        <v>20</v>
      </c>
      <c r="B22" s="100" t="s">
        <v>74</v>
      </c>
      <c r="C22" s="62"/>
      <c r="D22" s="63"/>
      <c r="E22" s="64"/>
      <c r="F22" s="298"/>
      <c r="G22" s="65"/>
      <c r="H22" s="66"/>
      <c r="I22" s="67"/>
      <c r="J22" s="68"/>
      <c r="K22" s="69"/>
      <c r="L22" s="70"/>
      <c r="M22" s="71"/>
      <c r="N22" s="195"/>
      <c r="O22" s="196"/>
      <c r="P22" s="197"/>
      <c r="Q22" s="307"/>
      <c r="R22" s="198"/>
      <c r="S22" s="186"/>
      <c r="T22" s="187"/>
      <c r="U22" s="314"/>
      <c r="V22" s="315"/>
      <c r="W22" s="378"/>
      <c r="X22" s="379"/>
      <c r="Y22" s="185"/>
      <c r="Z22" s="221"/>
      <c r="AA22" s="141">
        <f t="shared" si="0"/>
        <v>0</v>
      </c>
      <c r="AB22" s="124">
        <f t="shared" si="1"/>
        <v>0</v>
      </c>
      <c r="AC22" s="333"/>
      <c r="AD22" s="320">
        <v>258</v>
      </c>
      <c r="AE22" s="284"/>
      <c r="AF22" s="285"/>
      <c r="AG22" s="282"/>
      <c r="AH22" s="124">
        <v>98</v>
      </c>
      <c r="AI22" s="173"/>
      <c r="AJ22" s="174"/>
    </row>
    <row r="23" spans="1:36" ht="16.5" thickBot="1">
      <c r="A23" s="50">
        <v>21</v>
      </c>
      <c r="B23" s="102" t="s">
        <v>170</v>
      </c>
      <c r="C23" s="62"/>
      <c r="D23" s="63"/>
      <c r="E23" s="64"/>
      <c r="F23" s="298"/>
      <c r="G23" s="65"/>
      <c r="H23" s="66"/>
      <c r="I23" s="67"/>
      <c r="J23" s="68"/>
      <c r="K23" s="69"/>
      <c r="L23" s="70"/>
      <c r="M23" s="71"/>
      <c r="N23" s="195"/>
      <c r="O23" s="196"/>
      <c r="P23" s="197"/>
      <c r="Q23" s="307"/>
      <c r="R23" s="198"/>
      <c r="S23" s="186"/>
      <c r="T23" s="187"/>
      <c r="U23" s="314"/>
      <c r="V23" s="315"/>
      <c r="W23" s="378"/>
      <c r="X23" s="379"/>
      <c r="Y23" s="185"/>
      <c r="Z23" s="221"/>
      <c r="AA23" s="141">
        <f t="shared" si="0"/>
        <v>0</v>
      </c>
      <c r="AB23" s="124">
        <f t="shared" si="1"/>
        <v>0</v>
      </c>
      <c r="AC23" s="333"/>
      <c r="AD23" s="320">
        <v>173</v>
      </c>
      <c r="AE23" s="284"/>
      <c r="AF23" s="285"/>
      <c r="AG23" s="282"/>
      <c r="AH23" s="124"/>
      <c r="AI23" s="173"/>
      <c r="AJ23" s="174">
        <v>225</v>
      </c>
    </row>
    <row r="24" spans="1:36" ht="15.75" thickBot="1">
      <c r="A24" s="51">
        <v>22</v>
      </c>
      <c r="B24" s="101" t="s">
        <v>180</v>
      </c>
      <c r="C24" s="62"/>
      <c r="D24" s="63"/>
      <c r="E24" s="64"/>
      <c r="F24" s="298"/>
      <c r="G24" s="107"/>
      <c r="H24" s="66"/>
      <c r="I24" s="67"/>
      <c r="J24" s="68"/>
      <c r="K24" s="69"/>
      <c r="L24" s="70"/>
      <c r="M24" s="71"/>
      <c r="N24" s="195"/>
      <c r="O24" s="196"/>
      <c r="P24" s="197"/>
      <c r="Q24" s="307"/>
      <c r="R24" s="198"/>
      <c r="S24" s="186"/>
      <c r="T24" s="187"/>
      <c r="U24" s="314"/>
      <c r="V24" s="315"/>
      <c r="W24" s="378"/>
      <c r="X24" s="379"/>
      <c r="Y24" s="185"/>
      <c r="Z24" s="221"/>
      <c r="AA24" s="141">
        <f t="shared" si="0"/>
        <v>0</v>
      </c>
      <c r="AB24" s="124">
        <f t="shared" si="1"/>
        <v>0</v>
      </c>
      <c r="AC24" s="333"/>
      <c r="AD24" s="320">
        <v>0</v>
      </c>
      <c r="AE24" s="284"/>
      <c r="AF24" s="285"/>
      <c r="AG24" s="282"/>
      <c r="AH24" s="124"/>
      <c r="AI24" s="173">
        <v>225</v>
      </c>
      <c r="AJ24" s="174"/>
    </row>
    <row r="25" spans="1:36" ht="15.75" thickBot="1">
      <c r="A25" s="51">
        <v>23</v>
      </c>
      <c r="B25" s="101" t="s">
        <v>117</v>
      </c>
      <c r="C25" s="62"/>
      <c r="D25" s="63"/>
      <c r="E25" s="64"/>
      <c r="F25" s="298"/>
      <c r="G25" s="65"/>
      <c r="H25" s="66"/>
      <c r="I25" s="67"/>
      <c r="J25" s="68"/>
      <c r="K25" s="69"/>
      <c r="L25" s="70"/>
      <c r="M25" s="71"/>
      <c r="N25" s="195"/>
      <c r="O25" s="196"/>
      <c r="P25" s="197"/>
      <c r="Q25" s="307"/>
      <c r="R25" s="198"/>
      <c r="S25" s="186"/>
      <c r="T25" s="187"/>
      <c r="U25" s="314"/>
      <c r="V25" s="315"/>
      <c r="W25" s="378"/>
      <c r="X25" s="379"/>
      <c r="Y25" s="185"/>
      <c r="Z25" s="221"/>
      <c r="AA25" s="141">
        <f t="shared" si="0"/>
        <v>0</v>
      </c>
      <c r="AB25" s="124">
        <f t="shared" si="1"/>
        <v>0</v>
      </c>
      <c r="AC25" s="333"/>
      <c r="AD25" s="320">
        <v>0</v>
      </c>
      <c r="AE25" s="284"/>
      <c r="AF25" s="285"/>
      <c r="AG25" s="282"/>
      <c r="AH25" s="124"/>
      <c r="AI25" s="173">
        <v>225</v>
      </c>
      <c r="AJ25" s="174"/>
    </row>
    <row r="26" spans="1:36" ht="15.75" thickBot="1">
      <c r="A26" s="51">
        <v>24</v>
      </c>
      <c r="B26" s="100" t="s">
        <v>56</v>
      </c>
      <c r="C26" s="62"/>
      <c r="D26" s="63"/>
      <c r="E26" s="64"/>
      <c r="F26" s="298"/>
      <c r="G26" s="65"/>
      <c r="H26" s="66"/>
      <c r="I26" s="67"/>
      <c r="J26" s="68"/>
      <c r="K26" s="69"/>
      <c r="L26" s="70"/>
      <c r="M26" s="71"/>
      <c r="N26" s="195"/>
      <c r="O26" s="196"/>
      <c r="P26" s="197"/>
      <c r="Q26" s="307"/>
      <c r="R26" s="198"/>
      <c r="S26" s="186"/>
      <c r="T26" s="187"/>
      <c r="U26" s="314"/>
      <c r="V26" s="315"/>
      <c r="W26" s="378"/>
      <c r="X26" s="379"/>
      <c r="Y26" s="185"/>
      <c r="Z26" s="221"/>
      <c r="AA26" s="141">
        <f t="shared" si="0"/>
        <v>0</v>
      </c>
      <c r="AB26" s="124">
        <f t="shared" si="1"/>
        <v>0</v>
      </c>
      <c r="AC26" s="333"/>
      <c r="AD26" s="320">
        <v>0</v>
      </c>
      <c r="AE26" s="284"/>
      <c r="AF26" s="285"/>
      <c r="AG26" s="282"/>
      <c r="AH26" s="124"/>
      <c r="AI26" s="173">
        <v>225</v>
      </c>
      <c r="AJ26" s="174"/>
    </row>
    <row r="27" spans="1:36" ht="15.75" thickBot="1">
      <c r="A27" s="50">
        <v>25</v>
      </c>
      <c r="B27" s="146" t="s">
        <v>73</v>
      </c>
      <c r="C27" s="62"/>
      <c r="D27" s="63"/>
      <c r="E27" s="64"/>
      <c r="F27" s="298"/>
      <c r="G27" s="65"/>
      <c r="H27" s="66"/>
      <c r="I27" s="67"/>
      <c r="J27" s="68"/>
      <c r="K27" s="69"/>
      <c r="L27" s="70"/>
      <c r="M27" s="71"/>
      <c r="N27" s="195"/>
      <c r="O27" s="196"/>
      <c r="P27" s="197"/>
      <c r="Q27" s="307"/>
      <c r="R27" s="198"/>
      <c r="S27" s="186"/>
      <c r="T27" s="187"/>
      <c r="U27" s="314"/>
      <c r="V27" s="315"/>
      <c r="W27" s="378"/>
      <c r="X27" s="379"/>
      <c r="Y27" s="185"/>
      <c r="Z27" s="221"/>
      <c r="AA27" s="141">
        <f t="shared" si="0"/>
        <v>0</v>
      </c>
      <c r="AB27" s="124">
        <f t="shared" si="1"/>
        <v>0</v>
      </c>
      <c r="AC27" s="333"/>
      <c r="AD27" s="320">
        <v>0</v>
      </c>
      <c r="AE27" s="284"/>
      <c r="AF27" s="285"/>
      <c r="AG27" s="282"/>
      <c r="AH27" s="124"/>
      <c r="AI27" s="173"/>
      <c r="AJ27" s="174"/>
    </row>
    <row r="28" spans="1:36" ht="15.75" thickBot="1">
      <c r="A28" s="51">
        <v>26</v>
      </c>
      <c r="B28" s="147" t="s">
        <v>75</v>
      </c>
      <c r="C28" s="62"/>
      <c r="D28" s="63"/>
      <c r="E28" s="64"/>
      <c r="F28" s="298"/>
      <c r="G28" s="65"/>
      <c r="H28" s="66"/>
      <c r="I28" s="67"/>
      <c r="J28" s="68"/>
      <c r="K28" s="69"/>
      <c r="L28" s="70"/>
      <c r="M28" s="71"/>
      <c r="N28" s="195"/>
      <c r="O28" s="196"/>
      <c r="P28" s="197"/>
      <c r="Q28" s="307"/>
      <c r="R28" s="198"/>
      <c r="S28" s="186"/>
      <c r="T28" s="187"/>
      <c r="U28" s="314"/>
      <c r="V28" s="315"/>
      <c r="W28" s="378"/>
      <c r="X28" s="379"/>
      <c r="Y28" s="185"/>
      <c r="Z28" s="221"/>
      <c r="AA28" s="141">
        <f t="shared" si="0"/>
        <v>0</v>
      </c>
      <c r="AB28" s="124">
        <f t="shared" si="1"/>
        <v>0</v>
      </c>
      <c r="AC28" s="333"/>
      <c r="AD28" s="320">
        <v>0</v>
      </c>
      <c r="AE28" s="284"/>
      <c r="AF28" s="285"/>
      <c r="AG28" s="282"/>
      <c r="AH28" s="124"/>
      <c r="AI28" s="173"/>
      <c r="AJ28" s="174"/>
    </row>
    <row r="29" spans="1:36" ht="15.75" thickBot="1">
      <c r="A29" s="51">
        <v>27</v>
      </c>
      <c r="B29" s="103" t="s">
        <v>145</v>
      </c>
      <c r="C29" s="72"/>
      <c r="D29" s="73"/>
      <c r="E29" s="74"/>
      <c r="F29" s="300"/>
      <c r="G29" s="75"/>
      <c r="H29" s="76"/>
      <c r="I29" s="77"/>
      <c r="J29" s="78"/>
      <c r="K29" s="79"/>
      <c r="L29" s="80"/>
      <c r="M29" s="81"/>
      <c r="N29" s="195"/>
      <c r="O29" s="196"/>
      <c r="P29" s="197"/>
      <c r="Q29" s="307"/>
      <c r="R29" s="198"/>
      <c r="S29" s="186"/>
      <c r="T29" s="187"/>
      <c r="U29" s="314"/>
      <c r="V29" s="315"/>
      <c r="W29" s="378"/>
      <c r="X29" s="379"/>
      <c r="Y29" s="185"/>
      <c r="Z29" s="221"/>
      <c r="AA29" s="141">
        <f t="shared" si="0"/>
        <v>0</v>
      </c>
      <c r="AB29" s="124">
        <f t="shared" si="1"/>
        <v>0</v>
      </c>
      <c r="AC29" s="333"/>
      <c r="AD29" s="320">
        <v>173</v>
      </c>
      <c r="AE29" s="284"/>
      <c r="AF29" s="285"/>
      <c r="AG29" s="282"/>
      <c r="AH29" s="124"/>
      <c r="AI29" s="173"/>
      <c r="AJ29" s="174">
        <v>160</v>
      </c>
    </row>
    <row r="30" spans="1:36" ht="15.75" thickBot="1">
      <c r="A30" s="51">
        <v>28</v>
      </c>
      <c r="B30" s="101" t="s">
        <v>165</v>
      </c>
      <c r="C30" s="72"/>
      <c r="D30" s="73"/>
      <c r="E30" s="74"/>
      <c r="F30" s="300"/>
      <c r="G30" s="75"/>
      <c r="H30" s="76"/>
      <c r="I30" s="77"/>
      <c r="J30" s="78"/>
      <c r="K30" s="79"/>
      <c r="L30" s="80"/>
      <c r="M30" s="81"/>
      <c r="N30" s="195"/>
      <c r="O30" s="196"/>
      <c r="P30" s="197"/>
      <c r="Q30" s="307"/>
      <c r="R30" s="198"/>
      <c r="S30" s="186"/>
      <c r="T30" s="187"/>
      <c r="U30" s="314"/>
      <c r="V30" s="315"/>
      <c r="W30" s="378"/>
      <c r="X30" s="379"/>
      <c r="Y30" s="185"/>
      <c r="Z30" s="221"/>
      <c r="AA30" s="141">
        <f t="shared" si="0"/>
        <v>0</v>
      </c>
      <c r="AB30" s="124">
        <f t="shared" si="1"/>
        <v>0</v>
      </c>
      <c r="AC30" s="333"/>
      <c r="AD30" s="320">
        <v>124</v>
      </c>
      <c r="AE30" s="284"/>
      <c r="AF30" s="285"/>
      <c r="AG30" s="282"/>
      <c r="AH30" s="124">
        <v>120</v>
      </c>
      <c r="AI30" s="173"/>
      <c r="AJ30" s="174"/>
    </row>
    <row r="31" spans="1:36" ht="15.75" thickBot="1">
      <c r="A31" s="51">
        <v>29</v>
      </c>
      <c r="B31" s="171" t="s">
        <v>167</v>
      </c>
      <c r="C31" s="72"/>
      <c r="D31" s="73"/>
      <c r="E31" s="74"/>
      <c r="F31" s="300"/>
      <c r="G31" s="75"/>
      <c r="H31" s="76"/>
      <c r="I31" s="77"/>
      <c r="J31" s="78"/>
      <c r="K31" s="79"/>
      <c r="L31" s="80"/>
      <c r="M31" s="81"/>
      <c r="N31" s="195"/>
      <c r="O31" s="196"/>
      <c r="P31" s="197"/>
      <c r="Q31" s="307"/>
      <c r="R31" s="198"/>
      <c r="S31" s="186"/>
      <c r="T31" s="187"/>
      <c r="U31" s="314"/>
      <c r="V31" s="315"/>
      <c r="W31" s="378"/>
      <c r="X31" s="379"/>
      <c r="Y31" s="185"/>
      <c r="Z31" s="221"/>
      <c r="AA31" s="141">
        <f t="shared" si="0"/>
        <v>0</v>
      </c>
      <c r="AB31" s="124">
        <f t="shared" si="1"/>
        <v>0</v>
      </c>
      <c r="AC31" s="333"/>
      <c r="AD31" s="320">
        <v>0</v>
      </c>
      <c r="AE31" s="284"/>
      <c r="AF31" s="285"/>
      <c r="AG31" s="282">
        <v>400</v>
      </c>
      <c r="AH31" s="124">
        <v>260</v>
      </c>
      <c r="AI31" s="173"/>
      <c r="AJ31" s="174"/>
    </row>
    <row r="32" spans="1:36" ht="15.75" thickBot="1">
      <c r="A32" s="50">
        <v>30</v>
      </c>
      <c r="B32" s="181" t="s">
        <v>77</v>
      </c>
      <c r="C32" s="72"/>
      <c r="D32" s="73"/>
      <c r="E32" s="74"/>
      <c r="F32" s="300"/>
      <c r="G32" s="75"/>
      <c r="H32" s="76"/>
      <c r="I32" s="77"/>
      <c r="J32" s="78"/>
      <c r="K32" s="79"/>
      <c r="L32" s="80"/>
      <c r="M32" s="81"/>
      <c r="N32" s="195"/>
      <c r="O32" s="196"/>
      <c r="P32" s="197"/>
      <c r="Q32" s="307"/>
      <c r="R32" s="198"/>
      <c r="S32" s="186"/>
      <c r="T32" s="187"/>
      <c r="U32" s="314"/>
      <c r="V32" s="315"/>
      <c r="W32" s="378"/>
      <c r="X32" s="379"/>
      <c r="Y32" s="185"/>
      <c r="Z32" s="221"/>
      <c r="AA32" s="141">
        <f t="shared" si="0"/>
        <v>0</v>
      </c>
      <c r="AB32" s="124">
        <f t="shared" si="1"/>
        <v>0</v>
      </c>
      <c r="AC32" s="333"/>
      <c r="AD32" s="320">
        <v>0</v>
      </c>
      <c r="AE32" s="284"/>
      <c r="AF32" s="285"/>
      <c r="AG32" s="282"/>
      <c r="AH32" s="124"/>
      <c r="AI32" s="173">
        <v>225</v>
      </c>
      <c r="AJ32" s="174"/>
    </row>
    <row r="33" spans="1:36" ht="15.75" thickBot="1">
      <c r="A33" s="51">
        <v>31</v>
      </c>
      <c r="B33" s="103" t="s">
        <v>78</v>
      </c>
      <c r="C33" s="72"/>
      <c r="D33" s="73"/>
      <c r="E33" s="74">
        <f>155+137</f>
        <v>292</v>
      </c>
      <c r="F33" s="300">
        <f>186+185</f>
        <v>371</v>
      </c>
      <c r="G33" s="75">
        <v>173</v>
      </c>
      <c r="H33" s="76"/>
      <c r="I33" s="77"/>
      <c r="J33" s="78"/>
      <c r="K33" s="79"/>
      <c r="L33" s="80"/>
      <c r="M33" s="81"/>
      <c r="N33" s="195"/>
      <c r="O33" s="196"/>
      <c r="P33" s="197"/>
      <c r="Q33" s="307"/>
      <c r="R33" s="198"/>
      <c r="S33" s="186"/>
      <c r="T33" s="187"/>
      <c r="U33" s="314"/>
      <c r="V33" s="315"/>
      <c r="W33" s="378"/>
      <c r="X33" s="379"/>
      <c r="Y33" s="185"/>
      <c r="Z33" s="221"/>
      <c r="AA33" s="141">
        <f t="shared" si="0"/>
        <v>0</v>
      </c>
      <c r="AB33" s="124">
        <f t="shared" si="1"/>
        <v>836</v>
      </c>
      <c r="AC33" s="333"/>
      <c r="AD33" s="320">
        <v>310</v>
      </c>
      <c r="AE33" s="284"/>
      <c r="AF33" s="285"/>
      <c r="AG33" s="282"/>
      <c r="AH33" s="124">
        <v>150</v>
      </c>
      <c r="AI33" s="173"/>
      <c r="AJ33" s="174">
        <v>305</v>
      </c>
    </row>
    <row r="34" spans="1:36" ht="15.75" thickBot="1">
      <c r="A34" s="51">
        <v>32</v>
      </c>
      <c r="B34" s="103" t="s">
        <v>79</v>
      </c>
      <c r="C34" s="72"/>
      <c r="D34" s="73"/>
      <c r="E34" s="74"/>
      <c r="F34" s="300"/>
      <c r="G34" s="75"/>
      <c r="H34" s="76"/>
      <c r="I34" s="77"/>
      <c r="J34" s="78"/>
      <c r="K34" s="79"/>
      <c r="L34" s="80"/>
      <c r="M34" s="81"/>
      <c r="N34" s="195"/>
      <c r="O34" s="196"/>
      <c r="P34" s="197"/>
      <c r="Q34" s="307"/>
      <c r="R34" s="198"/>
      <c r="S34" s="186"/>
      <c r="T34" s="187"/>
      <c r="U34" s="314"/>
      <c r="V34" s="315"/>
      <c r="W34" s="378"/>
      <c r="X34" s="379"/>
      <c r="Y34" s="185"/>
      <c r="Z34" s="221"/>
      <c r="AA34" s="141">
        <f t="shared" si="0"/>
        <v>0</v>
      </c>
      <c r="AB34" s="124">
        <f t="shared" si="1"/>
        <v>0</v>
      </c>
      <c r="AC34" s="333"/>
      <c r="AD34" s="320">
        <v>0</v>
      </c>
      <c r="AE34" s="284"/>
      <c r="AF34" s="285"/>
      <c r="AG34" s="282"/>
      <c r="AH34" s="124"/>
      <c r="AI34" s="173"/>
      <c r="AJ34" s="174"/>
    </row>
    <row r="35" spans="1:36" ht="15.75" thickBot="1">
      <c r="A35" s="51">
        <v>33</v>
      </c>
      <c r="B35" s="170" t="s">
        <v>80</v>
      </c>
      <c r="C35" s="72"/>
      <c r="D35" s="73"/>
      <c r="E35" s="74"/>
      <c r="F35" s="300"/>
      <c r="G35" s="75"/>
      <c r="H35" s="76"/>
      <c r="I35" s="77"/>
      <c r="J35" s="78"/>
      <c r="K35" s="79"/>
      <c r="L35" s="80"/>
      <c r="M35" s="81"/>
      <c r="N35" s="195"/>
      <c r="O35" s="196"/>
      <c r="P35" s="197"/>
      <c r="Q35" s="307"/>
      <c r="R35" s="198"/>
      <c r="S35" s="186"/>
      <c r="T35" s="187"/>
      <c r="U35" s="314"/>
      <c r="V35" s="315"/>
      <c r="W35" s="378"/>
      <c r="X35" s="379"/>
      <c r="Y35" s="185"/>
      <c r="Z35" s="221"/>
      <c r="AA35" s="141">
        <f t="shared" si="0"/>
        <v>0</v>
      </c>
      <c r="AB35" s="124">
        <f t="shared" si="1"/>
        <v>0</v>
      </c>
      <c r="AC35" s="333"/>
      <c r="AD35" s="320">
        <v>0</v>
      </c>
      <c r="AE35" s="284"/>
      <c r="AF35" s="285"/>
      <c r="AG35" s="282"/>
      <c r="AH35" s="124"/>
      <c r="AI35" s="173"/>
      <c r="AJ35" s="174"/>
    </row>
    <row r="36" spans="1:36" ht="15.75" thickBot="1">
      <c r="A36" s="50">
        <v>34</v>
      </c>
      <c r="B36" s="103" t="s">
        <v>118</v>
      </c>
      <c r="C36" s="72"/>
      <c r="D36" s="73"/>
      <c r="E36" s="74"/>
      <c r="F36" s="300"/>
      <c r="G36" s="75"/>
      <c r="H36" s="76"/>
      <c r="I36" s="77"/>
      <c r="J36" s="78"/>
      <c r="K36" s="79"/>
      <c r="L36" s="80"/>
      <c r="M36" s="81"/>
      <c r="N36" s="231"/>
      <c r="O36" s="196"/>
      <c r="P36" s="197"/>
      <c r="Q36" s="307"/>
      <c r="R36" s="198"/>
      <c r="S36" s="186"/>
      <c r="T36" s="187"/>
      <c r="U36" s="314"/>
      <c r="V36" s="315"/>
      <c r="W36" s="378"/>
      <c r="X36" s="379"/>
      <c r="Y36" s="185"/>
      <c r="Z36" s="221"/>
      <c r="AA36" s="141">
        <f t="shared" si="0"/>
        <v>0</v>
      </c>
      <c r="AB36" s="124">
        <f t="shared" si="1"/>
        <v>0</v>
      </c>
      <c r="AC36" s="333"/>
      <c r="AD36" s="320">
        <v>165</v>
      </c>
      <c r="AE36" s="284"/>
      <c r="AF36" s="285"/>
      <c r="AG36" s="282"/>
      <c r="AH36" s="124">
        <v>770</v>
      </c>
      <c r="AI36" s="173">
        <v>225</v>
      </c>
      <c r="AJ36" s="174">
        <v>504</v>
      </c>
    </row>
    <row r="37" spans="1:36" ht="15.75" thickBot="1">
      <c r="A37" s="51">
        <v>35</v>
      </c>
      <c r="B37" s="103" t="s">
        <v>116</v>
      </c>
      <c r="C37" s="72"/>
      <c r="D37" s="73"/>
      <c r="E37" s="74"/>
      <c r="F37" s="300"/>
      <c r="G37" s="75"/>
      <c r="H37" s="76"/>
      <c r="I37" s="77"/>
      <c r="J37" s="78"/>
      <c r="K37" s="79"/>
      <c r="L37" s="80"/>
      <c r="M37" s="81"/>
      <c r="N37" s="195">
        <v>165</v>
      </c>
      <c r="O37" s="196"/>
      <c r="P37" s="197">
        <v>79</v>
      </c>
      <c r="Q37" s="307"/>
      <c r="R37" s="198"/>
      <c r="S37" s="186"/>
      <c r="T37" s="187"/>
      <c r="U37" s="314"/>
      <c r="V37" s="315"/>
      <c r="W37" s="378">
        <f>132+32+4</f>
        <v>168</v>
      </c>
      <c r="X37" s="379"/>
      <c r="Y37" s="185"/>
      <c r="Z37" s="221"/>
      <c r="AA37" s="141">
        <f t="shared" si="0"/>
        <v>0</v>
      </c>
      <c r="AB37" s="124">
        <f t="shared" si="1"/>
        <v>412</v>
      </c>
      <c r="AC37" s="333"/>
      <c r="AD37" s="320">
        <v>91</v>
      </c>
      <c r="AE37" s="284"/>
      <c r="AF37" s="285"/>
      <c r="AG37" s="282"/>
      <c r="AH37" s="124"/>
      <c r="AI37" s="173">
        <v>225</v>
      </c>
      <c r="AJ37" s="174"/>
    </row>
    <row r="38" spans="1:36" ht="15.75" thickBot="1">
      <c r="A38" s="51">
        <v>36</v>
      </c>
      <c r="B38" s="149" t="s">
        <v>181</v>
      </c>
      <c r="C38" s="72"/>
      <c r="D38" s="73"/>
      <c r="E38" s="74"/>
      <c r="F38" s="300"/>
      <c r="G38" s="75"/>
      <c r="H38" s="76"/>
      <c r="I38" s="77"/>
      <c r="J38" s="78"/>
      <c r="K38" s="79"/>
      <c r="L38" s="80"/>
      <c r="M38" s="81"/>
      <c r="N38" s="195"/>
      <c r="O38" s="196"/>
      <c r="P38" s="197"/>
      <c r="Q38" s="307"/>
      <c r="R38" s="198"/>
      <c r="S38" s="186"/>
      <c r="T38" s="187"/>
      <c r="U38" s="314"/>
      <c r="V38" s="315"/>
      <c r="W38" s="378"/>
      <c r="X38" s="379"/>
      <c r="Y38" s="185"/>
      <c r="Z38" s="221"/>
      <c r="AA38" s="141">
        <f t="shared" si="0"/>
        <v>0</v>
      </c>
      <c r="AB38" s="124">
        <f t="shared" si="1"/>
        <v>0</v>
      </c>
      <c r="AC38" s="333"/>
      <c r="AD38" s="320">
        <v>0</v>
      </c>
      <c r="AE38" s="284"/>
      <c r="AF38" s="285"/>
      <c r="AG38" s="282"/>
      <c r="AH38" s="124"/>
      <c r="AI38" s="173"/>
      <c r="AJ38" s="174"/>
    </row>
    <row r="39" spans="1:36" ht="15.75" thickBot="1">
      <c r="A39" s="50">
        <v>37</v>
      </c>
      <c r="B39" s="149" t="s">
        <v>182</v>
      </c>
      <c r="C39" s="72"/>
      <c r="D39" s="73"/>
      <c r="E39" s="74"/>
      <c r="F39" s="300"/>
      <c r="G39" s="75"/>
      <c r="H39" s="76"/>
      <c r="I39" s="77"/>
      <c r="J39" s="78"/>
      <c r="K39" s="79"/>
      <c r="L39" s="80"/>
      <c r="M39" s="81"/>
      <c r="N39" s="195"/>
      <c r="O39" s="196"/>
      <c r="P39" s="197"/>
      <c r="Q39" s="307"/>
      <c r="R39" s="198"/>
      <c r="S39" s="186"/>
      <c r="T39" s="187"/>
      <c r="U39" s="314"/>
      <c r="V39" s="315"/>
      <c r="W39" s="378"/>
      <c r="X39" s="379"/>
      <c r="Y39" s="185"/>
      <c r="Z39" s="221"/>
      <c r="AA39" s="141">
        <f t="shared" si="0"/>
        <v>0</v>
      </c>
      <c r="AB39" s="124">
        <f t="shared" si="1"/>
        <v>0</v>
      </c>
      <c r="AC39" s="333"/>
      <c r="AD39" s="320">
        <v>186</v>
      </c>
      <c r="AE39" s="284"/>
      <c r="AF39" s="285"/>
      <c r="AG39" s="282"/>
      <c r="AH39" s="124"/>
      <c r="AI39" s="173"/>
      <c r="AJ39" s="174"/>
    </row>
    <row r="40" spans="1:36" ht="15.75" thickBot="1">
      <c r="A40" s="51">
        <v>38</v>
      </c>
      <c r="B40" s="103" t="s">
        <v>92</v>
      </c>
      <c r="C40" s="72"/>
      <c r="D40" s="73"/>
      <c r="E40" s="74"/>
      <c r="F40" s="300"/>
      <c r="G40" s="75"/>
      <c r="H40" s="76"/>
      <c r="I40" s="77"/>
      <c r="J40" s="78"/>
      <c r="K40" s="79"/>
      <c r="L40" s="80"/>
      <c r="M40" s="81"/>
      <c r="N40" s="195"/>
      <c r="O40" s="196"/>
      <c r="P40" s="197"/>
      <c r="Q40" s="307"/>
      <c r="R40" s="198"/>
      <c r="S40" s="186"/>
      <c r="T40" s="187"/>
      <c r="U40" s="314"/>
      <c r="V40" s="315"/>
      <c r="W40" s="378"/>
      <c r="X40" s="379"/>
      <c r="Y40" s="185"/>
      <c r="Z40" s="221"/>
      <c r="AA40" s="141">
        <f t="shared" si="0"/>
        <v>0</v>
      </c>
      <c r="AB40" s="124">
        <f t="shared" si="1"/>
        <v>0</v>
      </c>
      <c r="AC40" s="333"/>
      <c r="AD40" s="320">
        <v>0</v>
      </c>
      <c r="AE40" s="284"/>
      <c r="AF40" s="285"/>
      <c r="AG40" s="282"/>
      <c r="AH40" s="124"/>
      <c r="AI40" s="173"/>
      <c r="AJ40" s="174"/>
    </row>
    <row r="41" spans="1:36" ht="15.75" thickBot="1">
      <c r="A41" s="51">
        <v>39</v>
      </c>
      <c r="B41" s="103" t="s">
        <v>81</v>
      </c>
      <c r="C41" s="72"/>
      <c r="D41" s="73"/>
      <c r="E41" s="74"/>
      <c r="F41" s="300"/>
      <c r="G41" s="75"/>
      <c r="H41" s="76"/>
      <c r="I41" s="77"/>
      <c r="J41" s="78"/>
      <c r="K41" s="79"/>
      <c r="L41" s="80"/>
      <c r="M41" s="81"/>
      <c r="N41" s="195"/>
      <c r="O41" s="196"/>
      <c r="P41" s="197"/>
      <c r="Q41" s="307"/>
      <c r="R41" s="198"/>
      <c r="S41" s="186"/>
      <c r="T41" s="187"/>
      <c r="U41" s="314"/>
      <c r="V41" s="315"/>
      <c r="W41" s="378"/>
      <c r="X41" s="379"/>
      <c r="Y41" s="185"/>
      <c r="Z41" s="221"/>
      <c r="AA41" s="141">
        <f t="shared" si="0"/>
        <v>0</v>
      </c>
      <c r="AB41" s="124">
        <f t="shared" si="1"/>
        <v>0</v>
      </c>
      <c r="AC41" s="333"/>
      <c r="AD41" s="320">
        <v>0</v>
      </c>
      <c r="AE41" s="284"/>
      <c r="AF41" s="285"/>
      <c r="AG41" s="282"/>
      <c r="AH41" s="124"/>
      <c r="AI41" s="173">
        <v>225</v>
      </c>
      <c r="AJ41" s="174"/>
    </row>
    <row r="42" spans="1:36" ht="15.75" thickBot="1">
      <c r="A42" s="51">
        <v>40</v>
      </c>
      <c r="B42" s="149" t="s">
        <v>87</v>
      </c>
      <c r="C42" s="72"/>
      <c r="D42" s="73"/>
      <c r="E42" s="74"/>
      <c r="F42" s="300"/>
      <c r="G42" s="75"/>
      <c r="H42" s="76"/>
      <c r="I42" s="77"/>
      <c r="J42" s="78"/>
      <c r="K42" s="79"/>
      <c r="L42" s="80"/>
      <c r="M42" s="81"/>
      <c r="N42" s="195"/>
      <c r="O42" s="196"/>
      <c r="P42" s="197"/>
      <c r="Q42" s="307"/>
      <c r="R42" s="198"/>
      <c r="S42" s="186"/>
      <c r="T42" s="187"/>
      <c r="U42" s="314"/>
      <c r="V42" s="315"/>
      <c r="W42" s="378"/>
      <c r="X42" s="379"/>
      <c r="Y42" s="185"/>
      <c r="Z42" s="221"/>
      <c r="AA42" s="141">
        <f t="shared" si="0"/>
        <v>0</v>
      </c>
      <c r="AB42" s="124">
        <f t="shared" si="1"/>
        <v>0</v>
      </c>
      <c r="AC42" s="333"/>
      <c r="AD42" s="320">
        <v>0</v>
      </c>
      <c r="AE42" s="284"/>
      <c r="AF42" s="285"/>
      <c r="AG42" s="282"/>
      <c r="AH42" s="124"/>
      <c r="AI42" s="173"/>
      <c r="AJ42" s="174"/>
    </row>
    <row r="43" spans="1:36" ht="15.75" thickBot="1">
      <c r="A43" s="51">
        <v>41</v>
      </c>
      <c r="B43" s="228" t="s">
        <v>175</v>
      </c>
      <c r="C43" s="72"/>
      <c r="D43" s="73"/>
      <c r="E43" s="74"/>
      <c r="F43" s="300"/>
      <c r="G43" s="75"/>
      <c r="H43" s="76"/>
      <c r="I43" s="77"/>
      <c r="J43" s="78"/>
      <c r="K43" s="79"/>
      <c r="L43" s="80"/>
      <c r="M43" s="81"/>
      <c r="N43" s="195"/>
      <c r="O43" s="196"/>
      <c r="P43" s="197"/>
      <c r="Q43" s="307"/>
      <c r="R43" s="198"/>
      <c r="S43" s="186"/>
      <c r="T43" s="187"/>
      <c r="U43" s="314"/>
      <c r="V43" s="315"/>
      <c r="W43" s="277"/>
      <c r="X43" s="278"/>
      <c r="Y43" s="185"/>
      <c r="Z43" s="221"/>
      <c r="AA43" s="141">
        <f t="shared" si="0"/>
        <v>0</v>
      </c>
      <c r="AB43" s="124">
        <f t="shared" si="1"/>
        <v>0</v>
      </c>
      <c r="AC43" s="333"/>
      <c r="AD43" s="320">
        <v>0</v>
      </c>
      <c r="AE43" s="284"/>
      <c r="AF43" s="285"/>
      <c r="AG43" s="282"/>
      <c r="AH43" s="124">
        <v>170</v>
      </c>
      <c r="AI43" s="173"/>
      <c r="AJ43" s="174"/>
    </row>
    <row r="44" spans="1:36" ht="15.75" thickBot="1">
      <c r="A44" s="51">
        <v>42</v>
      </c>
      <c r="B44" s="149" t="s">
        <v>174</v>
      </c>
      <c r="C44" s="72"/>
      <c r="D44" s="73"/>
      <c r="E44" s="74"/>
      <c r="F44" s="300"/>
      <c r="G44" s="281"/>
      <c r="H44" s="76"/>
      <c r="I44" s="77"/>
      <c r="J44" s="78"/>
      <c r="K44" s="79"/>
      <c r="L44" s="80"/>
      <c r="M44" s="81"/>
      <c r="N44" s="195"/>
      <c r="O44" s="196"/>
      <c r="P44" s="197"/>
      <c r="Q44" s="307"/>
      <c r="R44" s="198"/>
      <c r="S44" s="186"/>
      <c r="T44" s="187"/>
      <c r="U44" s="314"/>
      <c r="V44" s="315"/>
      <c r="W44" s="378"/>
      <c r="X44" s="379"/>
      <c r="Y44" s="185"/>
      <c r="Z44" s="221"/>
      <c r="AA44" s="141">
        <f t="shared" si="0"/>
        <v>0</v>
      </c>
      <c r="AB44" s="124">
        <f t="shared" si="1"/>
        <v>0</v>
      </c>
      <c r="AC44" s="333"/>
      <c r="AD44" s="320">
        <v>0</v>
      </c>
      <c r="AE44" s="284"/>
      <c r="AF44" s="285"/>
      <c r="AG44" s="282"/>
      <c r="AH44" s="124">
        <v>260</v>
      </c>
      <c r="AI44" s="173">
        <v>225</v>
      </c>
      <c r="AJ44" s="174"/>
    </row>
    <row r="45" spans="1:36" ht="15.75" thickBot="1">
      <c r="A45" s="51">
        <v>43</v>
      </c>
      <c r="B45" s="149" t="s">
        <v>58</v>
      </c>
      <c r="C45" s="72"/>
      <c r="D45" s="73"/>
      <c r="E45" s="74"/>
      <c r="F45" s="300"/>
      <c r="G45" s="75"/>
      <c r="H45" s="76"/>
      <c r="I45" s="77"/>
      <c r="J45" s="78"/>
      <c r="K45" s="79"/>
      <c r="L45" s="80"/>
      <c r="M45" s="81"/>
      <c r="N45" s="195"/>
      <c r="O45" s="196"/>
      <c r="P45" s="197"/>
      <c r="Q45" s="307"/>
      <c r="R45" s="198"/>
      <c r="S45" s="186"/>
      <c r="T45" s="187"/>
      <c r="U45" s="314"/>
      <c r="V45" s="315"/>
      <c r="W45" s="378"/>
      <c r="X45" s="379"/>
      <c r="Y45" s="185"/>
      <c r="Z45" s="221"/>
      <c r="AA45" s="141">
        <f t="shared" si="0"/>
        <v>0</v>
      </c>
      <c r="AB45" s="124">
        <f t="shared" si="1"/>
        <v>0</v>
      </c>
      <c r="AC45" s="333"/>
      <c r="AD45" s="320">
        <v>0</v>
      </c>
      <c r="AE45" s="284"/>
      <c r="AF45" s="285"/>
      <c r="AG45" s="282"/>
      <c r="AH45" s="124"/>
      <c r="AI45" s="173">
        <v>225</v>
      </c>
      <c r="AJ45" s="174"/>
    </row>
    <row r="46" spans="1:36" ht="15.75" thickBot="1">
      <c r="A46" s="51">
        <v>44</v>
      </c>
      <c r="B46" s="103" t="s">
        <v>88</v>
      </c>
      <c r="C46" s="72"/>
      <c r="D46" s="73"/>
      <c r="E46" s="74"/>
      <c r="F46" s="300"/>
      <c r="G46" s="75"/>
      <c r="H46" s="76"/>
      <c r="I46" s="77"/>
      <c r="J46" s="78"/>
      <c r="K46" s="79"/>
      <c r="L46" s="80"/>
      <c r="M46" s="81"/>
      <c r="N46" s="195"/>
      <c r="O46" s="196"/>
      <c r="P46" s="197"/>
      <c r="Q46" s="307"/>
      <c r="R46" s="198"/>
      <c r="S46" s="186"/>
      <c r="T46" s="187"/>
      <c r="U46" s="314"/>
      <c r="V46" s="315"/>
      <c r="W46" s="378"/>
      <c r="X46" s="379"/>
      <c r="Y46" s="185"/>
      <c r="Z46" s="221"/>
      <c r="AA46" s="141">
        <f t="shared" si="0"/>
        <v>0</v>
      </c>
      <c r="AB46" s="124">
        <f t="shared" si="1"/>
        <v>0</v>
      </c>
      <c r="AC46" s="333"/>
      <c r="AD46" s="320">
        <v>0</v>
      </c>
      <c r="AE46" s="284"/>
      <c r="AF46" s="285"/>
      <c r="AG46" s="282"/>
      <c r="AH46" s="124"/>
      <c r="AI46" s="173">
        <v>225</v>
      </c>
      <c r="AJ46" s="174"/>
    </row>
    <row r="47" spans="1:36" ht="15.75" thickBot="1">
      <c r="A47" s="51">
        <v>45</v>
      </c>
      <c r="B47" s="149" t="s">
        <v>133</v>
      </c>
      <c r="C47" s="72"/>
      <c r="D47" s="73"/>
      <c r="E47" s="74"/>
      <c r="F47" s="300"/>
      <c r="G47" s="75"/>
      <c r="H47" s="76"/>
      <c r="I47" s="77"/>
      <c r="J47" s="78"/>
      <c r="K47" s="79"/>
      <c r="L47" s="80"/>
      <c r="M47" s="81"/>
      <c r="N47" s="195"/>
      <c r="O47" s="196"/>
      <c r="P47" s="197"/>
      <c r="Q47" s="307"/>
      <c r="R47" s="198"/>
      <c r="S47" s="186"/>
      <c r="T47" s="187"/>
      <c r="U47" s="314"/>
      <c r="V47" s="315"/>
      <c r="W47" s="378"/>
      <c r="X47" s="379"/>
      <c r="Y47" s="185"/>
      <c r="Z47" s="221"/>
      <c r="AA47" s="141">
        <f t="shared" si="0"/>
        <v>0</v>
      </c>
      <c r="AB47" s="124">
        <f t="shared" si="1"/>
        <v>0</v>
      </c>
      <c r="AC47" s="333"/>
      <c r="AD47" s="320">
        <v>0</v>
      </c>
      <c r="AE47" s="284"/>
      <c r="AF47" s="285"/>
      <c r="AG47" s="282"/>
      <c r="AH47" s="124"/>
      <c r="AI47" s="173"/>
      <c r="AJ47" s="174"/>
    </row>
    <row r="48" spans="1:36" ht="15.75" thickBot="1">
      <c r="A48" s="51">
        <v>46</v>
      </c>
      <c r="B48" s="103" t="s">
        <v>82</v>
      </c>
      <c r="C48" s="72"/>
      <c r="D48" s="73"/>
      <c r="E48" s="74"/>
      <c r="F48" s="300"/>
      <c r="G48" s="75"/>
      <c r="H48" s="76"/>
      <c r="I48" s="77"/>
      <c r="J48" s="78"/>
      <c r="K48" s="79"/>
      <c r="L48" s="80"/>
      <c r="M48" s="81"/>
      <c r="N48" s="195"/>
      <c r="O48" s="196"/>
      <c r="P48" s="197"/>
      <c r="Q48" s="307"/>
      <c r="R48" s="198"/>
      <c r="S48" s="186"/>
      <c r="T48" s="187"/>
      <c r="U48" s="314"/>
      <c r="V48" s="315"/>
      <c r="W48" s="378"/>
      <c r="X48" s="379"/>
      <c r="Y48" s="185"/>
      <c r="Z48" s="221"/>
      <c r="AA48" s="141">
        <f t="shared" si="0"/>
        <v>0</v>
      </c>
      <c r="AB48" s="124">
        <f t="shared" si="1"/>
        <v>0</v>
      </c>
      <c r="AC48" s="333"/>
      <c r="AD48" s="320">
        <v>0</v>
      </c>
      <c r="AE48" s="284"/>
      <c r="AF48" s="285"/>
      <c r="AG48" s="282"/>
      <c r="AH48" s="124"/>
      <c r="AI48" s="173"/>
      <c r="AJ48" s="174">
        <v>170</v>
      </c>
    </row>
    <row r="49" spans="1:36" ht="15.75" thickBot="1">
      <c r="A49" s="51">
        <v>47</v>
      </c>
      <c r="B49" s="103" t="s">
        <v>173</v>
      </c>
      <c r="C49" s="72"/>
      <c r="D49" s="73"/>
      <c r="E49" s="74"/>
      <c r="F49" s="300"/>
      <c r="G49" s="75"/>
      <c r="H49" s="76"/>
      <c r="I49" s="77"/>
      <c r="J49" s="78"/>
      <c r="K49" s="79"/>
      <c r="L49" s="80"/>
      <c r="M49" s="81"/>
      <c r="N49" s="195"/>
      <c r="O49" s="196"/>
      <c r="P49" s="197"/>
      <c r="Q49" s="307"/>
      <c r="R49" s="198"/>
      <c r="S49" s="186"/>
      <c r="T49" s="187"/>
      <c r="U49" s="314"/>
      <c r="V49" s="315"/>
      <c r="W49" s="277"/>
      <c r="X49" s="278"/>
      <c r="Y49" s="185"/>
      <c r="Z49" s="221"/>
      <c r="AA49" s="141">
        <f t="shared" si="0"/>
        <v>0</v>
      </c>
      <c r="AB49" s="124">
        <f t="shared" si="1"/>
        <v>0</v>
      </c>
      <c r="AC49" s="333"/>
      <c r="AD49" s="320">
        <v>0</v>
      </c>
      <c r="AE49" s="284"/>
      <c r="AF49" s="285"/>
      <c r="AG49" s="282"/>
      <c r="AH49" s="124">
        <v>394</v>
      </c>
      <c r="AI49" s="173"/>
      <c r="AJ49" s="174"/>
    </row>
    <row r="50" spans="1:36" ht="15.75" thickBot="1">
      <c r="A50" s="51">
        <v>48</v>
      </c>
      <c r="B50" s="103" t="s">
        <v>83</v>
      </c>
      <c r="C50" s="72"/>
      <c r="D50" s="73"/>
      <c r="E50" s="74"/>
      <c r="F50" s="300"/>
      <c r="G50" s="75"/>
      <c r="H50" s="76"/>
      <c r="I50" s="77"/>
      <c r="J50" s="78"/>
      <c r="K50" s="79"/>
      <c r="L50" s="80"/>
      <c r="M50" s="81"/>
      <c r="N50" s="195"/>
      <c r="O50" s="196"/>
      <c r="P50" s="197"/>
      <c r="Q50" s="307"/>
      <c r="R50" s="198"/>
      <c r="S50" s="186"/>
      <c r="T50" s="187"/>
      <c r="U50" s="314"/>
      <c r="V50" s="315"/>
      <c r="W50" s="378"/>
      <c r="X50" s="379"/>
      <c r="Y50" s="185"/>
      <c r="Z50" s="221"/>
      <c r="AA50" s="141">
        <f t="shared" si="0"/>
        <v>0</v>
      </c>
      <c r="AB50" s="124">
        <f t="shared" si="1"/>
        <v>0</v>
      </c>
      <c r="AC50" s="333"/>
      <c r="AD50" s="320">
        <v>0</v>
      </c>
      <c r="AE50" s="284"/>
      <c r="AF50" s="285"/>
      <c r="AG50" s="282"/>
      <c r="AH50" s="124"/>
      <c r="AI50" s="173"/>
      <c r="AJ50" s="174"/>
    </row>
    <row r="51" spans="1:36" ht="15.75" thickBot="1">
      <c r="A51" s="51">
        <v>49</v>
      </c>
      <c r="B51" s="103" t="s">
        <v>84</v>
      </c>
      <c r="C51" s="72"/>
      <c r="D51" s="73"/>
      <c r="E51" s="106"/>
      <c r="F51" s="301"/>
      <c r="G51" s="75"/>
      <c r="H51" s="76"/>
      <c r="I51" s="77"/>
      <c r="J51" s="78"/>
      <c r="K51" s="79"/>
      <c r="L51" s="80"/>
      <c r="M51" s="81"/>
      <c r="N51" s="201"/>
      <c r="O51" s="202"/>
      <c r="P51" s="203"/>
      <c r="Q51" s="308"/>
      <c r="R51" s="204"/>
      <c r="S51" s="205"/>
      <c r="T51" s="206"/>
      <c r="U51" s="316"/>
      <c r="V51" s="317"/>
      <c r="W51" s="378"/>
      <c r="X51" s="379"/>
      <c r="Y51" s="185"/>
      <c r="Z51" s="221"/>
      <c r="AA51" s="141">
        <f t="shared" si="0"/>
        <v>0</v>
      </c>
      <c r="AB51" s="124">
        <f t="shared" si="1"/>
        <v>0</v>
      </c>
      <c r="AC51" s="333"/>
      <c r="AD51" s="320">
        <v>0</v>
      </c>
      <c r="AE51" s="284"/>
      <c r="AF51" s="285"/>
      <c r="AG51" s="282"/>
      <c r="AH51" s="124"/>
      <c r="AI51" s="173"/>
      <c r="AJ51" s="174"/>
    </row>
    <row r="52" spans="1:36" ht="15.75" thickBot="1">
      <c r="A52" s="51">
        <v>50</v>
      </c>
      <c r="B52" s="103" t="s">
        <v>166</v>
      </c>
      <c r="C52" s="72"/>
      <c r="D52" s="73"/>
      <c r="E52" s="106"/>
      <c r="F52" s="301"/>
      <c r="G52" s="75"/>
      <c r="H52" s="76"/>
      <c r="I52" s="77"/>
      <c r="J52" s="78"/>
      <c r="K52" s="79"/>
      <c r="L52" s="80"/>
      <c r="M52" s="81"/>
      <c r="N52" s="201"/>
      <c r="O52" s="202"/>
      <c r="P52" s="203"/>
      <c r="Q52" s="308"/>
      <c r="R52" s="204"/>
      <c r="S52" s="205"/>
      <c r="T52" s="206"/>
      <c r="U52" s="316"/>
      <c r="V52" s="317"/>
      <c r="W52" s="277"/>
      <c r="X52" s="278"/>
      <c r="Y52" s="185"/>
      <c r="Z52" s="221"/>
      <c r="AA52" s="141">
        <f t="shared" si="0"/>
        <v>0</v>
      </c>
      <c r="AB52" s="124">
        <f t="shared" si="1"/>
        <v>0</v>
      </c>
      <c r="AC52" s="333"/>
      <c r="AD52" s="320">
        <v>0</v>
      </c>
      <c r="AE52" s="284"/>
      <c r="AF52" s="285"/>
      <c r="AG52" s="282">
        <v>225</v>
      </c>
      <c r="AH52" s="124"/>
      <c r="AI52" s="173"/>
      <c r="AJ52" s="174"/>
    </row>
    <row r="53" spans="1:36" ht="15.75" thickBot="1">
      <c r="A53" s="51">
        <v>51</v>
      </c>
      <c r="B53" s="149" t="s">
        <v>169</v>
      </c>
      <c r="C53" s="72"/>
      <c r="D53" s="73"/>
      <c r="E53" s="74"/>
      <c r="F53" s="300"/>
      <c r="G53" s="75"/>
      <c r="H53" s="76"/>
      <c r="I53" s="77"/>
      <c r="J53" s="78"/>
      <c r="K53" s="79"/>
      <c r="L53" s="80"/>
      <c r="M53" s="81"/>
      <c r="N53" s="201"/>
      <c r="O53" s="202"/>
      <c r="P53" s="203"/>
      <c r="Q53" s="308"/>
      <c r="R53" s="204"/>
      <c r="S53" s="205"/>
      <c r="T53" s="206"/>
      <c r="U53" s="316"/>
      <c r="V53" s="317"/>
      <c r="W53" s="378"/>
      <c r="X53" s="379"/>
      <c r="Y53" s="185"/>
      <c r="Z53" s="221"/>
      <c r="AA53" s="141">
        <f t="shared" si="0"/>
        <v>0</v>
      </c>
      <c r="AB53" s="124">
        <f t="shared" si="1"/>
        <v>0</v>
      </c>
      <c r="AC53" s="333"/>
      <c r="AD53" s="320">
        <v>0</v>
      </c>
      <c r="AE53" s="284"/>
      <c r="AF53" s="285"/>
      <c r="AG53" s="282"/>
      <c r="AH53" s="124"/>
      <c r="AI53" s="173"/>
      <c r="AJ53" s="174"/>
    </row>
    <row r="54" spans="1:36" ht="15.75" thickBot="1">
      <c r="A54" s="51">
        <v>52</v>
      </c>
      <c r="B54" s="101" t="s">
        <v>59</v>
      </c>
      <c r="C54" s="72"/>
      <c r="D54" s="73"/>
      <c r="E54" s="74"/>
      <c r="F54" s="300"/>
      <c r="G54" s="75"/>
      <c r="H54" s="76"/>
      <c r="I54" s="77"/>
      <c r="J54" s="78"/>
      <c r="K54" s="79"/>
      <c r="L54" s="80"/>
      <c r="M54" s="81"/>
      <c r="N54" s="201"/>
      <c r="O54" s="202"/>
      <c r="P54" s="203"/>
      <c r="Q54" s="308"/>
      <c r="R54" s="204"/>
      <c r="S54" s="205"/>
      <c r="T54" s="206"/>
      <c r="U54" s="316"/>
      <c r="V54" s="317"/>
      <c r="W54" s="378"/>
      <c r="X54" s="379"/>
      <c r="Y54" s="185"/>
      <c r="Z54" s="221"/>
      <c r="AA54" s="141">
        <f t="shared" si="0"/>
        <v>0</v>
      </c>
      <c r="AB54" s="124">
        <f t="shared" si="1"/>
        <v>0</v>
      </c>
      <c r="AC54" s="333"/>
      <c r="AD54" s="320">
        <v>0</v>
      </c>
      <c r="AE54" s="284"/>
      <c r="AF54" s="285"/>
      <c r="AG54" s="282">
        <v>225</v>
      </c>
      <c r="AH54" s="124"/>
      <c r="AI54" s="173"/>
      <c r="AJ54" s="174"/>
    </row>
    <row r="55" spans="1:36" ht="15.75" thickBot="1">
      <c r="A55" s="51">
        <v>54</v>
      </c>
      <c r="B55" s="104" t="s">
        <v>183</v>
      </c>
      <c r="C55" s="72"/>
      <c r="D55" s="73"/>
      <c r="E55" s="74">
        <v>137</v>
      </c>
      <c r="F55" s="300"/>
      <c r="G55" s="75"/>
      <c r="H55" s="76"/>
      <c r="I55" s="77"/>
      <c r="J55" s="78"/>
      <c r="K55" s="79">
        <v>130</v>
      </c>
      <c r="L55" s="80"/>
      <c r="M55" s="81"/>
      <c r="N55" s="201">
        <v>165</v>
      </c>
      <c r="O55" s="202"/>
      <c r="P55" s="203"/>
      <c r="Q55" s="308"/>
      <c r="R55" s="204"/>
      <c r="S55" s="205"/>
      <c r="T55" s="206"/>
      <c r="U55" s="316"/>
      <c r="V55" s="317"/>
      <c r="W55" s="378"/>
      <c r="X55" s="379"/>
      <c r="Y55" s="185"/>
      <c r="Z55" s="221"/>
      <c r="AA55" s="141">
        <f t="shared" si="0"/>
        <v>0</v>
      </c>
      <c r="AB55" s="124">
        <f t="shared" si="1"/>
        <v>432</v>
      </c>
      <c r="AC55" s="333"/>
      <c r="AD55" s="320">
        <v>249</v>
      </c>
      <c r="AE55" s="284"/>
      <c r="AF55" s="285"/>
      <c r="AG55" s="282">
        <v>225</v>
      </c>
      <c r="AH55" s="124">
        <v>147</v>
      </c>
      <c r="AI55" s="173"/>
      <c r="AJ55" s="174"/>
    </row>
    <row r="56" spans="1:36" ht="15.75" thickBot="1">
      <c r="A56" s="51">
        <v>55</v>
      </c>
      <c r="B56" s="103" t="s">
        <v>184</v>
      </c>
      <c r="C56" s="72"/>
      <c r="D56" s="73"/>
      <c r="E56" s="74"/>
      <c r="F56" s="300"/>
      <c r="G56" s="75"/>
      <c r="H56" s="76"/>
      <c r="I56" s="77"/>
      <c r="J56" s="78"/>
      <c r="K56" s="79"/>
      <c r="L56" s="80"/>
      <c r="M56" s="81"/>
      <c r="N56" s="201"/>
      <c r="O56" s="202"/>
      <c r="P56" s="203"/>
      <c r="Q56" s="308"/>
      <c r="R56" s="204"/>
      <c r="S56" s="205"/>
      <c r="T56" s="206"/>
      <c r="U56" s="316"/>
      <c r="V56" s="317"/>
      <c r="W56" s="378"/>
      <c r="X56" s="379"/>
      <c r="Y56" s="185"/>
      <c r="Z56" s="221"/>
      <c r="AA56" s="141">
        <f t="shared" si="0"/>
        <v>0</v>
      </c>
      <c r="AB56" s="124">
        <f t="shared" si="1"/>
        <v>0</v>
      </c>
      <c r="AC56" s="333"/>
      <c r="AD56" s="320">
        <v>0</v>
      </c>
      <c r="AE56" s="284"/>
      <c r="AF56" s="285"/>
      <c r="AG56" s="282">
        <v>225</v>
      </c>
      <c r="AH56" s="124"/>
      <c r="AI56" s="173"/>
      <c r="AJ56" s="174"/>
    </row>
    <row r="57" spans="1:36" ht="15.75" thickBot="1">
      <c r="A57" s="51">
        <v>56</v>
      </c>
      <c r="B57" s="103" t="s">
        <v>200</v>
      </c>
      <c r="C57" s="72"/>
      <c r="D57" s="73"/>
      <c r="E57" s="74">
        <v>160</v>
      </c>
      <c r="F57" s="300"/>
      <c r="G57" s="75">
        <v>173</v>
      </c>
      <c r="H57" s="76">
        <v>92</v>
      </c>
      <c r="I57" s="77"/>
      <c r="J57" s="78"/>
      <c r="K57" s="79"/>
      <c r="L57" s="80"/>
      <c r="M57" s="81"/>
      <c r="N57" s="201"/>
      <c r="O57" s="202"/>
      <c r="P57" s="203"/>
      <c r="Q57" s="308"/>
      <c r="R57" s="204"/>
      <c r="S57" s="205"/>
      <c r="T57" s="206"/>
      <c r="U57" s="316"/>
      <c r="V57" s="317"/>
      <c r="W57" s="378"/>
      <c r="X57" s="379"/>
      <c r="Y57" s="185"/>
      <c r="Z57" s="221"/>
      <c r="AA57" s="141">
        <f t="shared" si="0"/>
        <v>0</v>
      </c>
      <c r="AB57" s="124">
        <f t="shared" si="1"/>
        <v>425</v>
      </c>
      <c r="AC57" s="333"/>
      <c r="AD57" s="320">
        <v>0</v>
      </c>
      <c r="AE57" s="284"/>
      <c r="AF57" s="285"/>
      <c r="AG57" s="282"/>
      <c r="AH57" s="124"/>
      <c r="AI57" s="173"/>
      <c r="AJ57" s="174"/>
    </row>
    <row r="58" spans="1:36" ht="15.75" thickBot="1">
      <c r="A58" s="51">
        <v>57</v>
      </c>
      <c r="B58" s="103" t="s">
        <v>209</v>
      </c>
      <c r="C58" s="72"/>
      <c r="D58" s="73"/>
      <c r="E58" s="74"/>
      <c r="F58" s="300"/>
      <c r="G58" s="75">
        <v>173</v>
      </c>
      <c r="H58" s="76"/>
      <c r="I58" s="77"/>
      <c r="J58" s="78"/>
      <c r="K58" s="79"/>
      <c r="L58" s="80"/>
      <c r="M58" s="81"/>
      <c r="N58" s="201"/>
      <c r="O58" s="202"/>
      <c r="P58" s="203"/>
      <c r="Q58" s="308"/>
      <c r="R58" s="204"/>
      <c r="S58" s="205"/>
      <c r="T58" s="206"/>
      <c r="U58" s="316"/>
      <c r="V58" s="317"/>
      <c r="W58" s="291"/>
      <c r="X58" s="292"/>
      <c r="Y58" s="293"/>
      <c r="Z58" s="295"/>
      <c r="AA58" s="141">
        <f t="shared" ref="AA58:AA61" si="2">SUM(C58:D58)</f>
        <v>0</v>
      </c>
      <c r="AB58" s="124">
        <f t="shared" ref="AB58:AB61" si="3">SUM(E58:Z58)</f>
        <v>173</v>
      </c>
      <c r="AC58" s="333"/>
      <c r="AD58" s="320">
        <v>0</v>
      </c>
      <c r="AE58" s="284"/>
      <c r="AF58" s="285"/>
      <c r="AG58" s="282"/>
      <c r="AH58" s="328"/>
      <c r="AI58" s="331"/>
      <c r="AJ58" s="332"/>
    </row>
    <row r="59" spans="1:36" ht="15.75" thickBot="1">
      <c r="A59" s="51">
        <v>58</v>
      </c>
      <c r="B59" s="103" t="s">
        <v>202</v>
      </c>
      <c r="C59" s="72"/>
      <c r="D59" s="73"/>
      <c r="E59" s="74"/>
      <c r="F59" s="300"/>
      <c r="G59" s="75">
        <f>173+173</f>
        <v>346</v>
      </c>
      <c r="H59" s="76">
        <v>92</v>
      </c>
      <c r="I59" s="77"/>
      <c r="J59" s="78"/>
      <c r="K59" s="79"/>
      <c r="L59" s="80"/>
      <c r="M59" s="81"/>
      <c r="N59" s="201"/>
      <c r="O59" s="202"/>
      <c r="P59" s="203"/>
      <c r="Q59" s="308"/>
      <c r="R59" s="204"/>
      <c r="S59" s="205"/>
      <c r="T59" s="206"/>
      <c r="U59" s="316"/>
      <c r="V59" s="317">
        <v>57</v>
      </c>
      <c r="W59" s="291"/>
      <c r="X59" s="292"/>
      <c r="Y59" s="293"/>
      <c r="Z59" s="295"/>
      <c r="AA59" s="141">
        <f t="shared" si="2"/>
        <v>0</v>
      </c>
      <c r="AB59" s="124">
        <f t="shared" si="3"/>
        <v>495</v>
      </c>
      <c r="AC59" s="333"/>
      <c r="AD59" s="320">
        <v>268</v>
      </c>
      <c r="AE59" s="284"/>
      <c r="AF59" s="285"/>
      <c r="AG59" s="282"/>
      <c r="AH59" s="328"/>
      <c r="AI59" s="331"/>
      <c r="AJ59" s="332"/>
    </row>
    <row r="60" spans="1:36" ht="15.75" thickBot="1">
      <c r="A60" s="51">
        <v>59</v>
      </c>
      <c r="B60" s="103" t="s">
        <v>212</v>
      </c>
      <c r="C60" s="72"/>
      <c r="D60" s="73"/>
      <c r="E60" s="74">
        <v>155</v>
      </c>
      <c r="F60" s="300"/>
      <c r="G60" s="75">
        <v>173</v>
      </c>
      <c r="H60" s="76"/>
      <c r="I60" s="77"/>
      <c r="J60" s="78"/>
      <c r="K60" s="79"/>
      <c r="L60" s="80"/>
      <c r="M60" s="81"/>
      <c r="N60" s="201"/>
      <c r="O60" s="202"/>
      <c r="P60" s="203"/>
      <c r="Q60" s="308"/>
      <c r="R60" s="204"/>
      <c r="S60" s="205"/>
      <c r="T60" s="206"/>
      <c r="U60" s="316"/>
      <c r="V60" s="317"/>
      <c r="W60" s="291"/>
      <c r="X60" s="292"/>
      <c r="Y60" s="293"/>
      <c r="Z60" s="295"/>
      <c r="AA60" s="141">
        <f t="shared" si="2"/>
        <v>0</v>
      </c>
      <c r="AB60" s="124">
        <f t="shared" si="3"/>
        <v>328</v>
      </c>
      <c r="AC60" s="333"/>
      <c r="AD60" s="320">
        <v>0</v>
      </c>
      <c r="AE60" s="284"/>
      <c r="AF60" s="285"/>
      <c r="AG60" s="282"/>
      <c r="AH60" s="328"/>
      <c r="AI60" s="331"/>
      <c r="AJ60" s="332"/>
    </row>
    <row r="61" spans="1:36" ht="15.75" thickBot="1">
      <c r="A61" s="51">
        <v>60</v>
      </c>
      <c r="B61" s="103" t="s">
        <v>213</v>
      </c>
      <c r="C61" s="72"/>
      <c r="D61" s="73"/>
      <c r="E61" s="74">
        <v>137</v>
      </c>
      <c r="F61" s="300"/>
      <c r="G61" s="75"/>
      <c r="H61" s="76">
        <v>92</v>
      </c>
      <c r="I61" s="77"/>
      <c r="J61" s="78"/>
      <c r="K61" s="79"/>
      <c r="L61" s="80"/>
      <c r="M61" s="81"/>
      <c r="N61" s="201"/>
      <c r="O61" s="202"/>
      <c r="P61" s="203"/>
      <c r="Q61" s="308"/>
      <c r="R61" s="204"/>
      <c r="S61" s="205"/>
      <c r="T61" s="206"/>
      <c r="U61" s="316"/>
      <c r="V61" s="317"/>
      <c r="W61" s="291"/>
      <c r="X61" s="292"/>
      <c r="Y61" s="293"/>
      <c r="Z61" s="295"/>
      <c r="AA61" s="141">
        <f t="shared" si="2"/>
        <v>0</v>
      </c>
      <c r="AB61" s="124">
        <f t="shared" si="3"/>
        <v>229</v>
      </c>
      <c r="AC61" s="333"/>
      <c r="AD61" s="320">
        <v>0</v>
      </c>
      <c r="AE61" s="284"/>
      <c r="AF61" s="285"/>
      <c r="AG61" s="282"/>
      <c r="AH61" s="328"/>
      <c r="AI61" s="331"/>
      <c r="AJ61" s="332"/>
    </row>
    <row r="62" spans="1:36" ht="15.75" thickBot="1">
      <c r="A62" s="51">
        <v>61</v>
      </c>
      <c r="B62" s="103" t="s">
        <v>214</v>
      </c>
      <c r="C62" s="72"/>
      <c r="D62" s="73"/>
      <c r="E62" s="74"/>
      <c r="F62" s="300"/>
      <c r="G62" s="75"/>
      <c r="H62" s="76"/>
      <c r="I62" s="77"/>
      <c r="J62" s="78"/>
      <c r="K62" s="79"/>
      <c r="L62" s="80"/>
      <c r="M62" s="81"/>
      <c r="N62" s="201"/>
      <c r="O62" s="202"/>
      <c r="P62" s="203"/>
      <c r="Q62" s="308"/>
      <c r="R62" s="204"/>
      <c r="S62" s="205"/>
      <c r="T62" s="206"/>
      <c r="U62" s="316"/>
      <c r="V62" s="317"/>
      <c r="W62" s="291"/>
      <c r="X62" s="292"/>
      <c r="Y62" s="293"/>
      <c r="Z62" s="295"/>
      <c r="AA62" s="141">
        <f t="shared" ref="AA62:AA63" si="4">SUM(C62:D62)</f>
        <v>0</v>
      </c>
      <c r="AB62" s="124">
        <f t="shared" ref="AB62:AB63" si="5">SUM(E62:Z62)</f>
        <v>0</v>
      </c>
      <c r="AC62" s="333"/>
      <c r="AD62" s="320">
        <v>137</v>
      </c>
      <c r="AE62" s="284"/>
      <c r="AF62" s="285"/>
      <c r="AG62" s="282"/>
      <c r="AH62" s="328"/>
      <c r="AI62" s="331"/>
      <c r="AJ62" s="332"/>
    </row>
    <row r="63" spans="1:36" ht="15.75" thickBot="1">
      <c r="A63" s="51">
        <v>62</v>
      </c>
      <c r="B63" s="103" t="s">
        <v>216</v>
      </c>
      <c r="C63" s="72"/>
      <c r="D63" s="73"/>
      <c r="E63" s="74">
        <v>155</v>
      </c>
      <c r="F63" s="300"/>
      <c r="G63" s="75"/>
      <c r="H63" s="76"/>
      <c r="I63" s="77"/>
      <c r="J63" s="78"/>
      <c r="K63" s="79"/>
      <c r="L63" s="80"/>
      <c r="M63" s="81"/>
      <c r="N63" s="201"/>
      <c r="O63" s="202"/>
      <c r="P63" s="203"/>
      <c r="Q63" s="308"/>
      <c r="R63" s="204"/>
      <c r="S63" s="205"/>
      <c r="T63" s="206"/>
      <c r="U63" s="316"/>
      <c r="V63" s="317"/>
      <c r="W63" s="291"/>
      <c r="X63" s="292"/>
      <c r="Y63" s="293"/>
      <c r="Z63" s="295"/>
      <c r="AA63" s="141">
        <f t="shared" si="4"/>
        <v>0</v>
      </c>
      <c r="AB63" s="124">
        <f t="shared" si="5"/>
        <v>155</v>
      </c>
      <c r="AC63" s="333"/>
      <c r="AD63" s="320">
        <v>249</v>
      </c>
      <c r="AE63" s="284"/>
      <c r="AF63" s="285"/>
      <c r="AG63" s="282"/>
      <c r="AH63" s="328"/>
      <c r="AI63" s="331"/>
      <c r="AJ63" s="332"/>
    </row>
    <row r="64" spans="1:36" ht="15.75" thickBot="1">
      <c r="A64" s="51">
        <v>63</v>
      </c>
      <c r="B64" s="105" t="s">
        <v>190</v>
      </c>
      <c r="C64" s="72"/>
      <c r="D64" s="73"/>
      <c r="E64" s="74">
        <v>137</v>
      </c>
      <c r="F64" s="300"/>
      <c r="G64" s="75">
        <v>173</v>
      </c>
      <c r="H64" s="76"/>
      <c r="I64" s="77"/>
      <c r="J64" s="78"/>
      <c r="K64" s="79"/>
      <c r="L64" s="80"/>
      <c r="M64" s="81"/>
      <c r="N64" s="207"/>
      <c r="O64" s="208"/>
      <c r="P64" s="209"/>
      <c r="Q64" s="309"/>
      <c r="R64" s="210"/>
      <c r="S64" s="211"/>
      <c r="T64" s="212"/>
      <c r="U64" s="318"/>
      <c r="V64" s="319"/>
      <c r="W64" s="384"/>
      <c r="X64" s="385"/>
      <c r="Y64" s="213"/>
      <c r="Z64" s="222"/>
      <c r="AA64" s="141">
        <f t="shared" si="0"/>
        <v>0</v>
      </c>
      <c r="AB64" s="124">
        <f t="shared" si="1"/>
        <v>310</v>
      </c>
      <c r="AC64" s="333"/>
      <c r="AD64" s="320">
        <v>361</v>
      </c>
      <c r="AE64" s="284"/>
      <c r="AF64" s="285"/>
      <c r="AG64" s="282"/>
      <c r="AH64" s="328"/>
      <c r="AI64" s="331"/>
      <c r="AJ64" s="332"/>
    </row>
    <row r="65" spans="1:36" ht="16.5" thickBot="1">
      <c r="A65" s="338" t="s">
        <v>60</v>
      </c>
      <c r="B65" s="356"/>
      <c r="C65" s="223">
        <f>SUM(C3:C57)</f>
        <v>0</v>
      </c>
      <c r="D65" s="223">
        <f t="shared" ref="D65:O65" si="6">SUM(D3:D64)</f>
        <v>0</v>
      </c>
      <c r="E65" s="224">
        <f t="shared" si="6"/>
        <v>1173</v>
      </c>
      <c r="F65" s="224">
        <f t="shared" si="6"/>
        <v>371</v>
      </c>
      <c r="G65" s="223">
        <f t="shared" si="6"/>
        <v>1557</v>
      </c>
      <c r="H65" s="223">
        <f t="shared" si="6"/>
        <v>276</v>
      </c>
      <c r="I65" s="223">
        <f t="shared" si="6"/>
        <v>0</v>
      </c>
      <c r="J65" s="223">
        <f t="shared" si="6"/>
        <v>0</v>
      </c>
      <c r="K65" s="223">
        <f t="shared" si="6"/>
        <v>130</v>
      </c>
      <c r="L65" s="224">
        <f t="shared" si="6"/>
        <v>0</v>
      </c>
      <c r="M65" s="223">
        <f t="shared" si="6"/>
        <v>0</v>
      </c>
      <c r="N65" s="225">
        <f t="shared" si="6"/>
        <v>660</v>
      </c>
      <c r="O65" s="226">
        <f t="shared" si="6"/>
        <v>0</v>
      </c>
      <c r="P65" s="225">
        <f>SUM(P7:P64)</f>
        <v>199</v>
      </c>
      <c r="Q65" s="225">
        <f>SUM(Q7:Q64)</f>
        <v>0</v>
      </c>
      <c r="R65" s="226">
        <f>SUM(R3:R64)</f>
        <v>0</v>
      </c>
      <c r="S65" s="225">
        <f>SUM(S3:S64)</f>
        <v>0</v>
      </c>
      <c r="T65" s="226">
        <f>SUM(T3:T64)</f>
        <v>0</v>
      </c>
      <c r="U65" s="226">
        <f t="shared" ref="U65:V65" si="7">SUM(U3:U64)</f>
        <v>0</v>
      </c>
      <c r="V65" s="226">
        <f t="shared" si="7"/>
        <v>117</v>
      </c>
      <c r="W65" s="382">
        <f>SUM(W3:W64)</f>
        <v>168</v>
      </c>
      <c r="X65" s="383"/>
      <c r="Y65" s="227">
        <f>SUM(Y3:Y64)</f>
        <v>0</v>
      </c>
      <c r="Z65" s="227">
        <f>SUM(Z3:Z64)</f>
        <v>0</v>
      </c>
      <c r="AA65" s="138">
        <f t="shared" si="0"/>
        <v>0</v>
      </c>
      <c r="AB65" s="172">
        <f t="shared" si="1"/>
        <v>4651</v>
      </c>
      <c r="AC65" s="334"/>
      <c r="AD65" s="321">
        <f>SUM(AD3:AD64)</f>
        <v>3814</v>
      </c>
      <c r="AE65" s="286"/>
      <c r="AF65" s="287"/>
      <c r="AG65" s="322">
        <f>SUM(AG3:AG64)</f>
        <v>2600</v>
      </c>
      <c r="AH65" s="172">
        <f>SUM(AH3:AH64)</f>
        <v>3034</v>
      </c>
      <c r="AI65" s="329">
        <f>SUM(AI3:AI64)</f>
        <v>3100</v>
      </c>
      <c r="AJ65" s="330">
        <f>SUM(AJ3:AJ64)</f>
        <v>2822</v>
      </c>
    </row>
    <row r="66" spans="1:36" ht="16.5" thickBot="1">
      <c r="C66" s="344">
        <f>SUM(C65:D65)</f>
        <v>0</v>
      </c>
      <c r="D66" s="345"/>
      <c r="AA66" s="380">
        <f>(AA65+AB65)</f>
        <v>4651</v>
      </c>
      <c r="AB66" s="381"/>
      <c r="AC66" s="380">
        <f>(AC65+AD65)</f>
        <v>3814</v>
      </c>
      <c r="AD66" s="381"/>
      <c r="AE66" s="380"/>
      <c r="AF66" s="381"/>
      <c r="AG66" s="380">
        <f>(AG65+AH65)</f>
        <v>5634</v>
      </c>
      <c r="AH66" s="381"/>
      <c r="AI66" s="380">
        <f>(AI65+AJ65)</f>
        <v>5922</v>
      </c>
      <c r="AJ66" s="381"/>
    </row>
  </sheetData>
  <autoFilter ref="A1:AJ66" xr:uid="{FD73F231-9E73-4018-AB8C-1703329581B7}">
    <filterColumn colId="2" showButton="0"/>
    <filterColumn colId="4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6" hiddenButton="1" showButton="0"/>
    <filterColumn colId="18" showButton="0"/>
    <filterColumn colId="22" showButton="0"/>
    <filterColumn colId="26" showButton="0"/>
    <filterColumn colId="30" showButton="0"/>
    <filterColumn colId="32" showButton="0"/>
    <filterColumn colId="34" showButton="0"/>
  </autoFilter>
  <mergeCells count="77">
    <mergeCell ref="C66:D66"/>
    <mergeCell ref="AA1:AB1"/>
    <mergeCell ref="AG1:AH1"/>
    <mergeCell ref="L1:M1"/>
    <mergeCell ref="N1:O1"/>
    <mergeCell ref="P1:R1"/>
    <mergeCell ref="S1:T1"/>
    <mergeCell ref="W1:X1"/>
    <mergeCell ref="E1:G1"/>
    <mergeCell ref="H1:I1"/>
    <mergeCell ref="J1:K1"/>
    <mergeCell ref="W3:X3"/>
    <mergeCell ref="W4:X4"/>
    <mergeCell ref="W5:X5"/>
    <mergeCell ref="W6:X6"/>
    <mergeCell ref="W7:X7"/>
    <mergeCell ref="A1:A2"/>
    <mergeCell ref="B1:B2"/>
    <mergeCell ref="C1:D1"/>
    <mergeCell ref="AI1:AJ1"/>
    <mergeCell ref="W2:X2"/>
    <mergeCell ref="AE1:AF1"/>
    <mergeCell ref="U1:V1"/>
    <mergeCell ref="AC1:AD1"/>
    <mergeCell ref="W8:X8"/>
    <mergeCell ref="W9:X9"/>
    <mergeCell ref="W10:X10"/>
    <mergeCell ref="W12:X12"/>
    <mergeCell ref="W13:X13"/>
    <mergeCell ref="W14:X14"/>
    <mergeCell ref="W15:X15"/>
    <mergeCell ref="W16:X16"/>
    <mergeCell ref="W17:X17"/>
    <mergeCell ref="W18:X18"/>
    <mergeCell ref="W19:X19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4:X44"/>
    <mergeCell ref="W45:X45"/>
    <mergeCell ref="W46:X46"/>
    <mergeCell ref="W47:X47"/>
    <mergeCell ref="W48:X48"/>
    <mergeCell ref="A65:B65"/>
    <mergeCell ref="W65:X65"/>
    <mergeCell ref="W50:X50"/>
    <mergeCell ref="W51:X51"/>
    <mergeCell ref="W53:X53"/>
    <mergeCell ref="W54:X54"/>
    <mergeCell ref="W55:X55"/>
    <mergeCell ref="AA66:AB66"/>
    <mergeCell ref="AG66:AH66"/>
    <mergeCell ref="AI66:AJ66"/>
    <mergeCell ref="AE66:AF66"/>
    <mergeCell ref="W56:X56"/>
    <mergeCell ref="W57:X57"/>
    <mergeCell ref="W64:X64"/>
    <mergeCell ref="AC66:AD6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B11B-C11F-4D9D-908A-69F5391B2801}">
  <dimension ref="A1:AO81"/>
  <sheetViews>
    <sheetView workbookViewId="0">
      <pane xSplit="2" ySplit="2" topLeftCell="AB55" activePane="bottomRight" state="frozen"/>
      <selection pane="topRight" activeCell="C1" sqref="C1"/>
      <selection pane="bottomLeft" activeCell="A3" sqref="A3"/>
      <selection pane="bottomRight" activeCell="AD3" sqref="AD3:AE73"/>
    </sheetView>
  </sheetViews>
  <sheetFormatPr defaultRowHeight="14.25"/>
  <cols>
    <col min="1" max="1" width="5" customWidth="1"/>
    <col min="2" max="2" width="27.5" customWidth="1"/>
    <col min="26" max="29" width="18" customWidth="1"/>
  </cols>
  <sheetData>
    <row r="1" spans="1:41" ht="36.75" thickBot="1">
      <c r="A1" s="363" t="s">
        <v>39</v>
      </c>
      <c r="B1" s="361" t="s">
        <v>40</v>
      </c>
      <c r="C1" s="342" t="s">
        <v>43</v>
      </c>
      <c r="D1" s="367"/>
      <c r="E1" s="368" t="s">
        <v>99</v>
      </c>
      <c r="F1" s="401"/>
      <c r="G1" s="369"/>
      <c r="H1" s="370" t="s">
        <v>102</v>
      </c>
      <c r="I1" s="371"/>
      <c r="J1" s="372" t="s">
        <v>94</v>
      </c>
      <c r="K1" s="373"/>
      <c r="L1" s="359" t="s">
        <v>106</v>
      </c>
      <c r="M1" s="360"/>
      <c r="N1" s="365" t="s">
        <v>112</v>
      </c>
      <c r="O1" s="366"/>
      <c r="P1" s="374" t="s">
        <v>160</v>
      </c>
      <c r="Q1" s="375"/>
      <c r="R1" s="395"/>
      <c r="S1" s="396" t="s">
        <v>161</v>
      </c>
      <c r="T1" s="397"/>
      <c r="U1" s="402" t="s">
        <v>206</v>
      </c>
      <c r="V1" s="403"/>
      <c r="W1" s="390" t="s">
        <v>162</v>
      </c>
      <c r="X1" s="377"/>
      <c r="Y1" s="327" t="s">
        <v>227</v>
      </c>
      <c r="Z1" s="232" t="s">
        <v>171</v>
      </c>
      <c r="AA1" s="323" t="s">
        <v>226</v>
      </c>
      <c r="AB1" s="404" t="s">
        <v>221</v>
      </c>
      <c r="AC1" s="219" t="s">
        <v>176</v>
      </c>
      <c r="AD1" s="391" t="s">
        <v>225</v>
      </c>
      <c r="AE1" s="392"/>
      <c r="AF1" s="391" t="s">
        <v>211</v>
      </c>
      <c r="AG1" s="392"/>
      <c r="AH1" s="391" t="s">
        <v>210</v>
      </c>
      <c r="AI1" s="392"/>
      <c r="AJ1" s="391" t="s">
        <v>130</v>
      </c>
      <c r="AK1" s="392"/>
      <c r="AL1" s="391" t="s">
        <v>126</v>
      </c>
      <c r="AM1" s="392"/>
      <c r="AN1" s="344" t="s">
        <v>128</v>
      </c>
      <c r="AO1" s="345"/>
    </row>
    <row r="2" spans="1:41" ht="45.75" thickBot="1">
      <c r="A2" s="364"/>
      <c r="B2" s="362"/>
      <c r="C2" s="82" t="s">
        <v>97</v>
      </c>
      <c r="D2" s="83" t="s">
        <v>98</v>
      </c>
      <c r="E2" s="82" t="s">
        <v>100</v>
      </c>
      <c r="F2" s="296" t="s">
        <v>201</v>
      </c>
      <c r="G2" s="83" t="s">
        <v>101</v>
      </c>
      <c r="H2" s="82" t="s">
        <v>103</v>
      </c>
      <c r="I2" s="83" t="s">
        <v>104</v>
      </c>
      <c r="J2" s="82" t="s">
        <v>94</v>
      </c>
      <c r="K2" s="83" t="s">
        <v>105</v>
      </c>
      <c r="L2" s="82" t="s">
        <v>96</v>
      </c>
      <c r="M2" s="83" t="s">
        <v>95</v>
      </c>
      <c r="N2" s="142" t="s">
        <v>114</v>
      </c>
      <c r="O2" s="143" t="s">
        <v>113</v>
      </c>
      <c r="P2" s="142" t="s">
        <v>203</v>
      </c>
      <c r="Q2" s="305" t="s">
        <v>204</v>
      </c>
      <c r="R2" s="143" t="s">
        <v>205</v>
      </c>
      <c r="S2" s="169" t="s">
        <v>122</v>
      </c>
      <c r="T2" s="145" t="s">
        <v>121</v>
      </c>
      <c r="U2" s="311" t="s">
        <v>207</v>
      </c>
      <c r="V2" s="310" t="s">
        <v>208</v>
      </c>
      <c r="W2" s="388"/>
      <c r="X2" s="389"/>
      <c r="Y2" s="408"/>
      <c r="Z2" s="144"/>
      <c r="AA2" s="326"/>
      <c r="AB2" s="326"/>
      <c r="AC2" s="326"/>
      <c r="AD2" s="122" t="s">
        <v>125</v>
      </c>
      <c r="AE2" s="123" t="s">
        <v>127</v>
      </c>
      <c r="AF2" s="122" t="s">
        <v>125</v>
      </c>
      <c r="AG2" s="123" t="s">
        <v>127</v>
      </c>
      <c r="AH2" s="122" t="s">
        <v>210</v>
      </c>
      <c r="AI2" s="123" t="s">
        <v>127</v>
      </c>
      <c r="AJ2" s="122" t="s">
        <v>125</v>
      </c>
      <c r="AK2" s="123" t="s">
        <v>127</v>
      </c>
      <c r="AL2" s="122" t="s">
        <v>125</v>
      </c>
      <c r="AM2" s="123" t="s">
        <v>127</v>
      </c>
      <c r="AN2" s="140" t="s">
        <v>129</v>
      </c>
      <c r="AO2" s="133" t="s">
        <v>124</v>
      </c>
    </row>
    <row r="3" spans="1:41" ht="15.75" thickBot="1">
      <c r="A3" s="50">
        <v>1</v>
      </c>
      <c r="B3" s="100" t="s">
        <v>54</v>
      </c>
      <c r="C3" s="52"/>
      <c r="D3" s="53"/>
      <c r="E3" s="54"/>
      <c r="F3" s="297"/>
      <c r="G3" s="55"/>
      <c r="H3" s="56"/>
      <c r="I3" s="57"/>
      <c r="J3" s="58"/>
      <c r="K3" s="59"/>
      <c r="L3" s="60"/>
      <c r="M3" s="61"/>
      <c r="N3" s="188"/>
      <c r="O3" s="189"/>
      <c r="P3" s="190"/>
      <c r="Q3" s="306"/>
      <c r="R3" s="191"/>
      <c r="S3" s="192"/>
      <c r="T3" s="193"/>
      <c r="U3" s="312"/>
      <c r="V3" s="313"/>
      <c r="W3" s="386"/>
      <c r="X3" s="387"/>
      <c r="Y3" s="409"/>
      <c r="Z3" s="194"/>
      <c r="AA3" s="288"/>
      <c r="AB3" s="288"/>
      <c r="AC3" s="220"/>
      <c r="AD3" s="141">
        <f>SUM(C3:D3)</f>
        <v>0</v>
      </c>
      <c r="AE3" s="124">
        <f ca="1">AE1:AE52=SUM(AN5)</f>
        <v>0</v>
      </c>
      <c r="AF3" s="415">
        <v>0</v>
      </c>
      <c r="AG3" s="415">
        <v>0</v>
      </c>
      <c r="AH3" s="416"/>
      <c r="AI3" s="417">
        <v>0</v>
      </c>
      <c r="AJ3" s="418"/>
      <c r="AK3" s="419"/>
      <c r="AL3" s="418"/>
      <c r="AM3" s="420"/>
      <c r="AN3" s="173"/>
      <c r="AO3" s="174">
        <v>128</v>
      </c>
    </row>
    <row r="4" spans="1:41" ht="15.75" thickBot="1">
      <c r="A4" s="51">
        <v>2</v>
      </c>
      <c r="B4" s="146" t="s">
        <v>61</v>
      </c>
      <c r="C4" s="62"/>
      <c r="D4" s="63"/>
      <c r="E4" s="64"/>
      <c r="F4" s="298"/>
      <c r="G4" s="65"/>
      <c r="H4" s="66"/>
      <c r="I4" s="67"/>
      <c r="J4" s="68"/>
      <c r="K4" s="69"/>
      <c r="L4" s="70"/>
      <c r="M4" s="71"/>
      <c r="N4" s="195"/>
      <c r="O4" s="196"/>
      <c r="P4" s="197"/>
      <c r="Q4" s="307"/>
      <c r="R4" s="198"/>
      <c r="S4" s="186"/>
      <c r="T4" s="187"/>
      <c r="U4" s="314"/>
      <c r="V4" s="315"/>
      <c r="W4" s="378"/>
      <c r="X4" s="379"/>
      <c r="Y4" s="410"/>
      <c r="Z4" s="185"/>
      <c r="AA4" s="289"/>
      <c r="AB4" s="289"/>
      <c r="AC4" s="221"/>
      <c r="AD4" s="141">
        <f>SUM(C4:D4)</f>
        <v>0</v>
      </c>
      <c r="AE4" s="124">
        <f>SUM(E4:AC4)</f>
        <v>0</v>
      </c>
      <c r="AF4" s="415">
        <v>0</v>
      </c>
      <c r="AG4" s="415">
        <v>0</v>
      </c>
      <c r="AH4" s="416"/>
      <c r="AI4" s="417">
        <v>0</v>
      </c>
      <c r="AJ4" s="421"/>
      <c r="AK4" s="422"/>
      <c r="AL4" s="421"/>
      <c r="AM4" s="420"/>
      <c r="AN4" s="173"/>
      <c r="AO4" s="174"/>
    </row>
    <row r="5" spans="1:41" ht="15.75" thickBot="1">
      <c r="A5" s="51">
        <v>3</v>
      </c>
      <c r="B5" s="100" t="s">
        <v>62</v>
      </c>
      <c r="C5" s="62"/>
      <c r="D5" s="63"/>
      <c r="E5" s="64">
        <v>137</v>
      </c>
      <c r="F5" s="298"/>
      <c r="G5" s="65"/>
      <c r="H5" s="66"/>
      <c r="I5" s="67"/>
      <c r="J5" s="68"/>
      <c r="K5" s="69"/>
      <c r="L5" s="70"/>
      <c r="M5" s="71"/>
      <c r="N5" s="195"/>
      <c r="O5" s="196"/>
      <c r="P5" s="197"/>
      <c r="Q5" s="307"/>
      <c r="R5" s="198"/>
      <c r="S5" s="186"/>
      <c r="T5" s="187"/>
      <c r="U5" s="314"/>
      <c r="V5" s="315"/>
      <c r="W5" s="378"/>
      <c r="X5" s="379"/>
      <c r="Y5" s="410"/>
      <c r="Z5" s="185"/>
      <c r="AA5" s="289"/>
      <c r="AB5" s="289"/>
      <c r="AC5" s="221"/>
      <c r="AD5" s="141">
        <f>SUM(C5:D5)</f>
        <v>0</v>
      </c>
      <c r="AE5" s="124">
        <f>SUM(E5:AC5)</f>
        <v>137</v>
      </c>
      <c r="AF5" s="415">
        <v>0</v>
      </c>
      <c r="AG5" s="415">
        <v>0</v>
      </c>
      <c r="AH5" s="416"/>
      <c r="AI5" s="417">
        <v>0</v>
      </c>
      <c r="AJ5" s="421"/>
      <c r="AK5" s="422"/>
      <c r="AL5" s="421"/>
      <c r="AM5" s="420"/>
      <c r="AN5" s="173"/>
      <c r="AO5" s="174"/>
    </row>
    <row r="6" spans="1:41" ht="15.75" thickBot="1">
      <c r="A6" s="51">
        <v>4</v>
      </c>
      <c r="B6" s="101" t="s">
        <v>144</v>
      </c>
      <c r="C6" s="62"/>
      <c r="D6" s="63"/>
      <c r="E6" s="64"/>
      <c r="F6" s="298"/>
      <c r="G6" s="65"/>
      <c r="H6" s="66"/>
      <c r="I6" s="67"/>
      <c r="J6" s="68"/>
      <c r="K6" s="69"/>
      <c r="L6" s="70"/>
      <c r="M6" s="71"/>
      <c r="N6" s="195"/>
      <c r="O6" s="196"/>
      <c r="P6" s="197"/>
      <c r="Q6" s="307"/>
      <c r="R6" s="198"/>
      <c r="S6" s="186"/>
      <c r="T6" s="187"/>
      <c r="U6" s="314"/>
      <c r="V6" s="315"/>
      <c r="W6" s="378"/>
      <c r="X6" s="379"/>
      <c r="Y6" s="410"/>
      <c r="Z6" s="185"/>
      <c r="AA6" s="289"/>
      <c r="AB6" s="289"/>
      <c r="AC6" s="221"/>
      <c r="AD6" s="141">
        <f>SUM(C6:D6)</f>
        <v>0</v>
      </c>
      <c r="AE6" s="124">
        <f>SUM(E6:AC6)</f>
        <v>0</v>
      </c>
      <c r="AF6" s="415">
        <v>0</v>
      </c>
      <c r="AG6" s="423">
        <v>0</v>
      </c>
      <c r="AH6" s="416"/>
      <c r="AI6" s="417">
        <v>0</v>
      </c>
      <c r="AJ6" s="421"/>
      <c r="AK6" s="422"/>
      <c r="AL6" s="421"/>
      <c r="AM6" s="420"/>
      <c r="AN6" s="173"/>
      <c r="AO6" s="174">
        <v>165</v>
      </c>
    </row>
    <row r="7" spans="1:41" ht="15.75" thickBot="1">
      <c r="A7" s="50">
        <v>5</v>
      </c>
      <c r="B7" s="101" t="s">
        <v>146</v>
      </c>
      <c r="C7" s="62"/>
      <c r="D7" s="63"/>
      <c r="E7" s="64"/>
      <c r="F7" s="298">
        <v>186</v>
      </c>
      <c r="G7" s="65"/>
      <c r="H7" s="66"/>
      <c r="I7" s="67"/>
      <c r="J7" s="68"/>
      <c r="K7" s="69"/>
      <c r="L7" s="70"/>
      <c r="M7" s="71"/>
      <c r="N7" s="195"/>
      <c r="O7" s="196"/>
      <c r="P7" s="197"/>
      <c r="Q7" s="307"/>
      <c r="R7" s="198"/>
      <c r="S7" s="186"/>
      <c r="T7" s="187"/>
      <c r="U7" s="314"/>
      <c r="V7" s="315"/>
      <c r="W7" s="378"/>
      <c r="X7" s="379"/>
      <c r="Y7" s="410"/>
      <c r="Z7" s="185"/>
      <c r="AA7" s="289"/>
      <c r="AB7" s="289"/>
      <c r="AC7" s="221"/>
      <c r="AD7" s="141">
        <f>SUM(C7:D7)</f>
        <v>0</v>
      </c>
      <c r="AE7" s="124">
        <f>SUM(E7:AC7)</f>
        <v>186</v>
      </c>
      <c r="AF7" s="415">
        <v>0</v>
      </c>
      <c r="AG7" s="424">
        <v>0</v>
      </c>
      <c r="AH7" s="416"/>
      <c r="AI7" s="417">
        <v>0</v>
      </c>
      <c r="AJ7" s="421"/>
      <c r="AK7" s="422"/>
      <c r="AL7" s="421">
        <v>225</v>
      </c>
      <c r="AM7" s="420"/>
      <c r="AN7" s="173"/>
      <c r="AO7" s="174">
        <v>220</v>
      </c>
    </row>
    <row r="8" spans="1:41" ht="15.75" thickBot="1">
      <c r="A8" s="51">
        <v>6</v>
      </c>
      <c r="B8" s="101" t="s">
        <v>119</v>
      </c>
      <c r="C8" s="62"/>
      <c r="D8" s="63"/>
      <c r="E8" s="64"/>
      <c r="F8" s="298"/>
      <c r="G8" s="65"/>
      <c r="H8" s="66"/>
      <c r="I8" s="67"/>
      <c r="J8" s="68"/>
      <c r="K8" s="69"/>
      <c r="L8" s="70"/>
      <c r="M8" s="71"/>
      <c r="N8" s="195"/>
      <c r="O8" s="189"/>
      <c r="P8" s="190"/>
      <c r="Q8" s="306"/>
      <c r="R8" s="191"/>
      <c r="S8" s="192"/>
      <c r="T8" s="193"/>
      <c r="U8" s="312"/>
      <c r="V8" s="313"/>
      <c r="W8" s="378"/>
      <c r="X8" s="379"/>
      <c r="Y8" s="410"/>
      <c r="Z8" s="185"/>
      <c r="AA8" s="289"/>
      <c r="AB8" s="289"/>
      <c r="AC8" s="221"/>
      <c r="AD8" s="141">
        <f>SUM(C8:D8)</f>
        <v>0</v>
      </c>
      <c r="AE8" s="124">
        <f>SUM(E8:AC8)</f>
        <v>0</v>
      </c>
      <c r="AF8" s="415">
        <v>0</v>
      </c>
      <c r="AG8" s="415">
        <v>0</v>
      </c>
      <c r="AH8" s="416"/>
      <c r="AI8" s="417">
        <v>0</v>
      </c>
      <c r="AJ8" s="421"/>
      <c r="AK8" s="422"/>
      <c r="AL8" s="421"/>
      <c r="AM8" s="420"/>
      <c r="AN8" s="173"/>
      <c r="AO8" s="174">
        <v>243</v>
      </c>
    </row>
    <row r="9" spans="1:41" ht="15.75" thickBot="1">
      <c r="A9" s="51">
        <v>7</v>
      </c>
      <c r="B9" s="101" t="s">
        <v>107</v>
      </c>
      <c r="C9" s="62"/>
      <c r="D9" s="63"/>
      <c r="E9" s="64"/>
      <c r="F9" s="298"/>
      <c r="G9" s="65"/>
      <c r="H9" s="66"/>
      <c r="I9" s="67"/>
      <c r="J9" s="68"/>
      <c r="K9" s="69"/>
      <c r="L9" s="70"/>
      <c r="M9" s="71"/>
      <c r="N9" s="195"/>
      <c r="O9" s="196"/>
      <c r="P9" s="197"/>
      <c r="Q9" s="307"/>
      <c r="R9" s="198"/>
      <c r="S9" s="186"/>
      <c r="T9" s="187"/>
      <c r="U9" s="314"/>
      <c r="V9" s="315"/>
      <c r="W9" s="378"/>
      <c r="X9" s="379"/>
      <c r="Y9" s="410"/>
      <c r="Z9" s="185"/>
      <c r="AA9" s="289"/>
      <c r="AB9" s="289"/>
      <c r="AC9" s="221"/>
      <c r="AD9" s="141">
        <f>SUM(C9:D9)</f>
        <v>0</v>
      </c>
      <c r="AE9" s="124">
        <f>SUM(E9:AC9)</f>
        <v>0</v>
      </c>
      <c r="AF9" s="415">
        <v>0</v>
      </c>
      <c r="AG9" s="415">
        <v>0</v>
      </c>
      <c r="AH9" s="416"/>
      <c r="AI9" s="417">
        <v>0</v>
      </c>
      <c r="AJ9" s="421"/>
      <c r="AK9" s="422"/>
      <c r="AL9" s="421"/>
      <c r="AM9" s="420"/>
      <c r="AN9" s="173">
        <v>225</v>
      </c>
      <c r="AO9" s="174">
        <v>162</v>
      </c>
    </row>
    <row r="10" spans="1:41" ht="15.75" thickBot="1">
      <c r="A10" s="51">
        <v>8</v>
      </c>
      <c r="B10" s="100" t="s">
        <v>63</v>
      </c>
      <c r="C10" s="62"/>
      <c r="D10" s="63"/>
      <c r="E10" s="64"/>
      <c r="F10" s="298"/>
      <c r="G10" s="65"/>
      <c r="H10" s="66"/>
      <c r="I10" s="67"/>
      <c r="J10" s="68"/>
      <c r="K10" s="69"/>
      <c r="L10" s="70"/>
      <c r="M10" s="71"/>
      <c r="N10" s="195"/>
      <c r="O10" s="196"/>
      <c r="P10" s="197"/>
      <c r="Q10" s="307"/>
      <c r="R10" s="198"/>
      <c r="S10" s="186"/>
      <c r="T10" s="187"/>
      <c r="U10" s="314"/>
      <c r="V10" s="315"/>
      <c r="W10" s="378"/>
      <c r="X10" s="379"/>
      <c r="Y10" s="410"/>
      <c r="Z10" s="185"/>
      <c r="AA10" s="289"/>
      <c r="AB10" s="289"/>
      <c r="AC10" s="221"/>
      <c r="AD10" s="141">
        <f>SUM(C10:D10)</f>
        <v>0</v>
      </c>
      <c r="AE10" s="124">
        <f>SUM(E10:AC10)</f>
        <v>0</v>
      </c>
      <c r="AF10" s="415">
        <v>0</v>
      </c>
      <c r="AG10" s="415">
        <v>0</v>
      </c>
      <c r="AH10" s="416"/>
      <c r="AI10" s="417">
        <v>0</v>
      </c>
      <c r="AJ10" s="421"/>
      <c r="AK10" s="422"/>
      <c r="AL10" s="421"/>
      <c r="AM10" s="420"/>
      <c r="AN10" s="173"/>
      <c r="AO10" s="174"/>
    </row>
    <row r="11" spans="1:41" ht="15.75" thickBot="1">
      <c r="A11" s="150">
        <v>9</v>
      </c>
      <c r="B11" s="100" t="s">
        <v>172</v>
      </c>
      <c r="C11" s="62"/>
      <c r="D11" s="63"/>
      <c r="E11" s="64"/>
      <c r="F11" s="298"/>
      <c r="G11" s="65"/>
      <c r="H11" s="66"/>
      <c r="I11" s="67"/>
      <c r="J11" s="68"/>
      <c r="K11" s="69"/>
      <c r="L11" s="70"/>
      <c r="M11" s="71"/>
      <c r="N11" s="195"/>
      <c r="O11" s="196"/>
      <c r="P11" s="197"/>
      <c r="Q11" s="307"/>
      <c r="R11" s="198"/>
      <c r="S11" s="186"/>
      <c r="T11" s="187"/>
      <c r="U11" s="314"/>
      <c r="V11" s="315"/>
      <c r="W11" s="324"/>
      <c r="X11" s="325"/>
      <c r="Y11" s="410"/>
      <c r="Z11" s="185"/>
      <c r="AA11" s="289"/>
      <c r="AB11" s="289"/>
      <c r="AC11" s="221"/>
      <c r="AD11" s="141">
        <f>SUM(C11:D11)</f>
        <v>0</v>
      </c>
      <c r="AE11" s="124">
        <f>SUM(E11:AC11)</f>
        <v>0</v>
      </c>
      <c r="AF11" s="415">
        <v>0</v>
      </c>
      <c r="AG11" s="415">
        <v>0</v>
      </c>
      <c r="AH11" s="416"/>
      <c r="AI11" s="417">
        <v>0</v>
      </c>
      <c r="AJ11" s="421"/>
      <c r="AK11" s="422"/>
      <c r="AL11" s="421">
        <v>225</v>
      </c>
      <c r="AM11" s="420"/>
      <c r="AN11" s="173"/>
      <c r="AO11" s="174"/>
    </row>
    <row r="12" spans="1:41" ht="15.75" thickBot="1">
      <c r="A12" s="50">
        <v>10</v>
      </c>
      <c r="B12" s="101" t="s">
        <v>168</v>
      </c>
      <c r="C12" s="62"/>
      <c r="D12" s="63"/>
      <c r="E12" s="108"/>
      <c r="F12" s="299"/>
      <c r="G12" s="107"/>
      <c r="H12" s="66"/>
      <c r="I12" s="67"/>
      <c r="J12" s="68"/>
      <c r="K12" s="69"/>
      <c r="L12" s="70"/>
      <c r="M12" s="71"/>
      <c r="N12" s="195"/>
      <c r="O12" s="196"/>
      <c r="P12" s="197"/>
      <c r="Q12" s="307"/>
      <c r="R12" s="198"/>
      <c r="S12" s="186"/>
      <c r="T12" s="187"/>
      <c r="U12" s="314"/>
      <c r="V12" s="315"/>
      <c r="W12" s="378"/>
      <c r="X12" s="379"/>
      <c r="Y12" s="410"/>
      <c r="Z12" s="185"/>
      <c r="AA12" s="289"/>
      <c r="AB12" s="289"/>
      <c r="AC12" s="221"/>
      <c r="AD12" s="141">
        <f>SUM(C12:D12)</f>
        <v>0</v>
      </c>
      <c r="AE12" s="124">
        <f>SUM(E12:AC12)</f>
        <v>0</v>
      </c>
      <c r="AF12" s="415">
        <v>0</v>
      </c>
      <c r="AG12" s="415">
        <v>0</v>
      </c>
      <c r="AH12" s="416"/>
      <c r="AI12" s="417">
        <v>0</v>
      </c>
      <c r="AJ12" s="421"/>
      <c r="AK12" s="422"/>
      <c r="AL12" s="421">
        <v>400</v>
      </c>
      <c r="AM12" s="420">
        <v>354</v>
      </c>
      <c r="AN12" s="173"/>
      <c r="AO12" s="174"/>
    </row>
    <row r="13" spans="1:41" ht="15.75" thickBot="1">
      <c r="A13" s="109">
        <v>11</v>
      </c>
      <c r="B13" s="101" t="s">
        <v>115</v>
      </c>
      <c r="C13" s="62"/>
      <c r="D13" s="63"/>
      <c r="E13" s="64"/>
      <c r="F13" s="298"/>
      <c r="G13" s="65"/>
      <c r="H13" s="66"/>
      <c r="I13" s="67"/>
      <c r="J13" s="68"/>
      <c r="K13" s="69"/>
      <c r="L13" s="70"/>
      <c r="M13" s="71"/>
      <c r="N13" s="195"/>
      <c r="O13" s="196"/>
      <c r="P13" s="197"/>
      <c r="Q13" s="307"/>
      <c r="R13" s="198"/>
      <c r="S13" s="186"/>
      <c r="T13" s="187"/>
      <c r="U13" s="314"/>
      <c r="V13" s="315"/>
      <c r="W13" s="378"/>
      <c r="X13" s="379"/>
      <c r="Y13" s="410"/>
      <c r="Z13" s="185"/>
      <c r="AA13" s="289"/>
      <c r="AB13" s="289"/>
      <c r="AC13" s="221"/>
      <c r="AD13" s="141">
        <f>SUM(C13:D13)</f>
        <v>0</v>
      </c>
      <c r="AE13" s="124">
        <f>SUM(E13:AC13)</f>
        <v>0</v>
      </c>
      <c r="AF13" s="415">
        <v>0</v>
      </c>
      <c r="AG13" s="415">
        <v>0</v>
      </c>
      <c r="AH13" s="416"/>
      <c r="AI13" s="417">
        <v>0</v>
      </c>
      <c r="AJ13" s="421"/>
      <c r="AK13" s="422"/>
      <c r="AL13" s="421"/>
      <c r="AM13" s="420">
        <v>141</v>
      </c>
      <c r="AN13" s="173">
        <v>400</v>
      </c>
      <c r="AO13" s="174"/>
    </row>
    <row r="14" spans="1:41" ht="16.5" thickBot="1">
      <c r="A14" s="109">
        <v>12</v>
      </c>
      <c r="B14" s="102" t="s">
        <v>55</v>
      </c>
      <c r="C14" s="62"/>
      <c r="D14" s="63"/>
      <c r="E14" s="64">
        <v>137</v>
      </c>
      <c r="F14" s="298"/>
      <c r="G14" s="65"/>
      <c r="H14" s="66"/>
      <c r="I14" s="67"/>
      <c r="J14" s="68"/>
      <c r="K14" s="69"/>
      <c r="L14" s="70"/>
      <c r="M14" s="71"/>
      <c r="N14" s="195"/>
      <c r="O14" s="196"/>
      <c r="P14" s="197"/>
      <c r="Q14" s="307"/>
      <c r="R14" s="198"/>
      <c r="S14" s="186"/>
      <c r="T14" s="187"/>
      <c r="U14" s="314"/>
      <c r="V14" s="315"/>
      <c r="W14" s="378"/>
      <c r="X14" s="379"/>
      <c r="Y14" s="410"/>
      <c r="Z14" s="185"/>
      <c r="AA14" s="289"/>
      <c r="AB14" s="289"/>
      <c r="AC14" s="221"/>
      <c r="AD14" s="141">
        <f>SUM(C14:D14)</f>
        <v>0</v>
      </c>
      <c r="AE14" s="124">
        <f>SUM(E14:AC14)</f>
        <v>137</v>
      </c>
      <c r="AF14" s="415">
        <v>0</v>
      </c>
      <c r="AG14" s="415">
        <v>338</v>
      </c>
      <c r="AH14" s="416"/>
      <c r="AI14" s="420">
        <v>346</v>
      </c>
      <c r="AJ14" s="421"/>
      <c r="AK14" s="422"/>
      <c r="AL14" s="421">
        <v>225</v>
      </c>
      <c r="AM14" s="420">
        <v>170</v>
      </c>
      <c r="AN14" s="173">
        <v>225</v>
      </c>
      <c r="AO14" s="174">
        <v>150</v>
      </c>
    </row>
    <row r="15" spans="1:41" ht="15.75" thickBot="1">
      <c r="A15" s="51">
        <v>13</v>
      </c>
      <c r="B15" s="101" t="s">
        <v>69</v>
      </c>
      <c r="C15" s="62"/>
      <c r="D15" s="63"/>
      <c r="E15" s="64"/>
      <c r="F15" s="298"/>
      <c r="G15" s="65">
        <v>173</v>
      </c>
      <c r="H15" s="66"/>
      <c r="I15" s="67"/>
      <c r="J15" s="68"/>
      <c r="K15" s="69"/>
      <c r="L15" s="70"/>
      <c r="M15" s="71"/>
      <c r="N15" s="195"/>
      <c r="O15" s="196"/>
      <c r="P15" s="197"/>
      <c r="Q15" s="307"/>
      <c r="R15" s="198"/>
      <c r="S15" s="186"/>
      <c r="T15" s="187">
        <v>63</v>
      </c>
      <c r="U15" s="314"/>
      <c r="V15" s="315"/>
      <c r="W15" s="378"/>
      <c r="X15" s="379"/>
      <c r="Y15" s="410"/>
      <c r="Z15" s="185"/>
      <c r="AA15" s="289"/>
      <c r="AB15" s="289"/>
      <c r="AC15" s="221"/>
      <c r="AD15" s="141">
        <f>SUM(C15:D15)</f>
        <v>0</v>
      </c>
      <c r="AE15" s="124">
        <f>SUM(E15:AC15)</f>
        <v>236</v>
      </c>
      <c r="AF15" s="415">
        <v>0</v>
      </c>
      <c r="AG15" s="415">
        <v>221</v>
      </c>
      <c r="AH15" s="416"/>
      <c r="AI15" s="417">
        <v>260</v>
      </c>
      <c r="AJ15" s="421"/>
      <c r="AK15" s="422"/>
      <c r="AL15" s="421"/>
      <c r="AM15" s="420"/>
      <c r="AN15" s="173"/>
      <c r="AO15" s="174">
        <v>170</v>
      </c>
    </row>
    <row r="16" spans="1:41" ht="15.75" thickBot="1">
      <c r="A16" s="51">
        <v>14</v>
      </c>
      <c r="B16" s="101" t="s">
        <v>123</v>
      </c>
      <c r="C16" s="62"/>
      <c r="D16" s="63"/>
      <c r="E16" s="64"/>
      <c r="F16" s="298"/>
      <c r="G16" s="65"/>
      <c r="H16" s="66"/>
      <c r="I16" s="67"/>
      <c r="J16" s="68"/>
      <c r="K16" s="69"/>
      <c r="L16" s="70"/>
      <c r="M16" s="71"/>
      <c r="N16" s="195"/>
      <c r="O16" s="196"/>
      <c r="P16" s="197"/>
      <c r="Q16" s="307"/>
      <c r="R16" s="198"/>
      <c r="S16" s="186"/>
      <c r="T16" s="187"/>
      <c r="U16" s="314"/>
      <c r="V16" s="315"/>
      <c r="W16" s="378"/>
      <c r="X16" s="379"/>
      <c r="Y16" s="410"/>
      <c r="Z16" s="185"/>
      <c r="AA16" s="289"/>
      <c r="AB16" s="289"/>
      <c r="AC16" s="221"/>
      <c r="AD16" s="141">
        <f>SUM(C16:D16)</f>
        <v>0</v>
      </c>
      <c r="AE16" s="124">
        <f>SUM(E16:AC16)</f>
        <v>0</v>
      </c>
      <c r="AF16" s="415">
        <v>0</v>
      </c>
      <c r="AG16" s="415">
        <v>60</v>
      </c>
      <c r="AH16" s="416"/>
      <c r="AI16" s="417">
        <v>173</v>
      </c>
      <c r="AJ16" s="421"/>
      <c r="AK16" s="422"/>
      <c r="AL16" s="421"/>
      <c r="AM16" s="420"/>
      <c r="AN16" s="173"/>
      <c r="AO16" s="174">
        <v>220</v>
      </c>
    </row>
    <row r="17" spans="1:41" ht="16.5" thickBot="1">
      <c r="A17" s="51">
        <v>15</v>
      </c>
      <c r="B17" s="102" t="s">
        <v>68</v>
      </c>
      <c r="C17" s="62">
        <v>225</v>
      </c>
      <c r="D17" s="63"/>
      <c r="E17" s="64"/>
      <c r="F17" s="298"/>
      <c r="G17" s="65">
        <v>173</v>
      </c>
      <c r="H17" s="66"/>
      <c r="I17" s="67"/>
      <c r="J17" s="68"/>
      <c r="K17" s="69"/>
      <c r="L17" s="70"/>
      <c r="M17" s="71"/>
      <c r="N17" s="195"/>
      <c r="O17" s="196"/>
      <c r="P17" s="197"/>
      <c r="Q17" s="307"/>
      <c r="R17" s="198"/>
      <c r="S17" s="186"/>
      <c r="T17" s="187"/>
      <c r="U17" s="314"/>
      <c r="V17" s="315"/>
      <c r="W17" s="378"/>
      <c r="X17" s="379"/>
      <c r="Y17" s="410"/>
      <c r="Z17" s="185"/>
      <c r="AA17" s="289"/>
      <c r="AB17" s="289"/>
      <c r="AC17" s="221"/>
      <c r="AD17" s="141">
        <f>SUM(C17:D17)</f>
        <v>225</v>
      </c>
      <c r="AE17" s="124">
        <f>SUM(E17:AC17)</f>
        <v>173</v>
      </c>
      <c r="AF17" s="415">
        <v>0</v>
      </c>
      <c r="AG17" s="415">
        <v>165</v>
      </c>
      <c r="AH17" s="416"/>
      <c r="AI17" s="417">
        <v>173</v>
      </c>
      <c r="AJ17" s="421"/>
      <c r="AK17" s="422"/>
      <c r="AL17" s="421"/>
      <c r="AM17" s="420"/>
      <c r="AN17" s="173"/>
      <c r="AO17" s="174"/>
    </row>
    <row r="18" spans="1:41" ht="16.5" thickBot="1">
      <c r="A18" s="50">
        <v>16</v>
      </c>
      <c r="B18" s="102" t="s">
        <v>70</v>
      </c>
      <c r="C18" s="62"/>
      <c r="D18" s="63"/>
      <c r="E18" s="64"/>
      <c r="F18" s="298"/>
      <c r="G18" s="65"/>
      <c r="H18" s="66"/>
      <c r="I18" s="67"/>
      <c r="J18" s="68"/>
      <c r="K18" s="69"/>
      <c r="L18" s="70"/>
      <c r="M18" s="71"/>
      <c r="N18" s="195"/>
      <c r="O18" s="196"/>
      <c r="P18" s="197"/>
      <c r="Q18" s="307"/>
      <c r="R18" s="198"/>
      <c r="S18" s="186"/>
      <c r="T18" s="187">
        <v>63</v>
      </c>
      <c r="U18" s="314"/>
      <c r="V18" s="315"/>
      <c r="W18" s="378"/>
      <c r="X18" s="379"/>
      <c r="Y18" s="410"/>
      <c r="Z18" s="185"/>
      <c r="AA18" s="289"/>
      <c r="AB18" s="289"/>
      <c r="AC18" s="221"/>
      <c r="AD18" s="141">
        <f>SUM(C18:D18)</f>
        <v>0</v>
      </c>
      <c r="AE18" s="124">
        <f>SUM(E18:AC18)</f>
        <v>63</v>
      </c>
      <c r="AF18" s="415">
        <v>0</v>
      </c>
      <c r="AG18" s="415">
        <v>0</v>
      </c>
      <c r="AH18" s="416"/>
      <c r="AI18" s="417">
        <v>0</v>
      </c>
      <c r="AJ18" s="421"/>
      <c r="AK18" s="422"/>
      <c r="AL18" s="421"/>
      <c r="AM18" s="420"/>
      <c r="AN18" s="173"/>
      <c r="AO18" s="174"/>
    </row>
    <row r="19" spans="1:41" ht="16.5" thickBot="1">
      <c r="A19" s="51">
        <v>17</v>
      </c>
      <c r="B19" s="102" t="s">
        <v>149</v>
      </c>
      <c r="C19" s="62"/>
      <c r="D19" s="63"/>
      <c r="E19" s="64"/>
      <c r="F19" s="298"/>
      <c r="G19" s="65"/>
      <c r="H19" s="66"/>
      <c r="I19" s="67"/>
      <c r="J19" s="68"/>
      <c r="K19" s="69"/>
      <c r="L19" s="70"/>
      <c r="M19" s="71"/>
      <c r="N19" s="195"/>
      <c r="O19" s="196"/>
      <c r="P19" s="197"/>
      <c r="Q19" s="307"/>
      <c r="R19" s="198"/>
      <c r="S19" s="186"/>
      <c r="T19" s="187"/>
      <c r="U19" s="314"/>
      <c r="V19" s="315"/>
      <c r="W19" s="378"/>
      <c r="X19" s="379"/>
      <c r="Y19" s="410"/>
      <c r="Z19" s="185"/>
      <c r="AA19" s="289"/>
      <c r="AB19" s="289"/>
      <c r="AC19" s="221"/>
      <c r="AD19" s="141">
        <f>SUM(C19:D19)</f>
        <v>0</v>
      </c>
      <c r="AE19" s="124">
        <f>SUM(E19:AC19)</f>
        <v>0</v>
      </c>
      <c r="AF19" s="415">
        <v>0</v>
      </c>
      <c r="AG19" s="415">
        <v>0</v>
      </c>
      <c r="AH19" s="416"/>
      <c r="AI19" s="417">
        <v>0</v>
      </c>
      <c r="AJ19" s="421"/>
      <c r="AK19" s="422"/>
      <c r="AL19" s="421"/>
      <c r="AM19" s="420"/>
      <c r="AN19" s="173"/>
      <c r="AO19" s="174"/>
    </row>
    <row r="20" spans="1:41" ht="16.5" thickBot="1">
      <c r="A20" s="51">
        <v>18</v>
      </c>
      <c r="B20" s="102" t="s">
        <v>177</v>
      </c>
      <c r="C20" s="62"/>
      <c r="D20" s="63"/>
      <c r="E20" s="64"/>
      <c r="F20" s="298"/>
      <c r="G20" s="65"/>
      <c r="H20" s="66"/>
      <c r="I20" s="67"/>
      <c r="J20" s="68"/>
      <c r="K20" s="69"/>
      <c r="L20" s="70"/>
      <c r="M20" s="71"/>
      <c r="N20" s="195"/>
      <c r="O20" s="196"/>
      <c r="P20" s="197"/>
      <c r="Q20" s="307"/>
      <c r="R20" s="198"/>
      <c r="S20" s="186"/>
      <c r="T20" s="187"/>
      <c r="U20" s="314"/>
      <c r="V20" s="315">
        <v>57</v>
      </c>
      <c r="W20" s="324"/>
      <c r="X20" s="325"/>
      <c r="Y20" s="410"/>
      <c r="Z20" s="185"/>
      <c r="AA20" s="289"/>
      <c r="AB20" s="289"/>
      <c r="AC20" s="221"/>
      <c r="AD20" s="141">
        <f>SUM(C20:D20)</f>
        <v>0</v>
      </c>
      <c r="AE20" s="124">
        <f>SUM(E20:AC20)</f>
        <v>57</v>
      </c>
      <c r="AF20" s="415">
        <v>0</v>
      </c>
      <c r="AG20" s="415">
        <v>72</v>
      </c>
      <c r="AH20" s="416"/>
      <c r="AI20" s="417">
        <v>118</v>
      </c>
      <c r="AJ20" s="421"/>
      <c r="AK20" s="422"/>
      <c r="AL20" s="421">
        <v>225</v>
      </c>
      <c r="AM20" s="420"/>
      <c r="AN20" s="173"/>
      <c r="AO20" s="174"/>
    </row>
    <row r="21" spans="1:41" ht="16.5" thickBot="1">
      <c r="A21" s="51">
        <v>19</v>
      </c>
      <c r="B21" s="151" t="s">
        <v>71</v>
      </c>
      <c r="C21" s="62"/>
      <c r="D21" s="63"/>
      <c r="E21" s="64"/>
      <c r="F21" s="298"/>
      <c r="G21" s="65"/>
      <c r="H21" s="66"/>
      <c r="I21" s="67"/>
      <c r="J21" s="68"/>
      <c r="K21" s="69"/>
      <c r="L21" s="70"/>
      <c r="M21" s="71"/>
      <c r="N21" s="195"/>
      <c r="O21" s="196"/>
      <c r="P21" s="197"/>
      <c r="Q21" s="307"/>
      <c r="R21" s="198"/>
      <c r="S21" s="186"/>
      <c r="T21" s="187"/>
      <c r="U21" s="314"/>
      <c r="V21" s="315"/>
      <c r="W21" s="378"/>
      <c r="X21" s="379"/>
      <c r="Y21" s="410"/>
      <c r="Z21" s="185"/>
      <c r="AA21" s="289"/>
      <c r="AB21" s="289"/>
      <c r="AC21" s="221"/>
      <c r="AD21" s="141">
        <f>SUM(C21:D21)</f>
        <v>0</v>
      </c>
      <c r="AE21" s="124">
        <f>SUM(E21:AC21)</f>
        <v>0</v>
      </c>
      <c r="AF21" s="415">
        <v>0</v>
      </c>
      <c r="AG21" s="415">
        <v>0</v>
      </c>
      <c r="AH21" s="416"/>
      <c r="AI21" s="417">
        <v>0</v>
      </c>
      <c r="AJ21" s="421"/>
      <c r="AK21" s="422"/>
      <c r="AL21" s="421"/>
      <c r="AM21" s="420"/>
      <c r="AN21" s="173"/>
      <c r="AO21" s="174"/>
    </row>
    <row r="22" spans="1:41" ht="15.75" thickBot="1">
      <c r="A22" s="51">
        <v>20</v>
      </c>
      <c r="B22" s="100" t="s">
        <v>74</v>
      </c>
      <c r="C22" s="62"/>
      <c r="D22" s="63"/>
      <c r="E22" s="64"/>
      <c r="F22" s="298"/>
      <c r="G22" s="65"/>
      <c r="H22" s="66"/>
      <c r="I22" s="67"/>
      <c r="J22" s="68"/>
      <c r="K22" s="69"/>
      <c r="L22" s="70"/>
      <c r="M22" s="71"/>
      <c r="N22" s="195"/>
      <c r="O22" s="196"/>
      <c r="P22" s="197"/>
      <c r="Q22" s="307"/>
      <c r="R22" s="198"/>
      <c r="S22" s="186"/>
      <c r="T22" s="187"/>
      <c r="U22" s="314"/>
      <c r="V22" s="315"/>
      <c r="W22" s="378"/>
      <c r="X22" s="379"/>
      <c r="Y22" s="410"/>
      <c r="Z22" s="185"/>
      <c r="AA22" s="289"/>
      <c r="AB22" s="289"/>
      <c r="AC22" s="221"/>
      <c r="AD22" s="141">
        <f>SUM(C22:D22)</f>
        <v>0</v>
      </c>
      <c r="AE22" s="124">
        <f>SUM(E22:AC22)</f>
        <v>0</v>
      </c>
      <c r="AF22" s="415">
        <v>0</v>
      </c>
      <c r="AG22" s="415">
        <v>0</v>
      </c>
      <c r="AH22" s="416"/>
      <c r="AI22" s="417">
        <v>258</v>
      </c>
      <c r="AJ22" s="421"/>
      <c r="AK22" s="422"/>
      <c r="AL22" s="421"/>
      <c r="AM22" s="420">
        <v>98</v>
      </c>
      <c r="AN22" s="173"/>
      <c r="AO22" s="174"/>
    </row>
    <row r="23" spans="1:41" ht="16.5" thickBot="1">
      <c r="A23" s="50">
        <v>21</v>
      </c>
      <c r="B23" s="447" t="s">
        <v>170</v>
      </c>
      <c r="C23" s="62"/>
      <c r="D23" s="63"/>
      <c r="E23" s="64"/>
      <c r="F23" s="298"/>
      <c r="G23" s="65"/>
      <c r="H23" s="66"/>
      <c r="I23" s="67"/>
      <c r="J23" s="68"/>
      <c r="K23" s="69"/>
      <c r="L23" s="70"/>
      <c r="M23" s="71"/>
      <c r="N23" s="195"/>
      <c r="O23" s="196"/>
      <c r="P23" s="197"/>
      <c r="Q23" s="307"/>
      <c r="R23" s="198"/>
      <c r="S23" s="186"/>
      <c r="T23" s="187"/>
      <c r="U23" s="314"/>
      <c r="V23" s="315"/>
      <c r="W23" s="378"/>
      <c r="X23" s="379"/>
      <c r="Y23" s="410"/>
      <c r="Z23" s="185"/>
      <c r="AA23" s="289"/>
      <c r="AB23" s="289"/>
      <c r="AC23" s="221"/>
      <c r="AD23" s="141">
        <f>SUM(C23:D23)</f>
        <v>0</v>
      </c>
      <c r="AE23" s="124">
        <f>SUM(E23:AC23)</f>
        <v>0</v>
      </c>
      <c r="AF23" s="415">
        <v>0</v>
      </c>
      <c r="AG23" s="415">
        <v>0</v>
      </c>
      <c r="AH23" s="416"/>
      <c r="AI23" s="417">
        <v>173</v>
      </c>
      <c r="AJ23" s="421"/>
      <c r="AK23" s="422"/>
      <c r="AL23" s="421"/>
      <c r="AM23" s="420"/>
      <c r="AN23" s="173"/>
      <c r="AO23" s="174">
        <v>225</v>
      </c>
    </row>
    <row r="24" spans="1:41" ht="15.75" thickBot="1">
      <c r="A24" s="51">
        <v>22</v>
      </c>
      <c r="B24" s="101" t="s">
        <v>180</v>
      </c>
      <c r="C24" s="62"/>
      <c r="D24" s="63"/>
      <c r="E24" s="64"/>
      <c r="F24" s="298"/>
      <c r="G24" s="107"/>
      <c r="H24" s="66"/>
      <c r="I24" s="67"/>
      <c r="J24" s="68"/>
      <c r="K24" s="69"/>
      <c r="L24" s="70"/>
      <c r="M24" s="71"/>
      <c r="N24" s="195"/>
      <c r="O24" s="196"/>
      <c r="P24" s="197"/>
      <c r="Q24" s="307"/>
      <c r="R24" s="198"/>
      <c r="S24" s="186"/>
      <c r="T24" s="187"/>
      <c r="U24" s="314"/>
      <c r="V24" s="315"/>
      <c r="W24" s="378"/>
      <c r="X24" s="379"/>
      <c r="Y24" s="410"/>
      <c r="Z24" s="185"/>
      <c r="AA24" s="289"/>
      <c r="AB24" s="289"/>
      <c r="AC24" s="221"/>
      <c r="AD24" s="141">
        <f>SUM(C24:D24)</f>
        <v>0</v>
      </c>
      <c r="AE24" s="124">
        <f>SUM(E24:AC24)</f>
        <v>0</v>
      </c>
      <c r="AF24" s="415">
        <v>0</v>
      </c>
      <c r="AG24" s="415">
        <v>0</v>
      </c>
      <c r="AH24" s="416"/>
      <c r="AI24" s="417">
        <v>0</v>
      </c>
      <c r="AJ24" s="421"/>
      <c r="AK24" s="422"/>
      <c r="AL24" s="421"/>
      <c r="AM24" s="420"/>
      <c r="AN24" s="173">
        <v>225</v>
      </c>
      <c r="AO24" s="174"/>
    </row>
    <row r="25" spans="1:41" ht="15.75" thickBot="1">
      <c r="A25" s="51">
        <v>23</v>
      </c>
      <c r="B25" s="101" t="s">
        <v>117</v>
      </c>
      <c r="C25" s="62"/>
      <c r="D25" s="63"/>
      <c r="E25" s="64"/>
      <c r="F25" s="298"/>
      <c r="G25" s="65"/>
      <c r="H25" s="66"/>
      <c r="I25" s="67"/>
      <c r="J25" s="68"/>
      <c r="K25" s="69"/>
      <c r="L25" s="70"/>
      <c r="M25" s="71"/>
      <c r="N25" s="195"/>
      <c r="O25" s="196"/>
      <c r="P25" s="197"/>
      <c r="Q25" s="307"/>
      <c r="R25" s="198"/>
      <c r="S25" s="186"/>
      <c r="T25" s="187"/>
      <c r="U25" s="314"/>
      <c r="V25" s="315"/>
      <c r="W25" s="378"/>
      <c r="X25" s="379"/>
      <c r="Y25" s="410"/>
      <c r="Z25" s="185"/>
      <c r="AA25" s="289"/>
      <c r="AB25" s="289"/>
      <c r="AC25" s="221"/>
      <c r="AD25" s="141">
        <f>SUM(C25:D25)</f>
        <v>0</v>
      </c>
      <c r="AE25" s="124">
        <f>SUM(E25:AC25)</f>
        <v>0</v>
      </c>
      <c r="AF25" s="415">
        <v>0</v>
      </c>
      <c r="AG25" s="415">
        <v>0</v>
      </c>
      <c r="AH25" s="416"/>
      <c r="AI25" s="417">
        <v>0</v>
      </c>
      <c r="AJ25" s="421"/>
      <c r="AK25" s="422"/>
      <c r="AL25" s="421"/>
      <c r="AM25" s="420"/>
      <c r="AN25" s="173">
        <v>225</v>
      </c>
      <c r="AO25" s="174"/>
    </row>
    <row r="26" spans="1:41" ht="15.75" thickBot="1">
      <c r="A26" s="51">
        <v>24</v>
      </c>
      <c r="B26" s="100" t="s">
        <v>56</v>
      </c>
      <c r="C26" s="62"/>
      <c r="D26" s="63"/>
      <c r="E26" s="64"/>
      <c r="F26" s="298"/>
      <c r="G26" s="65"/>
      <c r="H26" s="66"/>
      <c r="I26" s="67"/>
      <c r="J26" s="68"/>
      <c r="K26" s="69"/>
      <c r="L26" s="70"/>
      <c r="M26" s="71"/>
      <c r="N26" s="195"/>
      <c r="O26" s="196"/>
      <c r="P26" s="197"/>
      <c r="Q26" s="307"/>
      <c r="R26" s="198"/>
      <c r="S26" s="186"/>
      <c r="T26" s="187"/>
      <c r="U26" s="314"/>
      <c r="V26" s="315"/>
      <c r="W26" s="378"/>
      <c r="X26" s="379"/>
      <c r="Y26" s="410"/>
      <c r="Z26" s="185"/>
      <c r="AA26" s="289"/>
      <c r="AB26" s="289"/>
      <c r="AC26" s="221"/>
      <c r="AD26" s="141">
        <f>SUM(C26:D26)</f>
        <v>0</v>
      </c>
      <c r="AE26" s="124">
        <f>SUM(E26:AC26)</f>
        <v>0</v>
      </c>
      <c r="AF26" s="415">
        <v>0</v>
      </c>
      <c r="AG26" s="415">
        <v>0</v>
      </c>
      <c r="AH26" s="416"/>
      <c r="AI26" s="417">
        <v>0</v>
      </c>
      <c r="AJ26" s="421"/>
      <c r="AK26" s="422"/>
      <c r="AL26" s="421"/>
      <c r="AM26" s="420"/>
      <c r="AN26" s="173">
        <v>225</v>
      </c>
      <c r="AO26" s="174"/>
    </row>
    <row r="27" spans="1:41" ht="15.75" thickBot="1">
      <c r="A27" s="50">
        <v>25</v>
      </c>
      <c r="B27" s="146" t="s">
        <v>73</v>
      </c>
      <c r="C27" s="62"/>
      <c r="D27" s="63"/>
      <c r="E27" s="64"/>
      <c r="F27" s="298"/>
      <c r="G27" s="65"/>
      <c r="H27" s="66"/>
      <c r="I27" s="67"/>
      <c r="J27" s="68"/>
      <c r="K27" s="69"/>
      <c r="L27" s="70"/>
      <c r="M27" s="71"/>
      <c r="N27" s="195"/>
      <c r="O27" s="196"/>
      <c r="P27" s="197"/>
      <c r="Q27" s="307"/>
      <c r="R27" s="198"/>
      <c r="S27" s="186"/>
      <c r="T27" s="187"/>
      <c r="U27" s="314"/>
      <c r="V27" s="315"/>
      <c r="W27" s="378"/>
      <c r="X27" s="379"/>
      <c r="Y27" s="410"/>
      <c r="Z27" s="185"/>
      <c r="AA27" s="289"/>
      <c r="AB27" s="289"/>
      <c r="AC27" s="221"/>
      <c r="AD27" s="141">
        <f>SUM(C27:D27)</f>
        <v>0</v>
      </c>
      <c r="AE27" s="124">
        <f>SUM(E27:AC27)</f>
        <v>0</v>
      </c>
      <c r="AF27" s="415">
        <v>0</v>
      </c>
      <c r="AG27" s="415">
        <v>0</v>
      </c>
      <c r="AH27" s="416"/>
      <c r="AI27" s="417">
        <v>0</v>
      </c>
      <c r="AJ27" s="421"/>
      <c r="AK27" s="422"/>
      <c r="AL27" s="421"/>
      <c r="AM27" s="420"/>
      <c r="AN27" s="173"/>
      <c r="AO27" s="174"/>
    </row>
    <row r="28" spans="1:41" ht="15.75" thickBot="1">
      <c r="A28" s="51">
        <v>26</v>
      </c>
      <c r="B28" s="147" t="s">
        <v>75</v>
      </c>
      <c r="C28" s="62"/>
      <c r="D28" s="63"/>
      <c r="E28" s="64"/>
      <c r="F28" s="298"/>
      <c r="G28" s="65"/>
      <c r="H28" s="66"/>
      <c r="I28" s="67"/>
      <c r="J28" s="68"/>
      <c r="K28" s="69"/>
      <c r="L28" s="70"/>
      <c r="M28" s="71"/>
      <c r="N28" s="195"/>
      <c r="O28" s="196"/>
      <c r="P28" s="197"/>
      <c r="Q28" s="307"/>
      <c r="R28" s="198"/>
      <c r="S28" s="186"/>
      <c r="T28" s="187"/>
      <c r="U28" s="314"/>
      <c r="V28" s="315"/>
      <c r="W28" s="378"/>
      <c r="X28" s="379"/>
      <c r="Y28" s="410"/>
      <c r="Z28" s="185"/>
      <c r="AA28" s="289"/>
      <c r="AB28" s="289"/>
      <c r="AC28" s="221"/>
      <c r="AD28" s="141">
        <f>SUM(C28:D28)</f>
        <v>0</v>
      </c>
      <c r="AE28" s="124">
        <f>SUM(E28:AC28)</f>
        <v>0</v>
      </c>
      <c r="AF28" s="415">
        <v>0</v>
      </c>
      <c r="AG28" s="415">
        <v>0</v>
      </c>
      <c r="AH28" s="416"/>
      <c r="AI28" s="417">
        <v>0</v>
      </c>
      <c r="AJ28" s="421"/>
      <c r="AK28" s="422"/>
      <c r="AL28" s="421"/>
      <c r="AM28" s="420"/>
      <c r="AN28" s="173"/>
      <c r="AO28" s="174"/>
    </row>
    <row r="29" spans="1:41" ht="15.75" thickBot="1">
      <c r="A29" s="51">
        <v>27</v>
      </c>
      <c r="B29" s="103" t="s">
        <v>145</v>
      </c>
      <c r="C29" s="72"/>
      <c r="D29" s="73"/>
      <c r="E29" s="74"/>
      <c r="F29" s="300"/>
      <c r="G29" s="75"/>
      <c r="H29" s="76"/>
      <c r="I29" s="77"/>
      <c r="J29" s="78"/>
      <c r="K29" s="79"/>
      <c r="L29" s="80"/>
      <c r="M29" s="81"/>
      <c r="N29" s="195"/>
      <c r="O29" s="196"/>
      <c r="P29" s="197"/>
      <c r="Q29" s="307"/>
      <c r="R29" s="198"/>
      <c r="S29" s="186"/>
      <c r="T29" s="187"/>
      <c r="U29" s="314"/>
      <c r="V29" s="315"/>
      <c r="W29" s="378"/>
      <c r="X29" s="379"/>
      <c r="Y29" s="410"/>
      <c r="Z29" s="185"/>
      <c r="AA29" s="289"/>
      <c r="AB29" s="289"/>
      <c r="AC29" s="221"/>
      <c r="AD29" s="141">
        <f>SUM(C29:D29)</f>
        <v>0</v>
      </c>
      <c r="AE29" s="124">
        <f>SUM(E29:AC29)</f>
        <v>0</v>
      </c>
      <c r="AF29" s="415">
        <v>0</v>
      </c>
      <c r="AG29" s="415">
        <v>0</v>
      </c>
      <c r="AH29" s="416"/>
      <c r="AI29" s="417">
        <v>173</v>
      </c>
      <c r="AJ29" s="421"/>
      <c r="AK29" s="422"/>
      <c r="AL29" s="421"/>
      <c r="AM29" s="420"/>
      <c r="AN29" s="173"/>
      <c r="AO29" s="174">
        <v>160</v>
      </c>
    </row>
    <row r="30" spans="1:41" ht="15.75" thickBot="1">
      <c r="A30" s="51">
        <v>28</v>
      </c>
      <c r="B30" s="101" t="s">
        <v>165</v>
      </c>
      <c r="C30" s="72"/>
      <c r="D30" s="73"/>
      <c r="E30" s="74"/>
      <c r="F30" s="300"/>
      <c r="G30" s="75"/>
      <c r="H30" s="76"/>
      <c r="I30" s="77"/>
      <c r="J30" s="78"/>
      <c r="K30" s="79"/>
      <c r="L30" s="80"/>
      <c r="M30" s="81"/>
      <c r="N30" s="195"/>
      <c r="O30" s="196"/>
      <c r="P30" s="197"/>
      <c r="Q30" s="307"/>
      <c r="R30" s="198"/>
      <c r="S30" s="186"/>
      <c r="T30" s="187"/>
      <c r="U30" s="314"/>
      <c r="V30" s="315"/>
      <c r="W30" s="378"/>
      <c r="X30" s="379"/>
      <c r="Y30" s="410"/>
      <c r="Z30" s="185"/>
      <c r="AA30" s="289"/>
      <c r="AB30" s="289"/>
      <c r="AC30" s="221"/>
      <c r="AD30" s="141">
        <f>SUM(C30:D30)</f>
        <v>0</v>
      </c>
      <c r="AE30" s="124">
        <f>SUM(E30:AC30)</f>
        <v>0</v>
      </c>
      <c r="AF30" s="415">
        <v>0</v>
      </c>
      <c r="AG30" s="415">
        <v>0</v>
      </c>
      <c r="AH30" s="416"/>
      <c r="AI30" s="417">
        <v>124</v>
      </c>
      <c r="AJ30" s="421"/>
      <c r="AK30" s="422"/>
      <c r="AL30" s="421"/>
      <c r="AM30" s="420">
        <v>120</v>
      </c>
      <c r="AN30" s="173"/>
      <c r="AO30" s="174"/>
    </row>
    <row r="31" spans="1:41" ht="15.75" thickBot="1">
      <c r="A31" s="51">
        <v>29</v>
      </c>
      <c r="B31" s="171" t="s">
        <v>167</v>
      </c>
      <c r="C31" s="72"/>
      <c r="D31" s="73"/>
      <c r="E31" s="74"/>
      <c r="F31" s="300"/>
      <c r="G31" s="75">
        <f>173+173</f>
        <v>346</v>
      </c>
      <c r="H31" s="76"/>
      <c r="I31" s="77"/>
      <c r="J31" s="78"/>
      <c r="K31" s="79"/>
      <c r="L31" s="80"/>
      <c r="M31" s="81"/>
      <c r="N31" s="195"/>
      <c r="O31" s="196"/>
      <c r="P31" s="197"/>
      <c r="Q31" s="307"/>
      <c r="R31" s="198"/>
      <c r="S31" s="186"/>
      <c r="T31" s="187"/>
      <c r="U31" s="314"/>
      <c r="V31" s="315"/>
      <c r="W31" s="378"/>
      <c r="X31" s="379"/>
      <c r="Y31" s="410"/>
      <c r="Z31" s="185"/>
      <c r="AA31" s="289"/>
      <c r="AB31" s="289"/>
      <c r="AC31" s="221"/>
      <c r="AD31" s="141">
        <f>SUM(C31:D31)</f>
        <v>0</v>
      </c>
      <c r="AE31" s="124">
        <f>SUM(E31:AC31)</f>
        <v>346</v>
      </c>
      <c r="AF31" s="415">
        <v>0</v>
      </c>
      <c r="AG31" s="415">
        <v>0</v>
      </c>
      <c r="AH31" s="416"/>
      <c r="AI31" s="417">
        <v>0</v>
      </c>
      <c r="AJ31" s="421"/>
      <c r="AK31" s="422"/>
      <c r="AL31" s="421">
        <v>400</v>
      </c>
      <c r="AM31" s="420">
        <v>260</v>
      </c>
      <c r="AN31" s="173"/>
      <c r="AO31" s="174"/>
    </row>
    <row r="32" spans="1:41" ht="15.75" thickBot="1">
      <c r="A32" s="50">
        <v>30</v>
      </c>
      <c r="B32" s="181" t="s">
        <v>77</v>
      </c>
      <c r="C32" s="72"/>
      <c r="D32" s="73"/>
      <c r="E32" s="74"/>
      <c r="F32" s="300"/>
      <c r="G32" s="75"/>
      <c r="H32" s="76"/>
      <c r="I32" s="77"/>
      <c r="J32" s="78"/>
      <c r="K32" s="79"/>
      <c r="L32" s="80"/>
      <c r="M32" s="81"/>
      <c r="N32" s="195"/>
      <c r="O32" s="196"/>
      <c r="P32" s="197"/>
      <c r="Q32" s="307"/>
      <c r="R32" s="198"/>
      <c r="S32" s="186"/>
      <c r="T32" s="187"/>
      <c r="U32" s="314"/>
      <c r="V32" s="315"/>
      <c r="W32" s="378"/>
      <c r="X32" s="379"/>
      <c r="Y32" s="410"/>
      <c r="Z32" s="185"/>
      <c r="AA32" s="289"/>
      <c r="AB32" s="289"/>
      <c r="AC32" s="221"/>
      <c r="AD32" s="141">
        <f>SUM(C32:D32)</f>
        <v>0</v>
      </c>
      <c r="AE32" s="124">
        <f>SUM(E32:AC32)</f>
        <v>0</v>
      </c>
      <c r="AF32" s="415">
        <v>0</v>
      </c>
      <c r="AG32" s="415">
        <v>0</v>
      </c>
      <c r="AH32" s="416"/>
      <c r="AI32" s="417">
        <v>0</v>
      </c>
      <c r="AJ32" s="421"/>
      <c r="AK32" s="422"/>
      <c r="AL32" s="421"/>
      <c r="AM32" s="420"/>
      <c r="AN32" s="173">
        <v>225</v>
      </c>
      <c r="AO32" s="174"/>
    </row>
    <row r="33" spans="1:41" ht="15.75" thickBot="1">
      <c r="A33" s="51">
        <v>31</v>
      </c>
      <c r="B33" s="103" t="s">
        <v>78</v>
      </c>
      <c r="C33" s="72"/>
      <c r="D33" s="73"/>
      <c r="E33" s="74"/>
      <c r="F33" s="300"/>
      <c r="G33" s="75"/>
      <c r="H33" s="76"/>
      <c r="I33" s="77"/>
      <c r="J33" s="78"/>
      <c r="K33" s="79"/>
      <c r="L33" s="80"/>
      <c r="M33" s="81"/>
      <c r="N33" s="195"/>
      <c r="O33" s="196"/>
      <c r="P33" s="197"/>
      <c r="Q33" s="307"/>
      <c r="R33" s="198"/>
      <c r="S33" s="186"/>
      <c r="T33" s="187"/>
      <c r="U33" s="314"/>
      <c r="V33" s="315"/>
      <c r="W33" s="378"/>
      <c r="X33" s="379"/>
      <c r="Y33" s="410"/>
      <c r="Z33" s="185"/>
      <c r="AA33" s="289"/>
      <c r="AB33" s="289"/>
      <c r="AC33" s="221"/>
      <c r="AD33" s="141">
        <f>SUM(C33:D33)</f>
        <v>0</v>
      </c>
      <c r="AE33" s="124">
        <f>SUM(E33:AC33)</f>
        <v>0</v>
      </c>
      <c r="AF33" s="415">
        <v>0</v>
      </c>
      <c r="AG33" s="415">
        <v>836</v>
      </c>
      <c r="AH33" s="416"/>
      <c r="AI33" s="417">
        <v>310</v>
      </c>
      <c r="AJ33" s="421"/>
      <c r="AK33" s="422"/>
      <c r="AL33" s="421"/>
      <c r="AM33" s="420">
        <v>150</v>
      </c>
      <c r="AN33" s="173"/>
      <c r="AO33" s="174">
        <v>305</v>
      </c>
    </row>
    <row r="34" spans="1:41" ht="15.75" thickBot="1">
      <c r="A34" s="51">
        <v>32</v>
      </c>
      <c r="B34" s="103" t="s">
        <v>79</v>
      </c>
      <c r="C34" s="72"/>
      <c r="D34" s="73"/>
      <c r="E34" s="74"/>
      <c r="F34" s="300"/>
      <c r="G34" s="75"/>
      <c r="H34" s="76"/>
      <c r="I34" s="77"/>
      <c r="J34" s="78"/>
      <c r="K34" s="79"/>
      <c r="L34" s="80"/>
      <c r="M34" s="81"/>
      <c r="N34" s="195"/>
      <c r="O34" s="196"/>
      <c r="P34" s="197"/>
      <c r="Q34" s="307"/>
      <c r="R34" s="198"/>
      <c r="S34" s="186"/>
      <c r="T34" s="187"/>
      <c r="U34" s="314"/>
      <c r="V34" s="315"/>
      <c r="W34" s="378"/>
      <c r="X34" s="379"/>
      <c r="Y34" s="410"/>
      <c r="Z34" s="185"/>
      <c r="AA34" s="289"/>
      <c r="AB34" s="289"/>
      <c r="AC34" s="221"/>
      <c r="AD34" s="141">
        <f>SUM(C34:D34)</f>
        <v>0</v>
      </c>
      <c r="AE34" s="124">
        <f>SUM(E34:AC34)</f>
        <v>0</v>
      </c>
      <c r="AF34" s="415">
        <v>0</v>
      </c>
      <c r="AG34" s="415">
        <v>0</v>
      </c>
      <c r="AH34" s="416"/>
      <c r="AI34" s="417">
        <v>0</v>
      </c>
      <c r="AJ34" s="421"/>
      <c r="AK34" s="422"/>
      <c r="AL34" s="421"/>
      <c r="AM34" s="420"/>
      <c r="AN34" s="173"/>
      <c r="AO34" s="174"/>
    </row>
    <row r="35" spans="1:41" ht="15.75" thickBot="1">
      <c r="A35" s="51">
        <v>33</v>
      </c>
      <c r="B35" s="170" t="s">
        <v>80</v>
      </c>
      <c r="C35" s="72"/>
      <c r="D35" s="73"/>
      <c r="E35" s="74"/>
      <c r="F35" s="300"/>
      <c r="G35" s="75"/>
      <c r="H35" s="76"/>
      <c r="I35" s="77"/>
      <c r="J35" s="78"/>
      <c r="K35" s="79"/>
      <c r="L35" s="80"/>
      <c r="M35" s="81"/>
      <c r="N35" s="195"/>
      <c r="O35" s="196"/>
      <c r="P35" s="197"/>
      <c r="Q35" s="307"/>
      <c r="R35" s="198"/>
      <c r="S35" s="186"/>
      <c r="T35" s="187"/>
      <c r="U35" s="314"/>
      <c r="V35" s="315"/>
      <c r="W35" s="378"/>
      <c r="X35" s="379"/>
      <c r="Y35" s="410"/>
      <c r="Z35" s="185"/>
      <c r="AA35" s="289"/>
      <c r="AB35" s="289"/>
      <c r="AC35" s="221"/>
      <c r="AD35" s="141">
        <f>SUM(C35:D35)</f>
        <v>0</v>
      </c>
      <c r="AE35" s="124">
        <f>SUM(E35:AC35)</f>
        <v>0</v>
      </c>
      <c r="AF35" s="415">
        <v>0</v>
      </c>
      <c r="AG35" s="415">
        <v>0</v>
      </c>
      <c r="AH35" s="416"/>
      <c r="AI35" s="417">
        <v>0</v>
      </c>
      <c r="AJ35" s="421"/>
      <c r="AK35" s="422"/>
      <c r="AL35" s="421"/>
      <c r="AM35" s="420"/>
      <c r="AN35" s="173"/>
      <c r="AO35" s="174"/>
    </row>
    <row r="36" spans="1:41" ht="15.75" thickBot="1">
      <c r="A36" s="50">
        <v>34</v>
      </c>
      <c r="B36" s="103" t="s">
        <v>118</v>
      </c>
      <c r="C36" s="72"/>
      <c r="D36" s="73"/>
      <c r="E36" s="74"/>
      <c r="F36" s="300"/>
      <c r="G36" s="75"/>
      <c r="H36" s="76"/>
      <c r="I36" s="77"/>
      <c r="J36" s="78"/>
      <c r="K36" s="79"/>
      <c r="L36" s="80"/>
      <c r="M36" s="81"/>
      <c r="N36" s="231"/>
      <c r="O36" s="196"/>
      <c r="P36" s="197"/>
      <c r="Q36" s="307"/>
      <c r="R36" s="198"/>
      <c r="S36" s="186"/>
      <c r="T36" s="187"/>
      <c r="U36" s="314"/>
      <c r="V36" s="315"/>
      <c r="W36" s="378"/>
      <c r="X36" s="379"/>
      <c r="Y36" s="410"/>
      <c r="Z36" s="185"/>
      <c r="AA36" s="289"/>
      <c r="AB36" s="289"/>
      <c r="AC36" s="221"/>
      <c r="AD36" s="141">
        <f>SUM(C36:D36)</f>
        <v>0</v>
      </c>
      <c r="AE36" s="124">
        <f>SUM(E36:AC36)</f>
        <v>0</v>
      </c>
      <c r="AF36" s="415">
        <v>0</v>
      </c>
      <c r="AG36" s="415">
        <v>0</v>
      </c>
      <c r="AH36" s="416"/>
      <c r="AI36" s="417">
        <v>165</v>
      </c>
      <c r="AJ36" s="421"/>
      <c r="AK36" s="422"/>
      <c r="AL36" s="421"/>
      <c r="AM36" s="420">
        <v>770</v>
      </c>
      <c r="AN36" s="173">
        <v>225</v>
      </c>
      <c r="AO36" s="174">
        <v>504</v>
      </c>
    </row>
    <row r="37" spans="1:41" ht="15.75" thickBot="1">
      <c r="A37" s="51">
        <v>35</v>
      </c>
      <c r="B37" s="103" t="s">
        <v>116</v>
      </c>
      <c r="C37" s="72"/>
      <c r="D37" s="73"/>
      <c r="E37" s="74">
        <f>137+155</f>
        <v>292</v>
      </c>
      <c r="F37" s="300"/>
      <c r="G37" s="75"/>
      <c r="H37" s="76">
        <v>92</v>
      </c>
      <c r="I37" s="77"/>
      <c r="J37" s="78"/>
      <c r="K37" s="79"/>
      <c r="L37" s="80">
        <v>56</v>
      </c>
      <c r="M37" s="81"/>
      <c r="N37" s="195"/>
      <c r="O37" s="196"/>
      <c r="P37" s="197">
        <v>79</v>
      </c>
      <c r="Q37" s="307"/>
      <c r="R37" s="198"/>
      <c r="S37" s="186"/>
      <c r="T37" s="187"/>
      <c r="U37" s="314"/>
      <c r="V37" s="315">
        <v>57</v>
      </c>
      <c r="W37" s="378"/>
      <c r="X37" s="379"/>
      <c r="Y37" s="410"/>
      <c r="Z37" s="185"/>
      <c r="AA37" s="289"/>
      <c r="AB37" s="289"/>
      <c r="AC37" s="221"/>
      <c r="AD37" s="141">
        <f>SUM(C37:D37)</f>
        <v>0</v>
      </c>
      <c r="AE37" s="124">
        <f>SUM(E37:AC37)</f>
        <v>576</v>
      </c>
      <c r="AF37" s="415">
        <v>0</v>
      </c>
      <c r="AG37" s="415">
        <v>412</v>
      </c>
      <c r="AH37" s="416"/>
      <c r="AI37" s="417">
        <v>91</v>
      </c>
      <c r="AJ37" s="421"/>
      <c r="AK37" s="422"/>
      <c r="AL37" s="421"/>
      <c r="AM37" s="420"/>
      <c r="AN37" s="173">
        <v>225</v>
      </c>
      <c r="AO37" s="174"/>
    </row>
    <row r="38" spans="1:41" ht="15.75" thickBot="1">
      <c r="A38" s="51">
        <v>36</v>
      </c>
      <c r="B38" s="149" t="s">
        <v>181</v>
      </c>
      <c r="C38" s="72"/>
      <c r="D38" s="73"/>
      <c r="E38" s="74"/>
      <c r="F38" s="300"/>
      <c r="G38" s="75">
        <v>152</v>
      </c>
      <c r="H38" s="76"/>
      <c r="I38" s="77"/>
      <c r="J38" s="78"/>
      <c r="K38" s="79"/>
      <c r="L38" s="80">
        <v>49</v>
      </c>
      <c r="M38" s="81"/>
      <c r="N38" s="195"/>
      <c r="O38" s="196"/>
      <c r="P38" s="197"/>
      <c r="Q38" s="307"/>
      <c r="R38" s="198"/>
      <c r="S38" s="186"/>
      <c r="T38" s="187"/>
      <c r="U38" s="314"/>
      <c r="V38" s="315"/>
      <c r="W38" s="378"/>
      <c r="X38" s="379"/>
      <c r="Y38" s="410"/>
      <c r="Z38" s="185"/>
      <c r="AA38" s="289"/>
      <c r="AB38" s="289"/>
      <c r="AC38" s="221"/>
      <c r="AD38" s="141">
        <f>SUM(C38:D38)</f>
        <v>0</v>
      </c>
      <c r="AE38" s="124">
        <f>SUM(E38:AC38)</f>
        <v>201</v>
      </c>
      <c r="AF38" s="415">
        <v>0</v>
      </c>
      <c r="AG38" s="415">
        <v>0</v>
      </c>
      <c r="AH38" s="416"/>
      <c r="AI38" s="417">
        <v>0</v>
      </c>
      <c r="AJ38" s="421"/>
      <c r="AK38" s="422"/>
      <c r="AL38" s="421"/>
      <c r="AM38" s="420"/>
      <c r="AN38" s="173"/>
      <c r="AO38" s="174"/>
    </row>
    <row r="39" spans="1:41" ht="15.75" thickBot="1">
      <c r="A39" s="50">
        <v>37</v>
      </c>
      <c r="B39" s="149" t="s">
        <v>182</v>
      </c>
      <c r="C39" s="72"/>
      <c r="D39" s="73"/>
      <c r="E39" s="74"/>
      <c r="F39" s="300"/>
      <c r="G39" s="75"/>
      <c r="H39" s="76"/>
      <c r="I39" s="77"/>
      <c r="J39" s="78"/>
      <c r="K39" s="79"/>
      <c r="L39" s="80"/>
      <c r="M39" s="81"/>
      <c r="N39" s="195"/>
      <c r="O39" s="196"/>
      <c r="P39" s="197"/>
      <c r="Q39" s="307"/>
      <c r="R39" s="198"/>
      <c r="S39" s="186"/>
      <c r="T39" s="187"/>
      <c r="U39" s="314"/>
      <c r="V39" s="315"/>
      <c r="W39" s="378"/>
      <c r="X39" s="379"/>
      <c r="Y39" s="410"/>
      <c r="Z39" s="185"/>
      <c r="AA39" s="289"/>
      <c r="AB39" s="289"/>
      <c r="AC39" s="221"/>
      <c r="AD39" s="141">
        <f>SUM(C39:D39)</f>
        <v>0</v>
      </c>
      <c r="AE39" s="124">
        <f>SUM(E39:AC39)</f>
        <v>0</v>
      </c>
      <c r="AF39" s="415">
        <v>0</v>
      </c>
      <c r="AG39" s="415">
        <v>0</v>
      </c>
      <c r="AH39" s="416"/>
      <c r="AI39" s="417">
        <v>186</v>
      </c>
      <c r="AJ39" s="421"/>
      <c r="AK39" s="422"/>
      <c r="AL39" s="421"/>
      <c r="AM39" s="420"/>
      <c r="AN39" s="173"/>
      <c r="AO39" s="174"/>
    </row>
    <row r="40" spans="1:41" ht="15.75" thickBot="1">
      <c r="A40" s="51">
        <v>38</v>
      </c>
      <c r="B40" s="103" t="s">
        <v>92</v>
      </c>
      <c r="C40" s="72"/>
      <c r="D40" s="73"/>
      <c r="E40" s="74"/>
      <c r="F40" s="300"/>
      <c r="G40" s="75"/>
      <c r="H40" s="76"/>
      <c r="I40" s="77"/>
      <c r="J40" s="78"/>
      <c r="K40" s="79"/>
      <c r="L40" s="80"/>
      <c r="M40" s="81"/>
      <c r="N40" s="195"/>
      <c r="O40" s="196"/>
      <c r="P40" s="197"/>
      <c r="Q40" s="307"/>
      <c r="R40" s="198"/>
      <c r="S40" s="186"/>
      <c r="T40" s="187"/>
      <c r="U40" s="314"/>
      <c r="V40" s="315"/>
      <c r="W40" s="378"/>
      <c r="X40" s="379"/>
      <c r="Y40" s="410"/>
      <c r="Z40" s="185"/>
      <c r="AA40" s="289"/>
      <c r="AB40" s="289"/>
      <c r="AC40" s="221"/>
      <c r="AD40" s="141">
        <f>SUM(C40:D40)</f>
        <v>0</v>
      </c>
      <c r="AE40" s="124">
        <f>SUM(E40:AC40)</f>
        <v>0</v>
      </c>
      <c r="AF40" s="415">
        <v>0</v>
      </c>
      <c r="AG40" s="415">
        <v>0</v>
      </c>
      <c r="AH40" s="416"/>
      <c r="AI40" s="417">
        <v>0</v>
      </c>
      <c r="AJ40" s="421"/>
      <c r="AK40" s="422"/>
      <c r="AL40" s="421"/>
      <c r="AM40" s="420"/>
      <c r="AN40" s="173"/>
      <c r="AO40" s="174"/>
    </row>
    <row r="41" spans="1:41" ht="15.75" thickBot="1">
      <c r="A41" s="51">
        <v>39</v>
      </c>
      <c r="B41" s="103" t="s">
        <v>81</v>
      </c>
      <c r="C41" s="72"/>
      <c r="D41" s="73"/>
      <c r="E41" s="74"/>
      <c r="F41" s="300"/>
      <c r="G41" s="75"/>
      <c r="H41" s="76"/>
      <c r="I41" s="77"/>
      <c r="J41" s="78"/>
      <c r="K41" s="79"/>
      <c r="L41" s="80"/>
      <c r="M41" s="81"/>
      <c r="N41" s="195"/>
      <c r="O41" s="196"/>
      <c r="P41" s="197"/>
      <c r="Q41" s="307"/>
      <c r="R41" s="198"/>
      <c r="S41" s="186"/>
      <c r="T41" s="187"/>
      <c r="U41" s="314"/>
      <c r="V41" s="315"/>
      <c r="W41" s="378"/>
      <c r="X41" s="379"/>
      <c r="Y41" s="410"/>
      <c r="Z41" s="185"/>
      <c r="AA41" s="289"/>
      <c r="AB41" s="289"/>
      <c r="AC41" s="221"/>
      <c r="AD41" s="141">
        <f>SUM(C41:D41)</f>
        <v>0</v>
      </c>
      <c r="AE41" s="124">
        <f>SUM(E41:AC41)</f>
        <v>0</v>
      </c>
      <c r="AF41" s="415">
        <v>0</v>
      </c>
      <c r="AG41" s="415">
        <v>0</v>
      </c>
      <c r="AH41" s="416"/>
      <c r="AI41" s="417">
        <v>0</v>
      </c>
      <c r="AJ41" s="421"/>
      <c r="AK41" s="422"/>
      <c r="AL41" s="421"/>
      <c r="AM41" s="420"/>
      <c r="AN41" s="173">
        <v>225</v>
      </c>
      <c r="AO41" s="174"/>
    </row>
    <row r="42" spans="1:41" ht="15.75" thickBot="1">
      <c r="A42" s="51">
        <v>40</v>
      </c>
      <c r="B42" s="149" t="s">
        <v>87</v>
      </c>
      <c r="C42" s="72"/>
      <c r="D42" s="73"/>
      <c r="E42" s="74"/>
      <c r="F42" s="300"/>
      <c r="G42" s="75"/>
      <c r="H42" s="76"/>
      <c r="I42" s="77"/>
      <c r="J42" s="78"/>
      <c r="K42" s="79"/>
      <c r="L42" s="80"/>
      <c r="M42" s="81"/>
      <c r="N42" s="195"/>
      <c r="O42" s="196"/>
      <c r="P42" s="197"/>
      <c r="Q42" s="307"/>
      <c r="R42" s="198"/>
      <c r="S42" s="186"/>
      <c r="T42" s="187"/>
      <c r="U42" s="314"/>
      <c r="V42" s="315"/>
      <c r="W42" s="378"/>
      <c r="X42" s="379"/>
      <c r="Y42" s="410"/>
      <c r="Z42" s="185"/>
      <c r="AA42" s="289"/>
      <c r="AB42" s="289"/>
      <c r="AC42" s="221"/>
      <c r="AD42" s="141">
        <f>SUM(C42:D42)</f>
        <v>0</v>
      </c>
      <c r="AE42" s="124">
        <f>SUM(E42:AC42)</f>
        <v>0</v>
      </c>
      <c r="AF42" s="415">
        <v>0</v>
      </c>
      <c r="AG42" s="415">
        <v>0</v>
      </c>
      <c r="AH42" s="416"/>
      <c r="AI42" s="417">
        <v>0</v>
      </c>
      <c r="AJ42" s="421"/>
      <c r="AK42" s="422"/>
      <c r="AL42" s="421"/>
      <c r="AM42" s="420"/>
      <c r="AN42" s="173"/>
      <c r="AO42" s="174"/>
    </row>
    <row r="43" spans="1:41" ht="15.75" thickBot="1">
      <c r="A43" s="51">
        <v>41</v>
      </c>
      <c r="B43" s="228" t="s">
        <v>175</v>
      </c>
      <c r="C43" s="72"/>
      <c r="D43" s="73"/>
      <c r="E43" s="74"/>
      <c r="F43" s="300"/>
      <c r="G43" s="75"/>
      <c r="H43" s="76"/>
      <c r="I43" s="77"/>
      <c r="J43" s="78"/>
      <c r="K43" s="79"/>
      <c r="L43" s="80"/>
      <c r="M43" s="81"/>
      <c r="N43" s="195"/>
      <c r="O43" s="196"/>
      <c r="P43" s="197"/>
      <c r="Q43" s="307"/>
      <c r="R43" s="198"/>
      <c r="S43" s="186"/>
      <c r="T43" s="187"/>
      <c r="U43" s="314"/>
      <c r="V43" s="315"/>
      <c r="W43" s="324"/>
      <c r="X43" s="325"/>
      <c r="Y43" s="410"/>
      <c r="Z43" s="185"/>
      <c r="AA43" s="289"/>
      <c r="AB43" s="289"/>
      <c r="AC43" s="221"/>
      <c r="AD43" s="141">
        <f>SUM(C43:D43)</f>
        <v>0</v>
      </c>
      <c r="AE43" s="124">
        <f>SUM(E43:AC43)</f>
        <v>0</v>
      </c>
      <c r="AF43" s="415">
        <v>0</v>
      </c>
      <c r="AG43" s="415">
        <v>0</v>
      </c>
      <c r="AH43" s="416"/>
      <c r="AI43" s="417">
        <v>0</v>
      </c>
      <c r="AJ43" s="421"/>
      <c r="AK43" s="422"/>
      <c r="AL43" s="421"/>
      <c r="AM43" s="420">
        <v>170</v>
      </c>
      <c r="AN43" s="173"/>
      <c r="AO43" s="174"/>
    </row>
    <row r="44" spans="1:41" ht="15.75" thickBot="1">
      <c r="A44" s="51">
        <v>42</v>
      </c>
      <c r="B44" s="149" t="s">
        <v>174</v>
      </c>
      <c r="C44" s="72"/>
      <c r="D44" s="73"/>
      <c r="E44" s="74"/>
      <c r="F44" s="300"/>
      <c r="G44" s="281"/>
      <c r="H44" s="76"/>
      <c r="I44" s="77"/>
      <c r="J44" s="78"/>
      <c r="K44" s="79"/>
      <c r="L44" s="80"/>
      <c r="M44" s="81"/>
      <c r="N44" s="195"/>
      <c r="O44" s="196"/>
      <c r="P44" s="197"/>
      <c r="Q44" s="307"/>
      <c r="R44" s="198"/>
      <c r="S44" s="186"/>
      <c r="T44" s="187"/>
      <c r="U44" s="314"/>
      <c r="V44" s="315"/>
      <c r="W44" s="378"/>
      <c r="X44" s="379"/>
      <c r="Y44" s="410"/>
      <c r="Z44" s="185"/>
      <c r="AA44" s="289"/>
      <c r="AB44" s="289"/>
      <c r="AC44" s="221"/>
      <c r="AD44" s="141">
        <f>SUM(C44:D44)</f>
        <v>0</v>
      </c>
      <c r="AE44" s="124">
        <f>SUM(E44:AC44)</f>
        <v>0</v>
      </c>
      <c r="AF44" s="415">
        <v>0</v>
      </c>
      <c r="AG44" s="415">
        <v>0</v>
      </c>
      <c r="AH44" s="416"/>
      <c r="AI44" s="417">
        <v>0</v>
      </c>
      <c r="AJ44" s="421"/>
      <c r="AK44" s="422"/>
      <c r="AL44" s="421"/>
      <c r="AM44" s="420">
        <v>260</v>
      </c>
      <c r="AN44" s="173">
        <v>225</v>
      </c>
      <c r="AO44" s="174"/>
    </row>
    <row r="45" spans="1:41" ht="15.75" thickBot="1">
      <c r="A45" s="51">
        <v>43</v>
      </c>
      <c r="B45" s="149" t="s">
        <v>58</v>
      </c>
      <c r="C45" s="72"/>
      <c r="D45" s="73"/>
      <c r="E45" s="74"/>
      <c r="F45" s="300"/>
      <c r="G45" s="75"/>
      <c r="H45" s="76"/>
      <c r="I45" s="77"/>
      <c r="J45" s="78"/>
      <c r="K45" s="79"/>
      <c r="L45" s="80"/>
      <c r="M45" s="81"/>
      <c r="N45" s="195"/>
      <c r="O45" s="196"/>
      <c r="P45" s="197"/>
      <c r="Q45" s="307"/>
      <c r="R45" s="198"/>
      <c r="S45" s="186"/>
      <c r="T45" s="187"/>
      <c r="U45" s="314"/>
      <c r="V45" s="315"/>
      <c r="W45" s="378"/>
      <c r="X45" s="379"/>
      <c r="Y45" s="410"/>
      <c r="Z45" s="185"/>
      <c r="AA45" s="289"/>
      <c r="AB45" s="289"/>
      <c r="AC45" s="221"/>
      <c r="AD45" s="141">
        <f>SUM(C45:D45)</f>
        <v>0</v>
      </c>
      <c r="AE45" s="124">
        <f>SUM(E45:AC45)</f>
        <v>0</v>
      </c>
      <c r="AF45" s="415">
        <v>0</v>
      </c>
      <c r="AG45" s="415">
        <v>0</v>
      </c>
      <c r="AH45" s="416"/>
      <c r="AI45" s="417">
        <v>0</v>
      </c>
      <c r="AJ45" s="421"/>
      <c r="AK45" s="422"/>
      <c r="AL45" s="421"/>
      <c r="AM45" s="420"/>
      <c r="AN45" s="173">
        <v>225</v>
      </c>
      <c r="AO45" s="174"/>
    </row>
    <row r="46" spans="1:41" ht="15.75" thickBot="1">
      <c r="A46" s="51">
        <v>44</v>
      </c>
      <c r="B46" s="103" t="s">
        <v>88</v>
      </c>
      <c r="C46" s="72">
        <v>225</v>
      </c>
      <c r="D46" s="73"/>
      <c r="E46" s="74"/>
      <c r="F46" s="300"/>
      <c r="G46" s="75"/>
      <c r="H46" s="76"/>
      <c r="I46" s="77"/>
      <c r="J46" s="78"/>
      <c r="K46" s="79"/>
      <c r="L46" s="80"/>
      <c r="M46" s="81"/>
      <c r="N46" s="195"/>
      <c r="O46" s="196"/>
      <c r="P46" s="197"/>
      <c r="Q46" s="307"/>
      <c r="R46" s="198"/>
      <c r="S46" s="186"/>
      <c r="T46" s="187"/>
      <c r="U46" s="314"/>
      <c r="V46" s="315"/>
      <c r="W46" s="378"/>
      <c r="X46" s="379"/>
      <c r="Y46" s="410"/>
      <c r="Z46" s="185"/>
      <c r="AA46" s="289"/>
      <c r="AB46" s="289"/>
      <c r="AC46" s="221"/>
      <c r="AD46" s="141">
        <f>SUM(C46:D46)</f>
        <v>225</v>
      </c>
      <c r="AE46" s="124">
        <f>SUM(E46:AC46)</f>
        <v>0</v>
      </c>
      <c r="AF46" s="415">
        <v>0</v>
      </c>
      <c r="AG46" s="415">
        <v>0</v>
      </c>
      <c r="AH46" s="416"/>
      <c r="AI46" s="417">
        <v>0</v>
      </c>
      <c r="AJ46" s="421"/>
      <c r="AK46" s="422"/>
      <c r="AL46" s="421"/>
      <c r="AM46" s="420"/>
      <c r="AN46" s="173">
        <v>225</v>
      </c>
      <c r="AO46" s="174"/>
    </row>
    <row r="47" spans="1:41" ht="15.75" thickBot="1">
      <c r="A47" s="51">
        <v>45</v>
      </c>
      <c r="B47" s="149" t="s">
        <v>133</v>
      </c>
      <c r="C47" s="72"/>
      <c r="D47" s="73"/>
      <c r="E47" s="74"/>
      <c r="F47" s="300"/>
      <c r="G47" s="75"/>
      <c r="H47" s="76"/>
      <c r="I47" s="77"/>
      <c r="J47" s="78"/>
      <c r="K47" s="79"/>
      <c r="L47" s="80"/>
      <c r="M47" s="81"/>
      <c r="N47" s="195"/>
      <c r="O47" s="196"/>
      <c r="P47" s="197"/>
      <c r="Q47" s="307"/>
      <c r="R47" s="198"/>
      <c r="S47" s="186"/>
      <c r="T47" s="187"/>
      <c r="U47" s="314"/>
      <c r="V47" s="315"/>
      <c r="W47" s="378"/>
      <c r="X47" s="379"/>
      <c r="Y47" s="410"/>
      <c r="Z47" s="185"/>
      <c r="AA47" s="289"/>
      <c r="AB47" s="289"/>
      <c r="AC47" s="221"/>
      <c r="AD47" s="141">
        <f>SUM(C47:D47)</f>
        <v>0</v>
      </c>
      <c r="AE47" s="124">
        <f>SUM(E47:AC47)</f>
        <v>0</v>
      </c>
      <c r="AF47" s="415">
        <v>0</v>
      </c>
      <c r="AG47" s="415">
        <v>0</v>
      </c>
      <c r="AH47" s="416"/>
      <c r="AI47" s="417">
        <v>0</v>
      </c>
      <c r="AJ47" s="421"/>
      <c r="AK47" s="422"/>
      <c r="AL47" s="421"/>
      <c r="AM47" s="420"/>
      <c r="AN47" s="173"/>
      <c r="AO47" s="174"/>
    </row>
    <row r="48" spans="1:41" ht="15.75" thickBot="1">
      <c r="A48" s="51">
        <v>46</v>
      </c>
      <c r="B48" s="103" t="s">
        <v>82</v>
      </c>
      <c r="C48" s="72"/>
      <c r="D48" s="73"/>
      <c r="E48" s="74"/>
      <c r="F48" s="300"/>
      <c r="G48" s="75"/>
      <c r="H48" s="76"/>
      <c r="I48" s="77"/>
      <c r="J48" s="78"/>
      <c r="K48" s="79"/>
      <c r="L48" s="80"/>
      <c r="M48" s="81"/>
      <c r="N48" s="195"/>
      <c r="O48" s="196"/>
      <c r="P48" s="197"/>
      <c r="Q48" s="307"/>
      <c r="R48" s="198"/>
      <c r="S48" s="186"/>
      <c r="T48" s="187"/>
      <c r="U48" s="314"/>
      <c r="V48" s="315"/>
      <c r="W48" s="378"/>
      <c r="X48" s="379"/>
      <c r="Y48" s="410"/>
      <c r="Z48" s="185"/>
      <c r="AA48" s="289"/>
      <c r="AB48" s="289"/>
      <c r="AC48" s="221"/>
      <c r="AD48" s="141">
        <f>SUM(C48:D48)</f>
        <v>0</v>
      </c>
      <c r="AE48" s="124">
        <f>SUM(E48:AC48)</f>
        <v>0</v>
      </c>
      <c r="AF48" s="415">
        <v>0</v>
      </c>
      <c r="AG48" s="415">
        <v>0</v>
      </c>
      <c r="AH48" s="416"/>
      <c r="AI48" s="417">
        <v>0</v>
      </c>
      <c r="AJ48" s="421"/>
      <c r="AK48" s="422"/>
      <c r="AL48" s="421"/>
      <c r="AM48" s="420"/>
      <c r="AN48" s="173"/>
      <c r="AO48" s="174">
        <v>170</v>
      </c>
    </row>
    <row r="49" spans="1:41" ht="15.75" thickBot="1">
      <c r="A49" s="51">
        <v>47</v>
      </c>
      <c r="B49" s="103" t="s">
        <v>173</v>
      </c>
      <c r="C49" s="72"/>
      <c r="D49" s="73"/>
      <c r="E49" s="74"/>
      <c r="F49" s="300"/>
      <c r="G49" s="75"/>
      <c r="H49" s="76"/>
      <c r="I49" s="77"/>
      <c r="J49" s="78"/>
      <c r="K49" s="79"/>
      <c r="L49" s="80"/>
      <c r="M49" s="81"/>
      <c r="N49" s="195"/>
      <c r="O49" s="196"/>
      <c r="P49" s="197"/>
      <c r="Q49" s="307"/>
      <c r="R49" s="198"/>
      <c r="S49" s="186"/>
      <c r="T49" s="187"/>
      <c r="U49" s="314"/>
      <c r="V49" s="315"/>
      <c r="W49" s="324"/>
      <c r="X49" s="325"/>
      <c r="Y49" s="410"/>
      <c r="Z49" s="185"/>
      <c r="AA49" s="289"/>
      <c r="AB49" s="289"/>
      <c r="AC49" s="221"/>
      <c r="AD49" s="141">
        <f>SUM(C49:D49)</f>
        <v>0</v>
      </c>
      <c r="AE49" s="124">
        <f>SUM(E49:AC49)</f>
        <v>0</v>
      </c>
      <c r="AF49" s="415">
        <v>0</v>
      </c>
      <c r="AG49" s="415">
        <v>0</v>
      </c>
      <c r="AH49" s="416"/>
      <c r="AI49" s="417">
        <v>0</v>
      </c>
      <c r="AJ49" s="421"/>
      <c r="AK49" s="422"/>
      <c r="AL49" s="421"/>
      <c r="AM49" s="420">
        <v>394</v>
      </c>
      <c r="AN49" s="173"/>
      <c r="AO49" s="174"/>
    </row>
    <row r="50" spans="1:41" ht="15.75" thickBot="1">
      <c r="A50" s="51">
        <v>48</v>
      </c>
      <c r="B50" s="103" t="s">
        <v>83</v>
      </c>
      <c r="C50" s="72"/>
      <c r="D50" s="73"/>
      <c r="E50" s="74"/>
      <c r="F50" s="300"/>
      <c r="G50" s="75">
        <v>173</v>
      </c>
      <c r="H50" s="76"/>
      <c r="I50" s="77"/>
      <c r="J50" s="78"/>
      <c r="K50" s="79"/>
      <c r="L50" s="80"/>
      <c r="M50" s="81"/>
      <c r="N50" s="195"/>
      <c r="O50" s="196"/>
      <c r="P50" s="197"/>
      <c r="Q50" s="307"/>
      <c r="R50" s="198"/>
      <c r="S50" s="186"/>
      <c r="T50" s="187"/>
      <c r="U50" s="314"/>
      <c r="V50" s="315"/>
      <c r="W50" s="378"/>
      <c r="X50" s="379"/>
      <c r="Y50" s="410"/>
      <c r="Z50" s="185"/>
      <c r="AA50" s="289"/>
      <c r="AB50" s="289"/>
      <c r="AC50" s="221"/>
      <c r="AD50" s="141">
        <f>SUM(C50:D50)</f>
        <v>0</v>
      </c>
      <c r="AE50" s="124">
        <f>SUM(E50:AC50)</f>
        <v>173</v>
      </c>
      <c r="AF50" s="415">
        <v>0</v>
      </c>
      <c r="AG50" s="415">
        <v>0</v>
      </c>
      <c r="AH50" s="416"/>
      <c r="AI50" s="417">
        <v>0</v>
      </c>
      <c r="AJ50" s="421"/>
      <c r="AK50" s="422"/>
      <c r="AL50" s="421"/>
      <c r="AM50" s="420"/>
      <c r="AN50" s="173"/>
      <c r="AO50" s="174"/>
    </row>
    <row r="51" spans="1:41" ht="15.75" thickBot="1">
      <c r="A51" s="51">
        <v>49</v>
      </c>
      <c r="B51" s="103" t="s">
        <v>84</v>
      </c>
      <c r="C51" s="72"/>
      <c r="D51" s="73"/>
      <c r="E51" s="106"/>
      <c r="F51" s="301"/>
      <c r="G51" s="75"/>
      <c r="H51" s="76"/>
      <c r="I51" s="77"/>
      <c r="J51" s="78"/>
      <c r="K51" s="79"/>
      <c r="L51" s="80"/>
      <c r="M51" s="81"/>
      <c r="N51" s="201"/>
      <c r="O51" s="202"/>
      <c r="P51" s="203"/>
      <c r="Q51" s="308"/>
      <c r="R51" s="204"/>
      <c r="S51" s="205"/>
      <c r="T51" s="206"/>
      <c r="U51" s="316"/>
      <c r="V51" s="317"/>
      <c r="W51" s="378"/>
      <c r="X51" s="379"/>
      <c r="Y51" s="410"/>
      <c r="Z51" s="185"/>
      <c r="AA51" s="289"/>
      <c r="AB51" s="289"/>
      <c r="AC51" s="221"/>
      <c r="AD51" s="141">
        <f>SUM(C51:D51)</f>
        <v>0</v>
      </c>
      <c r="AE51" s="124">
        <f>SUM(E51:AC51)</f>
        <v>0</v>
      </c>
      <c r="AF51" s="415">
        <v>0</v>
      </c>
      <c r="AG51" s="415">
        <v>0</v>
      </c>
      <c r="AH51" s="416"/>
      <c r="AI51" s="417">
        <v>0</v>
      </c>
      <c r="AJ51" s="421"/>
      <c r="AK51" s="422"/>
      <c r="AL51" s="421"/>
      <c r="AM51" s="420"/>
      <c r="AN51" s="173"/>
      <c r="AO51" s="174"/>
    </row>
    <row r="52" spans="1:41" ht="15.75" thickBot="1">
      <c r="A52" s="51">
        <v>50</v>
      </c>
      <c r="B52" s="103" t="s">
        <v>166</v>
      </c>
      <c r="C52" s="72"/>
      <c r="D52" s="73"/>
      <c r="E52" s="106"/>
      <c r="F52" s="301"/>
      <c r="G52" s="75"/>
      <c r="H52" s="76"/>
      <c r="I52" s="77"/>
      <c r="J52" s="78"/>
      <c r="K52" s="79"/>
      <c r="L52" s="80"/>
      <c r="M52" s="81"/>
      <c r="N52" s="201"/>
      <c r="O52" s="202"/>
      <c r="P52" s="203"/>
      <c r="Q52" s="308"/>
      <c r="R52" s="204"/>
      <c r="S52" s="205"/>
      <c r="T52" s="206"/>
      <c r="U52" s="316"/>
      <c r="V52" s="317"/>
      <c r="W52" s="324"/>
      <c r="X52" s="325"/>
      <c r="Y52" s="410"/>
      <c r="Z52" s="185"/>
      <c r="AA52" s="289"/>
      <c r="AB52" s="289"/>
      <c r="AC52" s="221"/>
      <c r="AD52" s="141">
        <f>SUM(C52:D52)</f>
        <v>0</v>
      </c>
      <c r="AE52" s="124">
        <f>SUM(E52:AC52)</f>
        <v>0</v>
      </c>
      <c r="AF52" s="415">
        <v>0</v>
      </c>
      <c r="AG52" s="415">
        <v>0</v>
      </c>
      <c r="AH52" s="416"/>
      <c r="AI52" s="417">
        <v>0</v>
      </c>
      <c r="AJ52" s="421"/>
      <c r="AK52" s="422"/>
      <c r="AL52" s="421">
        <v>225</v>
      </c>
      <c r="AM52" s="420"/>
      <c r="AN52" s="173"/>
      <c r="AO52" s="174"/>
    </row>
    <row r="53" spans="1:41" ht="15.75" thickBot="1">
      <c r="A53" s="51">
        <v>51</v>
      </c>
      <c r="B53" s="149" t="s">
        <v>169</v>
      </c>
      <c r="C53" s="72"/>
      <c r="D53" s="73"/>
      <c r="E53" s="74"/>
      <c r="F53" s="300"/>
      <c r="G53" s="75"/>
      <c r="H53" s="76"/>
      <c r="I53" s="77"/>
      <c r="J53" s="78"/>
      <c r="K53" s="79"/>
      <c r="L53" s="80"/>
      <c r="M53" s="81"/>
      <c r="N53" s="201"/>
      <c r="O53" s="202"/>
      <c r="P53" s="203"/>
      <c r="Q53" s="308"/>
      <c r="R53" s="204"/>
      <c r="S53" s="205"/>
      <c r="T53" s="206"/>
      <c r="U53" s="316"/>
      <c r="V53" s="317"/>
      <c r="W53" s="378"/>
      <c r="X53" s="379"/>
      <c r="Y53" s="410"/>
      <c r="Z53" s="185"/>
      <c r="AA53" s="289"/>
      <c r="AB53" s="289"/>
      <c r="AC53" s="221"/>
      <c r="AD53" s="141">
        <f>SUM(C53:D53)</f>
        <v>0</v>
      </c>
      <c r="AE53" s="124">
        <f>SUM(E53:AC53)</f>
        <v>0</v>
      </c>
      <c r="AF53" s="415">
        <v>0</v>
      </c>
      <c r="AG53" s="415">
        <v>0</v>
      </c>
      <c r="AH53" s="416"/>
      <c r="AI53" s="417">
        <v>0</v>
      </c>
      <c r="AJ53" s="421"/>
      <c r="AK53" s="422"/>
      <c r="AL53" s="421"/>
      <c r="AM53" s="420"/>
      <c r="AN53" s="173"/>
      <c r="AO53" s="174"/>
    </row>
    <row r="54" spans="1:41" ht="15.75" thickBot="1">
      <c r="A54" s="51">
        <v>52</v>
      </c>
      <c r="B54" s="101" t="s">
        <v>59</v>
      </c>
      <c r="C54" s="72"/>
      <c r="D54" s="73"/>
      <c r="E54" s="74"/>
      <c r="F54" s="300"/>
      <c r="G54" s="75"/>
      <c r="H54" s="76"/>
      <c r="I54" s="77"/>
      <c r="J54" s="78"/>
      <c r="K54" s="79"/>
      <c r="L54" s="80"/>
      <c r="M54" s="81"/>
      <c r="N54" s="201"/>
      <c r="O54" s="202"/>
      <c r="P54" s="203"/>
      <c r="Q54" s="308"/>
      <c r="R54" s="204"/>
      <c r="S54" s="205"/>
      <c r="T54" s="206"/>
      <c r="U54" s="316"/>
      <c r="V54" s="317"/>
      <c r="W54" s="378"/>
      <c r="X54" s="379"/>
      <c r="Y54" s="410"/>
      <c r="Z54" s="185"/>
      <c r="AA54" s="289"/>
      <c r="AB54" s="289"/>
      <c r="AC54" s="221"/>
      <c r="AD54" s="141">
        <f>SUM(C54:D54)</f>
        <v>0</v>
      </c>
      <c r="AE54" s="124">
        <f>SUM(E54:AC54)</f>
        <v>0</v>
      </c>
      <c r="AF54" s="415">
        <v>0</v>
      </c>
      <c r="AG54" s="415">
        <v>0</v>
      </c>
      <c r="AH54" s="416"/>
      <c r="AI54" s="417">
        <v>0</v>
      </c>
      <c r="AJ54" s="421"/>
      <c r="AK54" s="422"/>
      <c r="AL54" s="421">
        <v>225</v>
      </c>
      <c r="AM54" s="420"/>
      <c r="AN54" s="173"/>
      <c r="AO54" s="174"/>
    </row>
    <row r="55" spans="1:41" ht="15.75" thickBot="1">
      <c r="A55" s="51">
        <v>54</v>
      </c>
      <c r="B55" s="104" t="s">
        <v>183</v>
      </c>
      <c r="C55" s="72"/>
      <c r="D55" s="73">
        <v>400</v>
      </c>
      <c r="E55" s="74">
        <v>155</v>
      </c>
      <c r="F55" s="300"/>
      <c r="G55" s="75"/>
      <c r="H55" s="76"/>
      <c r="I55" s="77"/>
      <c r="J55" s="78"/>
      <c r="K55" s="79"/>
      <c r="L55" s="80"/>
      <c r="M55" s="81"/>
      <c r="N55" s="201"/>
      <c r="O55" s="202"/>
      <c r="P55" s="203"/>
      <c r="Q55" s="308"/>
      <c r="R55" s="204"/>
      <c r="S55" s="205"/>
      <c r="T55" s="206"/>
      <c r="U55" s="316"/>
      <c r="V55" s="317"/>
      <c r="W55" s="378"/>
      <c r="X55" s="379"/>
      <c r="Y55" s="410"/>
      <c r="Z55" s="185"/>
      <c r="AA55" s="289"/>
      <c r="AB55" s="289">
        <v>208</v>
      </c>
      <c r="AC55" s="221"/>
      <c r="AD55" s="141">
        <f>SUM(C55:D55)</f>
        <v>400</v>
      </c>
      <c r="AE55" s="124">
        <f>SUM(E55:AC55)</f>
        <v>363</v>
      </c>
      <c r="AF55" s="415">
        <v>0</v>
      </c>
      <c r="AG55" s="415">
        <v>432</v>
      </c>
      <c r="AH55" s="416"/>
      <c r="AI55" s="417">
        <v>249</v>
      </c>
      <c r="AJ55" s="421"/>
      <c r="AK55" s="422"/>
      <c r="AL55" s="421">
        <v>225</v>
      </c>
      <c r="AM55" s="420">
        <v>147</v>
      </c>
      <c r="AN55" s="173"/>
      <c r="AO55" s="174"/>
    </row>
    <row r="56" spans="1:41" ht="15.75" thickBot="1">
      <c r="A56" s="51">
        <v>55</v>
      </c>
      <c r="B56" s="103" t="s">
        <v>184</v>
      </c>
      <c r="C56" s="72"/>
      <c r="D56" s="73"/>
      <c r="E56" s="74"/>
      <c r="F56" s="300"/>
      <c r="G56" s="75"/>
      <c r="H56" s="76"/>
      <c r="I56" s="77"/>
      <c r="J56" s="78"/>
      <c r="K56" s="79"/>
      <c r="L56" s="80"/>
      <c r="M56" s="81"/>
      <c r="N56" s="201"/>
      <c r="O56" s="202"/>
      <c r="P56" s="203"/>
      <c r="Q56" s="308"/>
      <c r="R56" s="204"/>
      <c r="S56" s="205"/>
      <c r="T56" s="206"/>
      <c r="U56" s="316"/>
      <c r="V56" s="317"/>
      <c r="W56" s="378"/>
      <c r="X56" s="379"/>
      <c r="Y56" s="410"/>
      <c r="Z56" s="185"/>
      <c r="AA56" s="289"/>
      <c r="AB56" s="289"/>
      <c r="AC56" s="221"/>
      <c r="AD56" s="141">
        <f>SUM(C56:D56)</f>
        <v>0</v>
      </c>
      <c r="AE56" s="124">
        <f>SUM(E56:AC56)</f>
        <v>0</v>
      </c>
      <c r="AF56" s="415">
        <v>0</v>
      </c>
      <c r="AG56" s="415">
        <v>0</v>
      </c>
      <c r="AH56" s="416"/>
      <c r="AI56" s="417">
        <v>0</v>
      </c>
      <c r="AJ56" s="421"/>
      <c r="AK56" s="422"/>
      <c r="AL56" s="421">
        <v>225</v>
      </c>
      <c r="AM56" s="420"/>
      <c r="AN56" s="173"/>
      <c r="AO56" s="174"/>
    </row>
    <row r="57" spans="1:41" ht="15.75" thickBot="1">
      <c r="A57" s="51">
        <v>56</v>
      </c>
      <c r="B57" s="103" t="s">
        <v>200</v>
      </c>
      <c r="C57" s="72"/>
      <c r="D57" s="73"/>
      <c r="E57" s="74">
        <v>137</v>
      </c>
      <c r="F57" s="300"/>
      <c r="G57" s="75"/>
      <c r="H57" s="76"/>
      <c r="I57" s="77"/>
      <c r="J57" s="78"/>
      <c r="K57" s="79"/>
      <c r="L57" s="80"/>
      <c r="M57" s="81"/>
      <c r="N57" s="201"/>
      <c r="O57" s="202"/>
      <c r="P57" s="203"/>
      <c r="Q57" s="308"/>
      <c r="R57" s="204"/>
      <c r="S57" s="205"/>
      <c r="T57" s="206"/>
      <c r="U57" s="316"/>
      <c r="V57" s="317"/>
      <c r="W57" s="378"/>
      <c r="X57" s="379"/>
      <c r="Y57" s="410"/>
      <c r="Z57" s="185"/>
      <c r="AA57" s="289"/>
      <c r="AB57" s="289"/>
      <c r="AC57" s="221"/>
      <c r="AD57" s="141">
        <f>SUM(C57:D57)</f>
        <v>0</v>
      </c>
      <c r="AE57" s="124">
        <f>SUM(E57:AC57)</f>
        <v>137</v>
      </c>
      <c r="AF57" s="415">
        <v>0</v>
      </c>
      <c r="AG57" s="415">
        <v>425</v>
      </c>
      <c r="AH57" s="416"/>
      <c r="AI57" s="417">
        <v>0</v>
      </c>
      <c r="AJ57" s="421"/>
      <c r="AK57" s="422"/>
      <c r="AL57" s="421"/>
      <c r="AM57" s="420"/>
      <c r="AN57" s="173"/>
      <c r="AO57" s="174"/>
    </row>
    <row r="58" spans="1:41" ht="15.75" thickBot="1">
      <c r="A58" s="51">
        <v>57</v>
      </c>
      <c r="B58" s="103" t="s">
        <v>209</v>
      </c>
      <c r="C58" s="72"/>
      <c r="D58" s="73"/>
      <c r="E58" s="74"/>
      <c r="F58" s="300"/>
      <c r="G58" s="75">
        <f>173+173</f>
        <v>346</v>
      </c>
      <c r="H58" s="76"/>
      <c r="I58" s="77"/>
      <c r="J58" s="78"/>
      <c r="K58" s="79"/>
      <c r="L58" s="80"/>
      <c r="M58" s="81"/>
      <c r="N58" s="201"/>
      <c r="O58" s="202"/>
      <c r="P58" s="203"/>
      <c r="Q58" s="308"/>
      <c r="R58" s="204"/>
      <c r="S58" s="205"/>
      <c r="T58" s="206"/>
      <c r="U58" s="316"/>
      <c r="V58" s="317"/>
      <c r="W58" s="291"/>
      <c r="X58" s="292"/>
      <c r="Y58" s="411"/>
      <c r="Z58" s="293"/>
      <c r="AA58" s="294"/>
      <c r="AB58" s="294"/>
      <c r="AC58" s="295"/>
      <c r="AD58" s="141">
        <f t="shared" ref="AD58:AD63" si="0">SUM(C58:D58)</f>
        <v>0</v>
      </c>
      <c r="AE58" s="124">
        <f>SUM(E58:AC58)</f>
        <v>346</v>
      </c>
      <c r="AF58" s="415">
        <v>0</v>
      </c>
      <c r="AG58" s="415">
        <v>173</v>
      </c>
      <c r="AH58" s="416"/>
      <c r="AI58" s="417">
        <v>0</v>
      </c>
      <c r="AJ58" s="421"/>
      <c r="AK58" s="422"/>
      <c r="AL58" s="421"/>
      <c r="AM58" s="425"/>
      <c r="AN58" s="331"/>
      <c r="AO58" s="332"/>
    </row>
    <row r="59" spans="1:41" ht="15.75" thickBot="1">
      <c r="A59" s="51">
        <v>58</v>
      </c>
      <c r="B59" s="103" t="s">
        <v>202</v>
      </c>
      <c r="C59" s="72"/>
      <c r="D59" s="73"/>
      <c r="E59" s="74"/>
      <c r="F59" s="300"/>
      <c r="G59" s="75"/>
      <c r="H59" s="76"/>
      <c r="I59" s="77"/>
      <c r="J59" s="78"/>
      <c r="K59" s="79"/>
      <c r="L59" s="80"/>
      <c r="M59" s="81"/>
      <c r="N59" s="201"/>
      <c r="O59" s="202"/>
      <c r="P59" s="203"/>
      <c r="Q59" s="308"/>
      <c r="R59" s="204"/>
      <c r="S59" s="205"/>
      <c r="T59" s="206"/>
      <c r="U59" s="316"/>
      <c r="V59" s="317"/>
      <c r="W59" s="291"/>
      <c r="X59" s="292"/>
      <c r="Y59" s="411"/>
      <c r="Z59" s="293"/>
      <c r="AA59" s="294"/>
      <c r="AB59" s="294"/>
      <c r="AC59" s="295"/>
      <c r="AD59" s="141">
        <f t="shared" si="0"/>
        <v>0</v>
      </c>
      <c r="AE59" s="124">
        <f>SUM(E59:AC59)</f>
        <v>0</v>
      </c>
      <c r="AF59" s="415">
        <v>0</v>
      </c>
      <c r="AG59" s="415">
        <v>495</v>
      </c>
      <c r="AH59" s="416"/>
      <c r="AI59" s="417">
        <v>268</v>
      </c>
      <c r="AJ59" s="421"/>
      <c r="AK59" s="422"/>
      <c r="AL59" s="421"/>
      <c r="AM59" s="425"/>
      <c r="AN59" s="331"/>
      <c r="AO59" s="332"/>
    </row>
    <row r="60" spans="1:41" ht="15.75" thickBot="1">
      <c r="A60" s="51">
        <v>59</v>
      </c>
      <c r="B60" s="103" t="s">
        <v>212</v>
      </c>
      <c r="C60" s="72"/>
      <c r="D60" s="73"/>
      <c r="E60" s="74"/>
      <c r="F60" s="300"/>
      <c r="G60" s="75"/>
      <c r="H60" s="76"/>
      <c r="I60" s="77"/>
      <c r="J60" s="78"/>
      <c r="K60" s="79"/>
      <c r="L60" s="80"/>
      <c r="M60" s="81"/>
      <c r="N60" s="201"/>
      <c r="O60" s="202"/>
      <c r="P60" s="203"/>
      <c r="Q60" s="308"/>
      <c r="R60" s="204"/>
      <c r="S60" s="205"/>
      <c r="T60" s="206"/>
      <c r="U60" s="316"/>
      <c r="V60" s="317"/>
      <c r="W60" s="291"/>
      <c r="X60" s="292"/>
      <c r="Y60" s="411"/>
      <c r="Z60" s="293"/>
      <c r="AA60" s="294"/>
      <c r="AB60" s="294"/>
      <c r="AC60" s="295"/>
      <c r="AD60" s="141">
        <f t="shared" si="0"/>
        <v>0</v>
      </c>
      <c r="AE60" s="124">
        <f>SUM(E60:AC60)</f>
        <v>0</v>
      </c>
      <c r="AF60" s="415">
        <v>0</v>
      </c>
      <c r="AG60" s="415">
        <v>328</v>
      </c>
      <c r="AH60" s="416"/>
      <c r="AI60" s="417">
        <v>0</v>
      </c>
      <c r="AJ60" s="421"/>
      <c r="AK60" s="422"/>
      <c r="AL60" s="421"/>
      <c r="AM60" s="425"/>
      <c r="AN60" s="331"/>
      <c r="AO60" s="332"/>
    </row>
    <row r="61" spans="1:41" ht="15.75" thickBot="1">
      <c r="A61" s="51">
        <v>60</v>
      </c>
      <c r="B61" s="103" t="s">
        <v>213</v>
      </c>
      <c r="C61" s="72"/>
      <c r="D61" s="73"/>
      <c r="E61" s="74">
        <v>137</v>
      </c>
      <c r="F61" s="300"/>
      <c r="G61" s="75"/>
      <c r="H61" s="76"/>
      <c r="I61" s="77"/>
      <c r="J61" s="78"/>
      <c r="K61" s="79"/>
      <c r="L61" s="80"/>
      <c r="M61" s="81"/>
      <c r="N61" s="201"/>
      <c r="O61" s="202"/>
      <c r="P61" s="203"/>
      <c r="Q61" s="308"/>
      <c r="R61" s="204"/>
      <c r="S61" s="205"/>
      <c r="T61" s="206"/>
      <c r="U61" s="316"/>
      <c r="V61" s="317"/>
      <c r="W61" s="291"/>
      <c r="X61" s="292"/>
      <c r="Y61" s="411"/>
      <c r="Z61" s="293"/>
      <c r="AA61" s="294"/>
      <c r="AB61" s="294"/>
      <c r="AC61" s="295"/>
      <c r="AD61" s="141">
        <f t="shared" si="0"/>
        <v>0</v>
      </c>
      <c r="AE61" s="124">
        <f>SUM(E61:AC61)</f>
        <v>137</v>
      </c>
      <c r="AF61" s="415">
        <v>0</v>
      </c>
      <c r="AG61" s="415">
        <v>229</v>
      </c>
      <c r="AH61" s="416"/>
      <c r="AI61" s="417">
        <v>0</v>
      </c>
      <c r="AJ61" s="421"/>
      <c r="AK61" s="422"/>
      <c r="AL61" s="421"/>
      <c r="AM61" s="425"/>
      <c r="AN61" s="331"/>
      <c r="AO61" s="332"/>
    </row>
    <row r="62" spans="1:41" ht="15.75" thickBot="1">
      <c r="A62" s="51">
        <v>61</v>
      </c>
      <c r="B62" s="103" t="s">
        <v>214</v>
      </c>
      <c r="C62" s="72"/>
      <c r="D62" s="73"/>
      <c r="E62" s="74"/>
      <c r="F62" s="300"/>
      <c r="G62" s="75">
        <v>173</v>
      </c>
      <c r="H62" s="76"/>
      <c r="I62" s="77"/>
      <c r="J62" s="78"/>
      <c r="K62" s="79"/>
      <c r="L62" s="80"/>
      <c r="M62" s="81"/>
      <c r="N62" s="201"/>
      <c r="O62" s="202"/>
      <c r="P62" s="203"/>
      <c r="Q62" s="308"/>
      <c r="R62" s="204"/>
      <c r="S62" s="205"/>
      <c r="T62" s="206"/>
      <c r="U62" s="316"/>
      <c r="V62" s="317"/>
      <c r="W62" s="291"/>
      <c r="X62" s="292"/>
      <c r="Y62" s="411"/>
      <c r="Z62" s="293"/>
      <c r="AA62" s="294"/>
      <c r="AB62" s="294"/>
      <c r="AC62" s="295"/>
      <c r="AD62" s="141">
        <f t="shared" si="0"/>
        <v>0</v>
      </c>
      <c r="AE62" s="124">
        <f>SUM(E62:AC62)</f>
        <v>173</v>
      </c>
      <c r="AF62" s="415">
        <v>0</v>
      </c>
      <c r="AG62" s="415">
        <v>0</v>
      </c>
      <c r="AH62" s="416"/>
      <c r="AI62" s="417">
        <v>137</v>
      </c>
      <c r="AJ62" s="421"/>
      <c r="AK62" s="422"/>
      <c r="AL62" s="421"/>
      <c r="AM62" s="425"/>
      <c r="AN62" s="331"/>
      <c r="AO62" s="332"/>
    </row>
    <row r="63" spans="1:41" ht="15.75" thickBot="1">
      <c r="A63" s="51">
        <v>62</v>
      </c>
      <c r="B63" s="103" t="s">
        <v>216</v>
      </c>
      <c r="C63" s="72"/>
      <c r="D63" s="73"/>
      <c r="E63" s="74">
        <v>155</v>
      </c>
      <c r="F63" s="300"/>
      <c r="G63" s="75"/>
      <c r="H63" s="76"/>
      <c r="I63" s="77"/>
      <c r="J63" s="78">
        <v>113</v>
      </c>
      <c r="K63" s="79"/>
      <c r="L63" s="80"/>
      <c r="M63" s="81"/>
      <c r="N63" s="201"/>
      <c r="O63" s="202"/>
      <c r="P63" s="203"/>
      <c r="Q63" s="308"/>
      <c r="R63" s="204"/>
      <c r="S63" s="205"/>
      <c r="T63" s="206"/>
      <c r="U63" s="316"/>
      <c r="V63" s="317"/>
      <c r="W63" s="291"/>
      <c r="X63" s="292"/>
      <c r="Y63" s="411"/>
      <c r="Z63" s="293"/>
      <c r="AA63" s="294"/>
      <c r="AB63" s="294"/>
      <c r="AC63" s="295"/>
      <c r="AD63" s="141">
        <f t="shared" si="0"/>
        <v>0</v>
      </c>
      <c r="AE63" s="124">
        <f>SUM(E63:AC63)</f>
        <v>268</v>
      </c>
      <c r="AF63" s="415">
        <v>0</v>
      </c>
      <c r="AG63" s="415">
        <v>155</v>
      </c>
      <c r="AH63" s="416"/>
      <c r="AI63" s="417">
        <v>249</v>
      </c>
      <c r="AJ63" s="421"/>
      <c r="AK63" s="422"/>
      <c r="AL63" s="421"/>
      <c r="AM63" s="425"/>
      <c r="AN63" s="331"/>
      <c r="AO63" s="332"/>
    </row>
    <row r="64" spans="1:41" ht="15.75" thickBot="1">
      <c r="A64" s="51">
        <v>63</v>
      </c>
      <c r="B64" s="105" t="s">
        <v>190</v>
      </c>
      <c r="C64" s="72"/>
      <c r="D64" s="73"/>
      <c r="E64" s="74">
        <f>137+137</f>
        <v>274</v>
      </c>
      <c r="F64" s="300"/>
      <c r="G64" s="75">
        <v>173</v>
      </c>
      <c r="H64" s="76"/>
      <c r="I64" s="77"/>
      <c r="J64" s="78"/>
      <c r="K64" s="79"/>
      <c r="L64" s="80"/>
      <c r="M64" s="81"/>
      <c r="N64" s="201"/>
      <c r="O64" s="202"/>
      <c r="P64" s="203"/>
      <c r="Q64" s="308"/>
      <c r="R64" s="204"/>
      <c r="S64" s="205"/>
      <c r="T64" s="206"/>
      <c r="U64" s="316"/>
      <c r="V64" s="317"/>
      <c r="W64" s="291"/>
      <c r="X64" s="292"/>
      <c r="Y64" s="411"/>
      <c r="Z64" s="293"/>
      <c r="AA64" s="294"/>
      <c r="AB64" s="294"/>
      <c r="AC64" s="295"/>
      <c r="AD64" s="141">
        <f t="shared" ref="AD64:AD72" si="1">SUM(C64:D64)</f>
        <v>0</v>
      </c>
      <c r="AE64" s="124">
        <f>SUM(E64:AC64)</f>
        <v>447</v>
      </c>
      <c r="AF64" s="415">
        <v>0</v>
      </c>
      <c r="AG64" s="415">
        <v>310</v>
      </c>
      <c r="AH64" s="416"/>
      <c r="AI64" s="417">
        <v>361</v>
      </c>
      <c r="AJ64" s="421"/>
      <c r="AK64" s="422"/>
      <c r="AL64" s="421"/>
      <c r="AM64" s="425"/>
      <c r="AN64" s="331"/>
      <c r="AO64" s="332"/>
    </row>
    <row r="65" spans="1:41" ht="15.75" thickBot="1">
      <c r="A65" s="51">
        <v>64</v>
      </c>
      <c r="B65" s="103" t="s">
        <v>217</v>
      </c>
      <c r="C65" s="72"/>
      <c r="D65" s="73"/>
      <c r="E65" s="74">
        <v>137</v>
      </c>
      <c r="F65" s="300"/>
      <c r="G65" s="75">
        <v>173</v>
      </c>
      <c r="H65" s="76"/>
      <c r="I65" s="77"/>
      <c r="J65" s="78"/>
      <c r="K65" s="79"/>
      <c r="L65" s="80"/>
      <c r="M65" s="81"/>
      <c r="N65" s="201"/>
      <c r="O65" s="202"/>
      <c r="P65" s="203"/>
      <c r="Q65" s="308"/>
      <c r="R65" s="204"/>
      <c r="S65" s="205"/>
      <c r="T65" s="206"/>
      <c r="U65" s="316"/>
      <c r="V65" s="317"/>
      <c r="W65" s="291"/>
      <c r="X65" s="292"/>
      <c r="Y65" s="411"/>
      <c r="Z65" s="293"/>
      <c r="AA65" s="294"/>
      <c r="AB65" s="294"/>
      <c r="AC65" s="295"/>
      <c r="AD65" s="141">
        <f t="shared" si="1"/>
        <v>0</v>
      </c>
      <c r="AE65" s="124">
        <f t="shared" ref="AE64:AE72" si="2">SUM(E65:AC65)</f>
        <v>310</v>
      </c>
      <c r="AF65" s="415"/>
      <c r="AG65" s="415"/>
      <c r="AH65" s="416"/>
      <c r="AI65" s="417"/>
      <c r="AJ65" s="421"/>
      <c r="AK65" s="422"/>
      <c r="AL65" s="421"/>
      <c r="AM65" s="425"/>
      <c r="AN65" s="331"/>
      <c r="AO65" s="332"/>
    </row>
    <row r="66" spans="1:41" ht="15.75" thickBot="1">
      <c r="A66" s="51">
        <v>65</v>
      </c>
      <c r="B66" s="103" t="s">
        <v>218</v>
      </c>
      <c r="C66" s="72"/>
      <c r="D66" s="73"/>
      <c r="E66" s="74">
        <v>137</v>
      </c>
      <c r="F66" s="300"/>
      <c r="G66" s="75"/>
      <c r="H66" s="76"/>
      <c r="I66" s="77"/>
      <c r="J66" s="78"/>
      <c r="K66" s="79"/>
      <c r="L66" s="80"/>
      <c r="M66" s="81"/>
      <c r="N66" s="201"/>
      <c r="O66" s="202"/>
      <c r="P66" s="203"/>
      <c r="Q66" s="308"/>
      <c r="R66" s="204"/>
      <c r="S66" s="205"/>
      <c r="T66" s="206"/>
      <c r="U66" s="316"/>
      <c r="V66" s="317"/>
      <c r="W66" s="291"/>
      <c r="X66" s="292"/>
      <c r="Y66" s="411"/>
      <c r="Z66" s="293"/>
      <c r="AA66" s="294"/>
      <c r="AB66" s="294"/>
      <c r="AC66" s="295"/>
      <c r="AD66" s="141">
        <f t="shared" si="1"/>
        <v>0</v>
      </c>
      <c r="AE66" s="124">
        <f t="shared" si="2"/>
        <v>137</v>
      </c>
      <c r="AF66" s="415"/>
      <c r="AG66" s="415"/>
      <c r="AH66" s="416"/>
      <c r="AI66" s="417"/>
      <c r="AJ66" s="421"/>
      <c r="AK66" s="422"/>
      <c r="AL66" s="421"/>
      <c r="AM66" s="425"/>
      <c r="AN66" s="331"/>
      <c r="AO66" s="332"/>
    </row>
    <row r="67" spans="1:41" ht="15.75" thickBot="1">
      <c r="A67" s="51">
        <v>66</v>
      </c>
      <c r="B67" s="103" t="s">
        <v>228</v>
      </c>
      <c r="C67" s="72"/>
      <c r="D67" s="73"/>
      <c r="E67" s="74"/>
      <c r="F67" s="300"/>
      <c r="G67" s="75">
        <v>173</v>
      </c>
      <c r="H67" s="76">
        <v>92</v>
      </c>
      <c r="I67" s="77"/>
      <c r="J67" s="78"/>
      <c r="K67" s="79"/>
      <c r="L67" s="80"/>
      <c r="M67" s="81"/>
      <c r="N67" s="201"/>
      <c r="O67" s="202"/>
      <c r="P67" s="203"/>
      <c r="Q67" s="308"/>
      <c r="R67" s="204"/>
      <c r="S67" s="205"/>
      <c r="T67" s="206"/>
      <c r="U67" s="316"/>
      <c r="V67" s="317"/>
      <c r="W67" s="291"/>
      <c r="X67" s="292"/>
      <c r="Y67" s="411"/>
      <c r="Z67" s="293"/>
      <c r="AA67" s="294"/>
      <c r="AB67" s="294"/>
      <c r="AC67" s="295"/>
      <c r="AD67" s="141">
        <f t="shared" si="1"/>
        <v>0</v>
      </c>
      <c r="AE67" s="124">
        <f t="shared" si="2"/>
        <v>265</v>
      </c>
      <c r="AF67" s="415"/>
      <c r="AG67" s="415"/>
      <c r="AH67" s="416"/>
      <c r="AI67" s="417"/>
      <c r="AJ67" s="421"/>
      <c r="AK67" s="422"/>
      <c r="AL67" s="421"/>
      <c r="AM67" s="425"/>
      <c r="AN67" s="331"/>
      <c r="AO67" s="332"/>
    </row>
    <row r="68" spans="1:41" ht="15.75" thickBot="1">
      <c r="A68" s="51">
        <v>67</v>
      </c>
      <c r="B68" s="103" t="s">
        <v>229</v>
      </c>
      <c r="C68" s="72"/>
      <c r="D68" s="73"/>
      <c r="E68" s="74"/>
      <c r="F68" s="300"/>
      <c r="G68" s="75">
        <v>173</v>
      </c>
      <c r="H68" s="76"/>
      <c r="I68" s="77"/>
      <c r="J68" s="78"/>
      <c r="K68" s="79"/>
      <c r="L68" s="80"/>
      <c r="M68" s="81"/>
      <c r="N68" s="201"/>
      <c r="O68" s="202"/>
      <c r="P68" s="203"/>
      <c r="Q68" s="308"/>
      <c r="R68" s="204"/>
      <c r="S68" s="205"/>
      <c r="T68" s="206"/>
      <c r="U68" s="316"/>
      <c r="V68" s="317"/>
      <c r="W68" s="291"/>
      <c r="X68" s="292"/>
      <c r="Y68" s="411"/>
      <c r="Z68" s="293"/>
      <c r="AA68" s="294"/>
      <c r="AB68" s="294"/>
      <c r="AC68" s="295"/>
      <c r="AD68" s="141">
        <f t="shared" si="1"/>
        <v>0</v>
      </c>
      <c r="AE68" s="124">
        <f t="shared" si="2"/>
        <v>173</v>
      </c>
      <c r="AF68" s="415"/>
      <c r="AG68" s="415"/>
      <c r="AH68" s="416"/>
      <c r="AI68" s="417"/>
      <c r="AJ68" s="421"/>
      <c r="AK68" s="422"/>
      <c r="AL68" s="421"/>
      <c r="AM68" s="425"/>
      <c r="AN68" s="331"/>
      <c r="AO68" s="332"/>
    </row>
    <row r="69" spans="1:41" ht="15.75" thickBot="1">
      <c r="A69" s="51">
        <v>68</v>
      </c>
      <c r="B69" s="103" t="s">
        <v>219</v>
      </c>
      <c r="C69" s="72"/>
      <c r="D69" s="73"/>
      <c r="E69" s="74"/>
      <c r="F69" s="300"/>
      <c r="G69" s="75">
        <f>173+173</f>
        <v>346</v>
      </c>
      <c r="H69" s="76"/>
      <c r="I69" s="77"/>
      <c r="J69" s="78"/>
      <c r="K69" s="79"/>
      <c r="L69" s="80"/>
      <c r="M69" s="81"/>
      <c r="N69" s="201"/>
      <c r="O69" s="202"/>
      <c r="P69" s="203"/>
      <c r="Q69" s="308"/>
      <c r="R69" s="204"/>
      <c r="S69" s="205"/>
      <c r="T69" s="206"/>
      <c r="U69" s="316"/>
      <c r="V69" s="317"/>
      <c r="W69" s="291"/>
      <c r="X69" s="292"/>
      <c r="Y69" s="411"/>
      <c r="Z69" s="293"/>
      <c r="AA69" s="294"/>
      <c r="AB69" s="294"/>
      <c r="AC69" s="295"/>
      <c r="AD69" s="141">
        <f t="shared" si="1"/>
        <v>0</v>
      </c>
      <c r="AE69" s="124">
        <f t="shared" si="2"/>
        <v>346</v>
      </c>
      <c r="AF69" s="415"/>
      <c r="AG69" s="415"/>
      <c r="AH69" s="416"/>
      <c r="AI69" s="417"/>
      <c r="AJ69" s="421"/>
      <c r="AK69" s="422"/>
      <c r="AL69" s="421"/>
      <c r="AM69" s="425"/>
      <c r="AN69" s="331"/>
      <c r="AO69" s="332"/>
    </row>
    <row r="70" spans="1:41" ht="15.75" thickBot="1">
      <c r="A70" s="51">
        <v>69</v>
      </c>
      <c r="B70" s="103" t="s">
        <v>220</v>
      </c>
      <c r="C70" s="72"/>
      <c r="D70" s="73"/>
      <c r="E70" s="74"/>
      <c r="F70" s="300"/>
      <c r="G70" s="75">
        <v>173</v>
      </c>
      <c r="H70" s="76"/>
      <c r="I70" s="77"/>
      <c r="J70" s="78"/>
      <c r="K70" s="79"/>
      <c r="L70" s="80"/>
      <c r="M70" s="81"/>
      <c r="N70" s="201"/>
      <c r="O70" s="202"/>
      <c r="P70" s="203"/>
      <c r="Q70" s="308"/>
      <c r="R70" s="204"/>
      <c r="S70" s="205"/>
      <c r="T70" s="206"/>
      <c r="U70" s="316"/>
      <c r="V70" s="317"/>
      <c r="W70" s="291"/>
      <c r="X70" s="292"/>
      <c r="Y70" s="411"/>
      <c r="Z70" s="293"/>
      <c r="AA70" s="294"/>
      <c r="AB70" s="294"/>
      <c r="AC70" s="295"/>
      <c r="AD70" s="141">
        <f t="shared" si="1"/>
        <v>0</v>
      </c>
      <c r="AE70" s="124">
        <f t="shared" si="2"/>
        <v>173</v>
      </c>
      <c r="AF70" s="415"/>
      <c r="AG70" s="415"/>
      <c r="AH70" s="416"/>
      <c r="AI70" s="417"/>
      <c r="AJ70" s="421"/>
      <c r="AK70" s="422"/>
      <c r="AL70" s="421"/>
      <c r="AM70" s="425"/>
      <c r="AN70" s="331"/>
      <c r="AO70" s="332"/>
    </row>
    <row r="71" spans="1:41" ht="15.75" thickBot="1">
      <c r="A71" s="51">
        <v>70</v>
      </c>
      <c r="B71" s="103" t="s">
        <v>222</v>
      </c>
      <c r="C71" s="72"/>
      <c r="D71" s="73"/>
      <c r="E71" s="74"/>
      <c r="F71" s="300"/>
      <c r="G71" s="75">
        <v>173</v>
      </c>
      <c r="H71" s="76"/>
      <c r="I71" s="77"/>
      <c r="J71" s="78"/>
      <c r="K71" s="79"/>
      <c r="L71" s="80"/>
      <c r="M71" s="81"/>
      <c r="N71" s="201"/>
      <c r="O71" s="202"/>
      <c r="P71" s="203"/>
      <c r="Q71" s="308"/>
      <c r="R71" s="204"/>
      <c r="S71" s="205"/>
      <c r="T71" s="206"/>
      <c r="U71" s="316"/>
      <c r="V71" s="317"/>
      <c r="W71" s="291"/>
      <c r="X71" s="292"/>
      <c r="Y71" s="411"/>
      <c r="Z71" s="293"/>
      <c r="AA71" s="294"/>
      <c r="AB71" s="294"/>
      <c r="AC71" s="295"/>
      <c r="AD71" s="141">
        <f t="shared" si="1"/>
        <v>0</v>
      </c>
      <c r="AE71" s="124">
        <f t="shared" si="2"/>
        <v>173</v>
      </c>
      <c r="AF71" s="415"/>
      <c r="AG71" s="415"/>
      <c r="AH71" s="416"/>
      <c r="AI71" s="417"/>
      <c r="AJ71" s="421"/>
      <c r="AK71" s="422"/>
      <c r="AL71" s="421"/>
      <c r="AM71" s="425"/>
      <c r="AN71" s="331"/>
      <c r="AO71" s="332"/>
    </row>
    <row r="72" spans="1:41" ht="15.75" thickBot="1">
      <c r="A72" s="51">
        <v>71</v>
      </c>
      <c r="B72" s="103" t="s">
        <v>223</v>
      </c>
      <c r="C72" s="72"/>
      <c r="D72" s="73"/>
      <c r="E72" s="74"/>
      <c r="F72" s="300"/>
      <c r="G72" s="75"/>
      <c r="H72" s="76"/>
      <c r="I72" s="77"/>
      <c r="J72" s="78"/>
      <c r="K72" s="79"/>
      <c r="L72" s="80"/>
      <c r="M72" s="81"/>
      <c r="N72" s="201"/>
      <c r="O72" s="202"/>
      <c r="P72" s="203"/>
      <c r="Q72" s="308"/>
      <c r="R72" s="204"/>
      <c r="S72" s="205"/>
      <c r="T72" s="206">
        <v>50</v>
      </c>
      <c r="U72" s="316"/>
      <c r="V72" s="317"/>
      <c r="W72" s="291"/>
      <c r="X72" s="292"/>
      <c r="Y72" s="411"/>
      <c r="Z72" s="293"/>
      <c r="AA72" s="294">
        <v>64</v>
      </c>
      <c r="AB72" s="294"/>
      <c r="AC72" s="295"/>
      <c r="AD72" s="141">
        <f t="shared" si="1"/>
        <v>0</v>
      </c>
      <c r="AE72" s="124">
        <f t="shared" si="2"/>
        <v>114</v>
      </c>
      <c r="AF72" s="415"/>
      <c r="AG72" s="415"/>
      <c r="AH72" s="416"/>
      <c r="AI72" s="417"/>
      <c r="AJ72" s="421"/>
      <c r="AK72" s="422"/>
      <c r="AL72" s="421"/>
      <c r="AM72" s="425"/>
      <c r="AN72" s="331"/>
      <c r="AO72" s="332"/>
    </row>
    <row r="73" spans="1:41" ht="15.75" thickBot="1">
      <c r="A73" s="51">
        <v>72</v>
      </c>
      <c r="B73" s="105"/>
      <c r="C73" s="72"/>
      <c r="D73" s="73"/>
      <c r="E73" s="74"/>
      <c r="F73" s="300"/>
      <c r="G73" s="75"/>
      <c r="H73" s="76"/>
      <c r="I73" s="77"/>
      <c r="J73" s="78"/>
      <c r="K73" s="79"/>
      <c r="L73" s="80"/>
      <c r="M73" s="81"/>
      <c r="N73" s="207"/>
      <c r="O73" s="208"/>
      <c r="P73" s="209"/>
      <c r="Q73" s="309"/>
      <c r="R73" s="210"/>
      <c r="S73" s="211"/>
      <c r="T73" s="212"/>
      <c r="U73" s="318"/>
      <c r="V73" s="319"/>
      <c r="W73" s="384"/>
      <c r="X73" s="385"/>
      <c r="Y73" s="412"/>
      <c r="Z73" s="213"/>
      <c r="AA73" s="290"/>
      <c r="AB73" s="290"/>
      <c r="AC73" s="222"/>
      <c r="AD73" s="141">
        <f>SUM(C73:D73)</f>
        <v>0</v>
      </c>
      <c r="AE73" s="124">
        <f>SUM(E73:AC73)</f>
        <v>0</v>
      </c>
      <c r="AF73" s="426"/>
      <c r="AG73" s="426"/>
      <c r="AH73" s="434"/>
      <c r="AI73" s="433"/>
      <c r="AJ73" s="435"/>
      <c r="AK73" s="436"/>
      <c r="AL73" s="427"/>
      <c r="AM73" s="425"/>
      <c r="AN73" s="437"/>
      <c r="AO73" s="438"/>
    </row>
    <row r="74" spans="1:41" ht="16.5" thickBot="1">
      <c r="A74" s="338" t="s">
        <v>60</v>
      </c>
      <c r="B74" s="356"/>
      <c r="C74" s="223">
        <f>SUM(C3:C57)</f>
        <v>450</v>
      </c>
      <c r="D74" s="223">
        <f t="shared" ref="D74:O74" si="3">SUM(D3:D73)</f>
        <v>400</v>
      </c>
      <c r="E74" s="224">
        <f>SUM(E3:E72)</f>
        <v>1698</v>
      </c>
      <c r="F74" s="224">
        <f>SUM(F3:F72)</f>
        <v>186</v>
      </c>
      <c r="G74" s="223">
        <f>SUM(G3:G72)</f>
        <v>2920</v>
      </c>
      <c r="H74" s="223">
        <f t="shared" si="3"/>
        <v>184</v>
      </c>
      <c r="I74" s="223">
        <f t="shared" si="3"/>
        <v>0</v>
      </c>
      <c r="J74" s="223">
        <f t="shared" si="3"/>
        <v>113</v>
      </c>
      <c r="K74" s="223">
        <f t="shared" si="3"/>
        <v>0</v>
      </c>
      <c r="L74" s="224">
        <f t="shared" si="3"/>
        <v>105</v>
      </c>
      <c r="M74" s="223">
        <f t="shared" si="3"/>
        <v>0</v>
      </c>
      <c r="N74" s="225">
        <f t="shared" si="3"/>
        <v>0</v>
      </c>
      <c r="O74" s="226">
        <f t="shared" si="3"/>
        <v>0</v>
      </c>
      <c r="P74" s="225">
        <f>SUM(P7:P73)</f>
        <v>79</v>
      </c>
      <c r="Q74" s="225">
        <f>SUM(Q7:Q73)</f>
        <v>0</v>
      </c>
      <c r="R74" s="226">
        <f>SUM(R3:R73)</f>
        <v>0</v>
      </c>
      <c r="S74" s="225">
        <f>SUM(S3:S73)</f>
        <v>0</v>
      </c>
      <c r="T74" s="226">
        <f>SUM(T3:T73)</f>
        <v>176</v>
      </c>
      <c r="U74" s="226">
        <f t="shared" ref="U74:V74" si="4">SUM(U3:U73)</f>
        <v>0</v>
      </c>
      <c r="V74" s="226">
        <f t="shared" si="4"/>
        <v>114</v>
      </c>
      <c r="W74" s="382">
        <f>SUM(W3:W73)</f>
        <v>0</v>
      </c>
      <c r="X74" s="383"/>
      <c r="Y74" s="227">
        <f>SUM(Y3:Y73)</f>
        <v>0</v>
      </c>
      <c r="Z74" s="227">
        <f>SUM(Z3:Z73)</f>
        <v>0</v>
      </c>
      <c r="AA74" s="227">
        <f t="shared" ref="AA74:AB74" si="5">SUM(AA3:AA73)</f>
        <v>64</v>
      </c>
      <c r="AB74" s="227">
        <f t="shared" si="5"/>
        <v>208</v>
      </c>
      <c r="AC74" s="227">
        <f>SUM(AC3:AC73)</f>
        <v>0</v>
      </c>
      <c r="AD74" s="138">
        <f>SUM(C74:D74)</f>
        <v>850</v>
      </c>
      <c r="AE74" s="172">
        <f>SUM(E74:AC74)</f>
        <v>5847</v>
      </c>
      <c r="AF74" s="428">
        <v>0</v>
      </c>
      <c r="AG74" s="429">
        <f>SUM(AG2:AG73)</f>
        <v>4651</v>
      </c>
      <c r="AH74" s="428"/>
      <c r="AI74" s="430">
        <f>SUM(AI3:AI72)</f>
        <v>3814</v>
      </c>
      <c r="AJ74" s="428"/>
      <c r="AK74" s="428"/>
      <c r="AL74" s="431">
        <f>SUM(AL3:AL73)</f>
        <v>2600</v>
      </c>
      <c r="AM74" s="432">
        <f>SUM(AM3:AM73)</f>
        <v>3034</v>
      </c>
      <c r="AN74" s="439">
        <f>SUM(AN3:AN73)</f>
        <v>3100</v>
      </c>
      <c r="AO74" s="439">
        <f>SUM(AO3:AO73)</f>
        <v>2822</v>
      </c>
    </row>
    <row r="75" spans="1:41" ht="16.5" thickBot="1">
      <c r="C75" s="344">
        <f>SUM(C74:D74)</f>
        <v>850</v>
      </c>
      <c r="D75" s="345"/>
      <c r="E75" s="413">
        <v>4804</v>
      </c>
      <c r="F75" s="398"/>
      <c r="G75" s="398"/>
      <c r="AD75" s="380">
        <f>(AD74+AE74)</f>
        <v>6697</v>
      </c>
      <c r="AE75" s="381"/>
      <c r="AF75" s="380">
        <f>(AF74+AG74)</f>
        <v>4651</v>
      </c>
      <c r="AG75" s="381"/>
      <c r="AH75" s="380">
        <f>(AH74+AI74)</f>
        <v>3814</v>
      </c>
      <c r="AI75" s="381"/>
      <c r="AJ75" s="380"/>
      <c r="AK75" s="381"/>
      <c r="AL75" s="380">
        <f>(AL74+AM74)</f>
        <v>5634</v>
      </c>
      <c r="AM75" s="381"/>
      <c r="AN75" s="380">
        <f>(AN74+AO74)</f>
        <v>5922</v>
      </c>
      <c r="AO75" s="381"/>
    </row>
    <row r="76" spans="1:41" ht="15" thickBot="1"/>
    <row r="77" spans="1:41" s="168" customFormat="1" ht="15.75" thickBot="1">
      <c r="B77" s="168" t="s">
        <v>224</v>
      </c>
      <c r="C77" s="340">
        <v>80</v>
      </c>
      <c r="D77" s="340"/>
      <c r="E77" s="168">
        <f>97+97+97+97</f>
        <v>388</v>
      </c>
      <c r="G77" s="168">
        <f>121+121</f>
        <v>242</v>
      </c>
      <c r="H77" s="168">
        <f>65+65+65+65</f>
        <v>260</v>
      </c>
      <c r="J77" s="168">
        <f>2*81</f>
        <v>162</v>
      </c>
      <c r="N77" s="168">
        <f>116+116</f>
        <v>232</v>
      </c>
      <c r="P77" s="168">
        <f>65*4</f>
        <v>260</v>
      </c>
      <c r="Y77" s="168">
        <v>35</v>
      </c>
      <c r="AD77" s="441">
        <f>SUM(E77:AC77)</f>
        <v>1579</v>
      </c>
      <c r="AE77" s="442"/>
      <c r="AF77" s="407"/>
      <c r="AG77" s="407"/>
    </row>
    <row r="79" spans="1:41" ht="15" thickBot="1"/>
    <row r="80" spans="1:41" s="440" customFormat="1" ht="14.25" customHeight="1" thickBot="1">
      <c r="B80" s="440" t="s">
        <v>231</v>
      </c>
      <c r="E80" s="440">
        <v>109.85</v>
      </c>
      <c r="G80" s="440">
        <v>121</v>
      </c>
      <c r="H80" s="440">
        <f>2*65</f>
        <v>130</v>
      </c>
      <c r="L80" s="440">
        <v>39.11</v>
      </c>
      <c r="N80" s="440">
        <v>116</v>
      </c>
      <c r="S80" s="440">
        <v>43.95</v>
      </c>
      <c r="T80" s="440">
        <v>43.95</v>
      </c>
      <c r="V80" s="440">
        <v>42.07</v>
      </c>
      <c r="Y80" s="440">
        <f>2*35</f>
        <v>70</v>
      </c>
      <c r="AD80" s="443">
        <f>SUM(E80:AC80)</f>
        <v>715.93000000000018</v>
      </c>
      <c r="AE80" s="444"/>
    </row>
    <row r="81" spans="2:31" s="15" customFormat="1" ht="15.75" thickBot="1">
      <c r="B81" s="15" t="s">
        <v>230</v>
      </c>
      <c r="E81" s="15">
        <v>1</v>
      </c>
      <c r="G81" s="15">
        <v>1</v>
      </c>
      <c r="H81" s="15">
        <v>1</v>
      </c>
      <c r="L81" s="15">
        <v>1</v>
      </c>
      <c r="N81" s="15">
        <v>1</v>
      </c>
      <c r="S81" s="15">
        <v>1</v>
      </c>
      <c r="T81" s="15">
        <v>1</v>
      </c>
      <c r="V81" s="15">
        <v>1</v>
      </c>
      <c r="Y81" s="15">
        <v>2</v>
      </c>
      <c r="AD81" s="445">
        <f>SUM(E81:AC81)</f>
        <v>10</v>
      </c>
      <c r="AE81" s="446"/>
    </row>
  </sheetData>
  <mergeCells count="84">
    <mergeCell ref="C77:D77"/>
    <mergeCell ref="AD77:AE77"/>
    <mergeCell ref="AD80:AE80"/>
    <mergeCell ref="AD81:AE81"/>
    <mergeCell ref="AD75:AE75"/>
    <mergeCell ref="AH75:AI75"/>
    <mergeCell ref="AJ75:AK75"/>
    <mergeCell ref="AL75:AM75"/>
    <mergeCell ref="AN75:AO75"/>
    <mergeCell ref="A74:B74"/>
    <mergeCell ref="E75:G75"/>
    <mergeCell ref="AF75:AG75"/>
    <mergeCell ref="W56:X56"/>
    <mergeCell ref="W57:X57"/>
    <mergeCell ref="W73:X73"/>
    <mergeCell ref="W74:X74"/>
    <mergeCell ref="C75:D75"/>
    <mergeCell ref="W48:X48"/>
    <mergeCell ref="W50:X50"/>
    <mergeCell ref="W51:X51"/>
    <mergeCell ref="W53:X53"/>
    <mergeCell ref="W54:X54"/>
    <mergeCell ref="W55:X55"/>
    <mergeCell ref="W41:X41"/>
    <mergeCell ref="W42:X42"/>
    <mergeCell ref="W44:X44"/>
    <mergeCell ref="W45:X45"/>
    <mergeCell ref="W46:X46"/>
    <mergeCell ref="W47:X47"/>
    <mergeCell ref="W35:X35"/>
    <mergeCell ref="W36:X36"/>
    <mergeCell ref="W37:X37"/>
    <mergeCell ref="W38:X38"/>
    <mergeCell ref="W39:X39"/>
    <mergeCell ref="W40:X40"/>
    <mergeCell ref="W29:X29"/>
    <mergeCell ref="W30:X30"/>
    <mergeCell ref="W31:X31"/>
    <mergeCell ref="W32:X32"/>
    <mergeCell ref="W33:X33"/>
    <mergeCell ref="W34:X34"/>
    <mergeCell ref="W23:X23"/>
    <mergeCell ref="W24:X24"/>
    <mergeCell ref="W25:X25"/>
    <mergeCell ref="W26:X26"/>
    <mergeCell ref="W27:X27"/>
    <mergeCell ref="W28:X28"/>
    <mergeCell ref="W16:X16"/>
    <mergeCell ref="W17:X17"/>
    <mergeCell ref="W18:X18"/>
    <mergeCell ref="W19:X19"/>
    <mergeCell ref="W21:X21"/>
    <mergeCell ref="W22:X22"/>
    <mergeCell ref="W9:X9"/>
    <mergeCell ref="W10:X10"/>
    <mergeCell ref="W12:X12"/>
    <mergeCell ref="W13:X13"/>
    <mergeCell ref="W14:X14"/>
    <mergeCell ref="W15:X15"/>
    <mergeCell ref="W3:X3"/>
    <mergeCell ref="W4:X4"/>
    <mergeCell ref="W5:X5"/>
    <mergeCell ref="W6:X6"/>
    <mergeCell ref="W7:X7"/>
    <mergeCell ref="W8:X8"/>
    <mergeCell ref="AD1:AE1"/>
    <mergeCell ref="AH1:AI1"/>
    <mergeCell ref="AJ1:AK1"/>
    <mergeCell ref="AL1:AM1"/>
    <mergeCell ref="AN1:AO1"/>
    <mergeCell ref="W2:X2"/>
    <mergeCell ref="AF1:AG1"/>
    <mergeCell ref="L1:M1"/>
    <mergeCell ref="N1:O1"/>
    <mergeCell ref="P1:R1"/>
    <mergeCell ref="S1:T1"/>
    <mergeCell ref="U1:V1"/>
    <mergeCell ref="W1:X1"/>
    <mergeCell ref="A1:A2"/>
    <mergeCell ref="B1:B2"/>
    <mergeCell ref="C1:D1"/>
    <mergeCell ref="E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BBEF-F8C4-4886-A796-C49EF3A45905}">
  <dimension ref="A1:AR81"/>
  <sheetViews>
    <sheetView tabSelected="1" topLeftCell="W57" workbookViewId="0">
      <selection activeCell="AG78" sqref="AG78"/>
    </sheetView>
  </sheetViews>
  <sheetFormatPr defaultRowHeight="14.25"/>
  <cols>
    <col min="1" max="1" width="5" customWidth="1"/>
    <col min="2" max="2" width="27.5" customWidth="1"/>
    <col min="26" max="29" width="18" customWidth="1"/>
  </cols>
  <sheetData>
    <row r="1" spans="1:43" ht="36.75" thickBot="1">
      <c r="A1" s="363" t="s">
        <v>39</v>
      </c>
      <c r="B1" s="361" t="s">
        <v>40</v>
      </c>
      <c r="C1" s="342" t="s">
        <v>43</v>
      </c>
      <c r="D1" s="367"/>
      <c r="E1" s="368" t="s">
        <v>99</v>
      </c>
      <c r="F1" s="401"/>
      <c r="G1" s="369"/>
      <c r="H1" s="370" t="s">
        <v>102</v>
      </c>
      <c r="I1" s="371"/>
      <c r="J1" s="372" t="s">
        <v>94</v>
      </c>
      <c r="K1" s="373"/>
      <c r="L1" s="359" t="s">
        <v>106</v>
      </c>
      <c r="M1" s="360"/>
      <c r="N1" s="365" t="s">
        <v>112</v>
      </c>
      <c r="O1" s="366"/>
      <c r="P1" s="374" t="s">
        <v>160</v>
      </c>
      <c r="Q1" s="375"/>
      <c r="R1" s="395"/>
      <c r="S1" s="396" t="s">
        <v>161</v>
      </c>
      <c r="T1" s="397"/>
      <c r="U1" s="402" t="s">
        <v>206</v>
      </c>
      <c r="V1" s="403"/>
      <c r="W1" s="390" t="s">
        <v>162</v>
      </c>
      <c r="X1" s="377"/>
      <c r="Y1" s="327" t="s">
        <v>227</v>
      </c>
      <c r="Z1" s="232" t="s">
        <v>171</v>
      </c>
      <c r="AA1" s="323" t="s">
        <v>226</v>
      </c>
      <c r="AB1" s="404" t="s">
        <v>221</v>
      </c>
      <c r="AC1" s="219" t="s">
        <v>176</v>
      </c>
      <c r="AD1" s="391" t="s">
        <v>232</v>
      </c>
      <c r="AE1" s="392"/>
      <c r="AF1" s="391" t="s">
        <v>225</v>
      </c>
      <c r="AG1" s="392"/>
      <c r="AH1" s="391" t="s">
        <v>211</v>
      </c>
      <c r="AI1" s="392"/>
      <c r="AJ1" s="391" t="s">
        <v>210</v>
      </c>
      <c r="AK1" s="392"/>
      <c r="AL1" s="391" t="s">
        <v>130</v>
      </c>
      <c r="AM1" s="392"/>
      <c r="AN1" s="391" t="s">
        <v>126</v>
      </c>
      <c r="AO1" s="392"/>
      <c r="AP1" s="344" t="s">
        <v>128</v>
      </c>
      <c r="AQ1" s="345"/>
    </row>
    <row r="2" spans="1:43" ht="45.75" thickBot="1">
      <c r="A2" s="364"/>
      <c r="B2" s="362"/>
      <c r="C2" s="82" t="s">
        <v>97</v>
      </c>
      <c r="D2" s="83" t="s">
        <v>98</v>
      </c>
      <c r="E2" s="82" t="s">
        <v>100</v>
      </c>
      <c r="F2" s="296" t="s">
        <v>201</v>
      </c>
      <c r="G2" s="83" t="s">
        <v>101</v>
      </c>
      <c r="H2" s="82" t="s">
        <v>103</v>
      </c>
      <c r="I2" s="83" t="s">
        <v>104</v>
      </c>
      <c r="J2" s="82" t="s">
        <v>94</v>
      </c>
      <c r="K2" s="83" t="s">
        <v>105</v>
      </c>
      <c r="L2" s="82" t="s">
        <v>96</v>
      </c>
      <c r="M2" s="83" t="s">
        <v>95</v>
      </c>
      <c r="N2" s="142" t="s">
        <v>114</v>
      </c>
      <c r="O2" s="143" t="s">
        <v>113</v>
      </c>
      <c r="P2" s="142" t="s">
        <v>203</v>
      </c>
      <c r="Q2" s="305" t="s">
        <v>204</v>
      </c>
      <c r="R2" s="143" t="s">
        <v>205</v>
      </c>
      <c r="S2" s="169" t="s">
        <v>122</v>
      </c>
      <c r="T2" s="145" t="s">
        <v>121</v>
      </c>
      <c r="U2" s="311" t="s">
        <v>207</v>
      </c>
      <c r="V2" s="310" t="s">
        <v>208</v>
      </c>
      <c r="W2" s="388"/>
      <c r="X2" s="389"/>
      <c r="Y2" s="408"/>
      <c r="Z2" s="144"/>
      <c r="AA2" s="326"/>
      <c r="AB2" s="326"/>
      <c r="AC2" s="326"/>
      <c r="AD2" s="122" t="s">
        <v>125</v>
      </c>
      <c r="AE2" s="123" t="s">
        <v>127</v>
      </c>
      <c r="AF2" s="405"/>
      <c r="AG2" s="405"/>
      <c r="AH2" s="122" t="s">
        <v>125</v>
      </c>
      <c r="AI2" s="123" t="s">
        <v>127</v>
      </c>
      <c r="AJ2" s="122" t="s">
        <v>210</v>
      </c>
      <c r="AK2" s="123" t="s">
        <v>127</v>
      </c>
      <c r="AL2" s="122" t="s">
        <v>125</v>
      </c>
      <c r="AM2" s="123" t="s">
        <v>127</v>
      </c>
      <c r="AN2" s="122" t="s">
        <v>125</v>
      </c>
      <c r="AO2" s="123" t="s">
        <v>127</v>
      </c>
      <c r="AP2" s="140" t="s">
        <v>129</v>
      </c>
      <c r="AQ2" s="133" t="s">
        <v>124</v>
      </c>
    </row>
    <row r="3" spans="1:43" ht="15.75" thickBot="1">
      <c r="A3" s="50">
        <v>1</v>
      </c>
      <c r="B3" s="100" t="s">
        <v>54</v>
      </c>
      <c r="C3" s="52"/>
      <c r="D3" s="53"/>
      <c r="E3" s="54"/>
      <c r="F3" s="297"/>
      <c r="G3" s="55"/>
      <c r="H3" s="56"/>
      <c r="I3" s="57"/>
      <c r="J3" s="58"/>
      <c r="K3" s="59"/>
      <c r="L3" s="60"/>
      <c r="M3" s="61"/>
      <c r="N3" s="188"/>
      <c r="O3" s="189"/>
      <c r="P3" s="190"/>
      <c r="Q3" s="306"/>
      <c r="R3" s="191"/>
      <c r="S3" s="192"/>
      <c r="T3" s="193"/>
      <c r="U3" s="312"/>
      <c r="V3" s="313"/>
      <c r="W3" s="386"/>
      <c r="X3" s="387"/>
      <c r="Y3" s="409"/>
      <c r="Z3" s="194"/>
      <c r="AA3" s="288"/>
      <c r="AB3" s="288"/>
      <c r="AC3" s="220"/>
      <c r="AD3" s="141">
        <f>SUM(C3:D3)</f>
        <v>0</v>
      </c>
      <c r="AE3" s="124">
        <f ca="1">AE1:AE52=SUM(AP5)</f>
        <v>0</v>
      </c>
      <c r="AF3" s="406">
        <v>0</v>
      </c>
      <c r="AG3" s="406">
        <v>0</v>
      </c>
      <c r="AH3" s="415">
        <v>0</v>
      </c>
      <c r="AI3" s="415">
        <v>0</v>
      </c>
      <c r="AJ3" s="416"/>
      <c r="AK3" s="417">
        <v>0</v>
      </c>
      <c r="AL3" s="418"/>
      <c r="AM3" s="419"/>
      <c r="AN3" s="418"/>
      <c r="AO3" s="420"/>
      <c r="AP3" s="173"/>
      <c r="AQ3" s="174">
        <v>128</v>
      </c>
    </row>
    <row r="4" spans="1:43" ht="15.75" thickBot="1">
      <c r="A4" s="51">
        <v>2</v>
      </c>
      <c r="B4" s="146" t="s">
        <v>61</v>
      </c>
      <c r="C4" s="62"/>
      <c r="D4" s="63"/>
      <c r="E4" s="64"/>
      <c r="F4" s="298"/>
      <c r="G4" s="65"/>
      <c r="H4" s="66"/>
      <c r="I4" s="67"/>
      <c r="J4" s="68"/>
      <c r="K4" s="69"/>
      <c r="L4" s="70"/>
      <c r="M4" s="71"/>
      <c r="N4" s="195"/>
      <c r="O4" s="196"/>
      <c r="P4" s="197"/>
      <c r="Q4" s="307"/>
      <c r="R4" s="198"/>
      <c r="S4" s="186"/>
      <c r="T4" s="187"/>
      <c r="U4" s="314"/>
      <c r="V4" s="315"/>
      <c r="W4" s="378"/>
      <c r="X4" s="379"/>
      <c r="Y4" s="410"/>
      <c r="Z4" s="185"/>
      <c r="AA4" s="289"/>
      <c r="AB4" s="289"/>
      <c r="AC4" s="221"/>
      <c r="AD4" s="141">
        <f>SUM(C4:D4)</f>
        <v>0</v>
      </c>
      <c r="AE4" s="124">
        <f>SUM(E4:AC4)</f>
        <v>0</v>
      </c>
      <c r="AF4" s="406">
        <v>0</v>
      </c>
      <c r="AG4" s="406">
        <v>0</v>
      </c>
      <c r="AH4" s="415">
        <v>0</v>
      </c>
      <c r="AI4" s="415">
        <v>0</v>
      </c>
      <c r="AJ4" s="416"/>
      <c r="AK4" s="417">
        <v>0</v>
      </c>
      <c r="AL4" s="421"/>
      <c r="AM4" s="422"/>
      <c r="AN4" s="421"/>
      <c r="AO4" s="420"/>
      <c r="AP4" s="173"/>
      <c r="AQ4" s="174"/>
    </row>
    <row r="5" spans="1:43" ht="15.75" thickBot="1">
      <c r="A5" s="51">
        <v>3</v>
      </c>
      <c r="B5" s="100" t="s">
        <v>62</v>
      </c>
      <c r="C5" s="62"/>
      <c r="D5" s="63"/>
      <c r="E5" s="64"/>
      <c r="F5" s="298"/>
      <c r="G5" s="65"/>
      <c r="H5" s="66"/>
      <c r="I5" s="67"/>
      <c r="J5" s="68"/>
      <c r="K5" s="69"/>
      <c r="L5" s="70"/>
      <c r="M5" s="71"/>
      <c r="N5" s="195"/>
      <c r="O5" s="196"/>
      <c r="P5" s="197"/>
      <c r="Q5" s="307"/>
      <c r="R5" s="198"/>
      <c r="S5" s="186"/>
      <c r="T5" s="187"/>
      <c r="U5" s="314"/>
      <c r="V5" s="315"/>
      <c r="W5" s="378"/>
      <c r="X5" s="379"/>
      <c r="Y5" s="410"/>
      <c r="Z5" s="185"/>
      <c r="AA5" s="289"/>
      <c r="AB5" s="289"/>
      <c r="AC5" s="221"/>
      <c r="AD5" s="141">
        <f>SUM(C5:D5)</f>
        <v>0</v>
      </c>
      <c r="AE5" s="124">
        <f>SUM(E5:AC5)</f>
        <v>0</v>
      </c>
      <c r="AF5" s="406">
        <v>0</v>
      </c>
      <c r="AG5" s="406">
        <v>137</v>
      </c>
      <c r="AH5" s="415">
        <v>0</v>
      </c>
      <c r="AI5" s="415">
        <v>0</v>
      </c>
      <c r="AJ5" s="416"/>
      <c r="AK5" s="417">
        <v>0</v>
      </c>
      <c r="AL5" s="421"/>
      <c r="AM5" s="422"/>
      <c r="AN5" s="421"/>
      <c r="AO5" s="420"/>
      <c r="AP5" s="173"/>
      <c r="AQ5" s="174"/>
    </row>
    <row r="6" spans="1:43" ht="15.75" thickBot="1">
      <c r="A6" s="51">
        <v>4</v>
      </c>
      <c r="B6" s="101" t="s">
        <v>144</v>
      </c>
      <c r="C6" s="62"/>
      <c r="D6" s="63"/>
      <c r="E6" s="64"/>
      <c r="F6" s="298"/>
      <c r="G6" s="65"/>
      <c r="H6" s="66"/>
      <c r="I6" s="67"/>
      <c r="J6" s="68"/>
      <c r="K6" s="69"/>
      <c r="L6" s="70"/>
      <c r="M6" s="71"/>
      <c r="N6" s="195"/>
      <c r="O6" s="196"/>
      <c r="P6" s="197"/>
      <c r="Q6" s="307"/>
      <c r="R6" s="198"/>
      <c r="S6" s="186"/>
      <c r="T6" s="187"/>
      <c r="U6" s="314"/>
      <c r="V6" s="315"/>
      <c r="W6" s="378"/>
      <c r="X6" s="379"/>
      <c r="Y6" s="410"/>
      <c r="Z6" s="185"/>
      <c r="AA6" s="289"/>
      <c r="AB6" s="289"/>
      <c r="AC6" s="221"/>
      <c r="AD6" s="141">
        <f>SUM(C6:D6)</f>
        <v>0</v>
      </c>
      <c r="AE6" s="124">
        <f>SUM(E6:AC6)</f>
        <v>0</v>
      </c>
      <c r="AF6" s="406">
        <v>0</v>
      </c>
      <c r="AG6" s="406">
        <v>0</v>
      </c>
      <c r="AH6" s="415">
        <v>0</v>
      </c>
      <c r="AI6" s="423">
        <v>0</v>
      </c>
      <c r="AJ6" s="416"/>
      <c r="AK6" s="417">
        <v>0</v>
      </c>
      <c r="AL6" s="421"/>
      <c r="AM6" s="422"/>
      <c r="AN6" s="421"/>
      <c r="AO6" s="420"/>
      <c r="AP6" s="173"/>
      <c r="AQ6" s="174">
        <v>165</v>
      </c>
    </row>
    <row r="7" spans="1:43" ht="15.75" thickBot="1">
      <c r="A7" s="50">
        <v>5</v>
      </c>
      <c r="B7" s="101" t="s">
        <v>146</v>
      </c>
      <c r="C7" s="62"/>
      <c r="D7" s="63"/>
      <c r="E7" s="64"/>
      <c r="F7" s="298"/>
      <c r="G7" s="65"/>
      <c r="H7" s="66"/>
      <c r="I7" s="67"/>
      <c r="J7" s="68"/>
      <c r="K7" s="69"/>
      <c r="L7" s="70"/>
      <c r="M7" s="71"/>
      <c r="N7" s="195"/>
      <c r="O7" s="196"/>
      <c r="P7" s="197"/>
      <c r="Q7" s="307"/>
      <c r="R7" s="198"/>
      <c r="S7" s="186"/>
      <c r="T7" s="187"/>
      <c r="U7" s="314"/>
      <c r="V7" s="315"/>
      <c r="W7" s="378"/>
      <c r="X7" s="379"/>
      <c r="Y7" s="410"/>
      <c r="Z7" s="185"/>
      <c r="AA7" s="289"/>
      <c r="AB7" s="289"/>
      <c r="AC7" s="221"/>
      <c r="AD7" s="141">
        <f>SUM(C7:D7)</f>
        <v>0</v>
      </c>
      <c r="AE7" s="124">
        <f>SUM(E7:AC7)</f>
        <v>0</v>
      </c>
      <c r="AF7" s="406">
        <v>0</v>
      </c>
      <c r="AG7" s="406">
        <v>186</v>
      </c>
      <c r="AH7" s="415">
        <v>0</v>
      </c>
      <c r="AI7" s="424">
        <v>0</v>
      </c>
      <c r="AJ7" s="416"/>
      <c r="AK7" s="417">
        <v>0</v>
      </c>
      <c r="AL7" s="421"/>
      <c r="AM7" s="422"/>
      <c r="AN7" s="421">
        <v>225</v>
      </c>
      <c r="AO7" s="420"/>
      <c r="AP7" s="173"/>
      <c r="AQ7" s="174">
        <v>220</v>
      </c>
    </row>
    <row r="8" spans="1:43" ht="15.75" thickBot="1">
      <c r="A8" s="51">
        <v>6</v>
      </c>
      <c r="B8" s="101" t="s">
        <v>119</v>
      </c>
      <c r="C8" s="62"/>
      <c r="D8" s="63"/>
      <c r="E8" s="64"/>
      <c r="F8" s="298"/>
      <c r="G8" s="65"/>
      <c r="H8" s="66"/>
      <c r="I8" s="67"/>
      <c r="J8" s="68"/>
      <c r="K8" s="69"/>
      <c r="L8" s="70"/>
      <c r="M8" s="71"/>
      <c r="N8" s="195"/>
      <c r="O8" s="189"/>
      <c r="P8" s="190"/>
      <c r="Q8" s="306"/>
      <c r="R8" s="191"/>
      <c r="S8" s="192"/>
      <c r="T8" s="193"/>
      <c r="U8" s="312"/>
      <c r="V8" s="313"/>
      <c r="W8" s="378"/>
      <c r="X8" s="379"/>
      <c r="Y8" s="410"/>
      <c r="Z8" s="185"/>
      <c r="AA8" s="289"/>
      <c r="AB8" s="289"/>
      <c r="AC8" s="221"/>
      <c r="AD8" s="141">
        <f>SUM(C8:D8)</f>
        <v>0</v>
      </c>
      <c r="AE8" s="124">
        <f>SUM(E8:AC8)</f>
        <v>0</v>
      </c>
      <c r="AF8" s="406">
        <v>0</v>
      </c>
      <c r="AG8" s="406">
        <v>0</v>
      </c>
      <c r="AH8" s="415">
        <v>0</v>
      </c>
      <c r="AI8" s="415">
        <v>0</v>
      </c>
      <c r="AJ8" s="416"/>
      <c r="AK8" s="417">
        <v>0</v>
      </c>
      <c r="AL8" s="421"/>
      <c r="AM8" s="422"/>
      <c r="AN8" s="421"/>
      <c r="AO8" s="420"/>
      <c r="AP8" s="173"/>
      <c r="AQ8" s="174">
        <v>243</v>
      </c>
    </row>
    <row r="9" spans="1:43" ht="15.75" thickBot="1">
      <c r="A9" s="51">
        <v>7</v>
      </c>
      <c r="B9" s="101" t="s">
        <v>107</v>
      </c>
      <c r="C9" s="62"/>
      <c r="D9" s="63"/>
      <c r="E9" s="64"/>
      <c r="F9" s="298"/>
      <c r="G9" s="65"/>
      <c r="H9" s="66"/>
      <c r="I9" s="67"/>
      <c r="J9" s="68"/>
      <c r="K9" s="69"/>
      <c r="L9" s="70"/>
      <c r="M9" s="71"/>
      <c r="N9" s="195"/>
      <c r="O9" s="196"/>
      <c r="P9" s="197"/>
      <c r="Q9" s="307"/>
      <c r="R9" s="198"/>
      <c r="S9" s="186"/>
      <c r="T9" s="187"/>
      <c r="U9" s="314"/>
      <c r="V9" s="315"/>
      <c r="W9" s="378"/>
      <c r="X9" s="379"/>
      <c r="Y9" s="410"/>
      <c r="Z9" s="185"/>
      <c r="AA9" s="289"/>
      <c r="AB9" s="289"/>
      <c r="AC9" s="221"/>
      <c r="AD9" s="141">
        <f>SUM(C9:D9)</f>
        <v>0</v>
      </c>
      <c r="AE9" s="124">
        <f>SUM(E9:AC9)</f>
        <v>0</v>
      </c>
      <c r="AF9" s="406">
        <v>0</v>
      </c>
      <c r="AG9" s="406">
        <v>0</v>
      </c>
      <c r="AH9" s="415">
        <v>0</v>
      </c>
      <c r="AI9" s="415">
        <v>0</v>
      </c>
      <c r="AJ9" s="416"/>
      <c r="AK9" s="417">
        <v>0</v>
      </c>
      <c r="AL9" s="421"/>
      <c r="AM9" s="422"/>
      <c r="AN9" s="421"/>
      <c r="AO9" s="420"/>
      <c r="AP9" s="173">
        <v>225</v>
      </c>
      <c r="AQ9" s="174">
        <v>162</v>
      </c>
    </row>
    <row r="10" spans="1:43" ht="15.75" thickBot="1">
      <c r="A10" s="51">
        <v>8</v>
      </c>
      <c r="B10" s="100" t="s">
        <v>63</v>
      </c>
      <c r="C10" s="62"/>
      <c r="D10" s="63"/>
      <c r="E10" s="64"/>
      <c r="F10" s="298"/>
      <c r="G10" s="65"/>
      <c r="H10" s="66"/>
      <c r="I10" s="67"/>
      <c r="J10" s="68"/>
      <c r="K10" s="69"/>
      <c r="L10" s="70"/>
      <c r="M10" s="71"/>
      <c r="N10" s="195"/>
      <c r="O10" s="196"/>
      <c r="P10" s="197"/>
      <c r="Q10" s="307"/>
      <c r="R10" s="198"/>
      <c r="S10" s="186"/>
      <c r="T10" s="187"/>
      <c r="U10" s="314"/>
      <c r="V10" s="315"/>
      <c r="W10" s="378"/>
      <c r="X10" s="379"/>
      <c r="Y10" s="410"/>
      <c r="Z10" s="185"/>
      <c r="AA10" s="289"/>
      <c r="AB10" s="289"/>
      <c r="AC10" s="221"/>
      <c r="AD10" s="141">
        <f>SUM(C10:D10)</f>
        <v>0</v>
      </c>
      <c r="AE10" s="124">
        <f>SUM(E10:AC10)</f>
        <v>0</v>
      </c>
      <c r="AF10" s="406">
        <v>0</v>
      </c>
      <c r="AG10" s="406">
        <v>0</v>
      </c>
      <c r="AH10" s="415">
        <v>0</v>
      </c>
      <c r="AI10" s="415">
        <v>0</v>
      </c>
      <c r="AJ10" s="416"/>
      <c r="AK10" s="417">
        <v>0</v>
      </c>
      <c r="AL10" s="421"/>
      <c r="AM10" s="422"/>
      <c r="AN10" s="421"/>
      <c r="AO10" s="420"/>
      <c r="AP10" s="173"/>
      <c r="AQ10" s="174"/>
    </row>
    <row r="11" spans="1:43" ht="15.75" thickBot="1">
      <c r="A11" s="150">
        <v>9</v>
      </c>
      <c r="B11" s="100" t="s">
        <v>172</v>
      </c>
      <c r="C11" s="62"/>
      <c r="D11" s="63"/>
      <c r="E11" s="64"/>
      <c r="F11" s="298"/>
      <c r="G11" s="65"/>
      <c r="H11" s="66"/>
      <c r="I11" s="67"/>
      <c r="J11" s="68"/>
      <c r="K11" s="69"/>
      <c r="L11" s="70"/>
      <c r="M11" s="71"/>
      <c r="N11" s="195"/>
      <c r="O11" s="196"/>
      <c r="P11" s="197"/>
      <c r="Q11" s="307"/>
      <c r="R11" s="198"/>
      <c r="S11" s="186"/>
      <c r="T11" s="187"/>
      <c r="U11" s="314"/>
      <c r="V11" s="315"/>
      <c r="W11" s="324"/>
      <c r="X11" s="325"/>
      <c r="Y11" s="410"/>
      <c r="Z11" s="185"/>
      <c r="AA11" s="289"/>
      <c r="AB11" s="289"/>
      <c r="AC11" s="221"/>
      <c r="AD11" s="141">
        <f>SUM(C11:D11)</f>
        <v>0</v>
      </c>
      <c r="AE11" s="124">
        <f>SUM(E11:AC11)</f>
        <v>0</v>
      </c>
      <c r="AF11" s="406">
        <v>0</v>
      </c>
      <c r="AG11" s="406">
        <v>0</v>
      </c>
      <c r="AH11" s="415">
        <v>0</v>
      </c>
      <c r="AI11" s="415">
        <v>0</v>
      </c>
      <c r="AJ11" s="416"/>
      <c r="AK11" s="417">
        <v>0</v>
      </c>
      <c r="AL11" s="421"/>
      <c r="AM11" s="422"/>
      <c r="AN11" s="421">
        <v>225</v>
      </c>
      <c r="AO11" s="420"/>
      <c r="AP11" s="173"/>
      <c r="AQ11" s="174"/>
    </row>
    <row r="12" spans="1:43" ht="15.75" thickBot="1">
      <c r="A12" s="50">
        <v>10</v>
      </c>
      <c r="B12" s="101" t="s">
        <v>168</v>
      </c>
      <c r="C12" s="62"/>
      <c r="D12" s="63"/>
      <c r="E12" s="108"/>
      <c r="F12" s="299"/>
      <c r="G12" s="107"/>
      <c r="H12" s="66"/>
      <c r="I12" s="67"/>
      <c r="J12" s="68"/>
      <c r="K12" s="69"/>
      <c r="L12" s="70"/>
      <c r="M12" s="71"/>
      <c r="N12" s="195"/>
      <c r="O12" s="196"/>
      <c r="P12" s="197"/>
      <c r="Q12" s="307"/>
      <c r="R12" s="198"/>
      <c r="S12" s="186"/>
      <c r="T12" s="187"/>
      <c r="U12" s="314"/>
      <c r="V12" s="315"/>
      <c r="W12" s="378"/>
      <c r="X12" s="379"/>
      <c r="Y12" s="410"/>
      <c r="Z12" s="185"/>
      <c r="AA12" s="289"/>
      <c r="AB12" s="289"/>
      <c r="AC12" s="221"/>
      <c r="AD12" s="141">
        <f>SUM(C12:D12)</f>
        <v>0</v>
      </c>
      <c r="AE12" s="124">
        <f>SUM(E12:AC12)</f>
        <v>0</v>
      </c>
      <c r="AF12" s="406">
        <v>0</v>
      </c>
      <c r="AG12" s="406">
        <v>0</v>
      </c>
      <c r="AH12" s="415">
        <v>0</v>
      </c>
      <c r="AI12" s="415">
        <v>0</v>
      </c>
      <c r="AJ12" s="416"/>
      <c r="AK12" s="417">
        <v>0</v>
      </c>
      <c r="AL12" s="421"/>
      <c r="AM12" s="422"/>
      <c r="AN12" s="421">
        <v>400</v>
      </c>
      <c r="AO12" s="420">
        <v>354</v>
      </c>
      <c r="AP12" s="173"/>
      <c r="AQ12" s="174"/>
    </row>
    <row r="13" spans="1:43" ht="15.75" thickBot="1">
      <c r="A13" s="109">
        <v>11</v>
      </c>
      <c r="B13" s="101" t="s">
        <v>115</v>
      </c>
      <c r="C13" s="62"/>
      <c r="D13" s="63"/>
      <c r="E13" s="64"/>
      <c r="F13" s="298"/>
      <c r="G13" s="65"/>
      <c r="H13" s="66"/>
      <c r="I13" s="67"/>
      <c r="J13" s="68"/>
      <c r="K13" s="69"/>
      <c r="L13" s="70"/>
      <c r="M13" s="71"/>
      <c r="N13" s="195"/>
      <c r="O13" s="196"/>
      <c r="P13" s="197"/>
      <c r="Q13" s="307"/>
      <c r="R13" s="198"/>
      <c r="S13" s="186"/>
      <c r="T13" s="187"/>
      <c r="U13" s="314"/>
      <c r="V13" s="315"/>
      <c r="W13" s="378"/>
      <c r="X13" s="379"/>
      <c r="Y13" s="410"/>
      <c r="Z13" s="185"/>
      <c r="AA13" s="289"/>
      <c r="AB13" s="289"/>
      <c r="AC13" s="221"/>
      <c r="AD13" s="141">
        <f>SUM(C13:D13)</f>
        <v>0</v>
      </c>
      <c r="AE13" s="124">
        <f>SUM(E13:AC13)</f>
        <v>0</v>
      </c>
      <c r="AF13" s="406">
        <v>0</v>
      </c>
      <c r="AG13" s="406">
        <v>0</v>
      </c>
      <c r="AH13" s="415">
        <v>0</v>
      </c>
      <c r="AI13" s="415">
        <v>0</v>
      </c>
      <c r="AJ13" s="416"/>
      <c r="AK13" s="417">
        <v>0</v>
      </c>
      <c r="AL13" s="421"/>
      <c r="AM13" s="422"/>
      <c r="AN13" s="421"/>
      <c r="AO13" s="420">
        <v>141</v>
      </c>
      <c r="AP13" s="173">
        <v>400</v>
      </c>
      <c r="AQ13" s="174"/>
    </row>
    <row r="14" spans="1:43" ht="16.5" thickBot="1">
      <c r="A14" s="109">
        <v>12</v>
      </c>
      <c r="B14" s="102" t="s">
        <v>55</v>
      </c>
      <c r="C14" s="62"/>
      <c r="D14" s="63"/>
      <c r="E14" s="64"/>
      <c r="F14" s="298"/>
      <c r="G14" s="65"/>
      <c r="H14" s="66"/>
      <c r="I14" s="67"/>
      <c r="J14" s="68"/>
      <c r="K14" s="69"/>
      <c r="L14" s="70"/>
      <c r="M14" s="71"/>
      <c r="N14" s="195"/>
      <c r="O14" s="196"/>
      <c r="P14" s="197"/>
      <c r="Q14" s="307"/>
      <c r="R14" s="198"/>
      <c r="S14" s="186"/>
      <c r="T14" s="187"/>
      <c r="U14" s="314"/>
      <c r="V14" s="315"/>
      <c r="W14" s="378"/>
      <c r="X14" s="379"/>
      <c r="Y14" s="410"/>
      <c r="Z14" s="185"/>
      <c r="AA14" s="289"/>
      <c r="AB14" s="289"/>
      <c r="AC14" s="221"/>
      <c r="AD14" s="141">
        <f>SUM(C14:D14)</f>
        <v>0</v>
      </c>
      <c r="AE14" s="124">
        <f>SUM(E14:AC14)</f>
        <v>0</v>
      </c>
      <c r="AF14" s="406">
        <v>0</v>
      </c>
      <c r="AG14" s="406">
        <v>137</v>
      </c>
      <c r="AH14" s="415">
        <v>0</v>
      </c>
      <c r="AI14" s="415">
        <v>338</v>
      </c>
      <c r="AJ14" s="416"/>
      <c r="AK14" s="420">
        <v>346</v>
      </c>
      <c r="AL14" s="421"/>
      <c r="AM14" s="422"/>
      <c r="AN14" s="421">
        <v>225</v>
      </c>
      <c r="AO14" s="420">
        <v>170</v>
      </c>
      <c r="AP14" s="173">
        <v>225</v>
      </c>
      <c r="AQ14" s="174">
        <v>150</v>
      </c>
    </row>
    <row r="15" spans="1:43" ht="15.75" thickBot="1">
      <c r="A15" s="51">
        <v>13</v>
      </c>
      <c r="B15" s="101" t="s">
        <v>69</v>
      </c>
      <c r="C15" s="62"/>
      <c r="D15" s="63"/>
      <c r="E15" s="64"/>
      <c r="F15" s="298"/>
      <c r="G15" s="65"/>
      <c r="H15" s="66"/>
      <c r="I15" s="67"/>
      <c r="J15" s="68"/>
      <c r="K15" s="69"/>
      <c r="L15" s="70"/>
      <c r="M15" s="71"/>
      <c r="N15" s="195"/>
      <c r="O15" s="196"/>
      <c r="P15" s="197"/>
      <c r="Q15" s="307"/>
      <c r="R15" s="198"/>
      <c r="S15" s="186"/>
      <c r="T15" s="187"/>
      <c r="U15" s="314"/>
      <c r="V15" s="315"/>
      <c r="W15" s="378"/>
      <c r="X15" s="379"/>
      <c r="Y15" s="410"/>
      <c r="Z15" s="185"/>
      <c r="AA15" s="289"/>
      <c r="AB15" s="289"/>
      <c r="AC15" s="221"/>
      <c r="AD15" s="141">
        <f>SUM(C15:D15)</f>
        <v>0</v>
      </c>
      <c r="AE15" s="124">
        <f>SUM(E15:AC15)</f>
        <v>0</v>
      </c>
      <c r="AF15" s="406">
        <v>0</v>
      </c>
      <c r="AG15" s="406">
        <v>236</v>
      </c>
      <c r="AH15" s="415">
        <v>0</v>
      </c>
      <c r="AI15" s="415">
        <v>221</v>
      </c>
      <c r="AJ15" s="416"/>
      <c r="AK15" s="417">
        <v>260</v>
      </c>
      <c r="AL15" s="421"/>
      <c r="AM15" s="422"/>
      <c r="AN15" s="421"/>
      <c r="AO15" s="420"/>
      <c r="AP15" s="173"/>
      <c r="AQ15" s="174">
        <v>170</v>
      </c>
    </row>
    <row r="16" spans="1:43" ht="15.75" thickBot="1">
      <c r="A16" s="51">
        <v>14</v>
      </c>
      <c r="B16" s="101" t="s">
        <v>123</v>
      </c>
      <c r="C16" s="62"/>
      <c r="D16" s="63"/>
      <c r="E16" s="64"/>
      <c r="F16" s="298"/>
      <c r="G16" s="65"/>
      <c r="H16" s="66"/>
      <c r="I16" s="67"/>
      <c r="J16" s="68"/>
      <c r="K16" s="69"/>
      <c r="L16" s="70"/>
      <c r="M16" s="71"/>
      <c r="N16" s="195"/>
      <c r="O16" s="196"/>
      <c r="P16" s="197"/>
      <c r="Q16" s="307"/>
      <c r="R16" s="198"/>
      <c r="S16" s="186"/>
      <c r="T16" s="187"/>
      <c r="U16" s="314"/>
      <c r="V16" s="315"/>
      <c r="W16" s="378"/>
      <c r="X16" s="379"/>
      <c r="Y16" s="410"/>
      <c r="Z16" s="185"/>
      <c r="AA16" s="289"/>
      <c r="AB16" s="289"/>
      <c r="AC16" s="221"/>
      <c r="AD16" s="141">
        <f>SUM(C16:D16)</f>
        <v>0</v>
      </c>
      <c r="AE16" s="124">
        <f>SUM(E16:AC16)</f>
        <v>0</v>
      </c>
      <c r="AF16" s="406">
        <v>0</v>
      </c>
      <c r="AG16" s="406">
        <v>0</v>
      </c>
      <c r="AH16" s="415">
        <v>0</v>
      </c>
      <c r="AI16" s="415">
        <v>60</v>
      </c>
      <c r="AJ16" s="416"/>
      <c r="AK16" s="417">
        <v>173</v>
      </c>
      <c r="AL16" s="421"/>
      <c r="AM16" s="422"/>
      <c r="AN16" s="421"/>
      <c r="AO16" s="420"/>
      <c r="AP16" s="173"/>
      <c r="AQ16" s="174">
        <v>220</v>
      </c>
    </row>
    <row r="17" spans="1:43" ht="16.5" thickBot="1">
      <c r="A17" s="51">
        <v>15</v>
      </c>
      <c r="B17" s="102" t="s">
        <v>68</v>
      </c>
      <c r="C17" s="62"/>
      <c r="D17" s="63"/>
      <c r="E17" s="64"/>
      <c r="F17" s="298"/>
      <c r="G17" s="65"/>
      <c r="H17" s="66"/>
      <c r="I17" s="67"/>
      <c r="J17" s="68"/>
      <c r="K17" s="69"/>
      <c r="L17" s="70"/>
      <c r="M17" s="71"/>
      <c r="N17" s="195"/>
      <c r="O17" s="196"/>
      <c r="P17" s="197"/>
      <c r="Q17" s="307"/>
      <c r="R17" s="198"/>
      <c r="S17" s="186"/>
      <c r="T17" s="187"/>
      <c r="U17" s="314"/>
      <c r="V17" s="315"/>
      <c r="W17" s="378"/>
      <c r="X17" s="379"/>
      <c r="Y17" s="410"/>
      <c r="Z17" s="185"/>
      <c r="AA17" s="289"/>
      <c r="AB17" s="289"/>
      <c r="AC17" s="221"/>
      <c r="AD17" s="141">
        <f>SUM(C17:D17)</f>
        <v>0</v>
      </c>
      <c r="AE17" s="124">
        <f>SUM(E17:AC17)</f>
        <v>0</v>
      </c>
      <c r="AF17" s="406">
        <v>225</v>
      </c>
      <c r="AG17" s="406">
        <v>173</v>
      </c>
      <c r="AH17" s="415">
        <v>0</v>
      </c>
      <c r="AI17" s="415">
        <v>165</v>
      </c>
      <c r="AJ17" s="416"/>
      <c r="AK17" s="417">
        <v>173</v>
      </c>
      <c r="AL17" s="421"/>
      <c r="AM17" s="422"/>
      <c r="AN17" s="421"/>
      <c r="AO17" s="420"/>
      <c r="AP17" s="173"/>
      <c r="AQ17" s="174"/>
    </row>
    <row r="18" spans="1:43" ht="16.5" thickBot="1">
      <c r="A18" s="50">
        <v>16</v>
      </c>
      <c r="B18" s="102" t="s">
        <v>70</v>
      </c>
      <c r="C18" s="62"/>
      <c r="D18" s="63"/>
      <c r="E18" s="64"/>
      <c r="F18" s="298"/>
      <c r="G18" s="65"/>
      <c r="H18" s="66"/>
      <c r="I18" s="67"/>
      <c r="J18" s="68"/>
      <c r="K18" s="69"/>
      <c r="L18" s="70"/>
      <c r="M18" s="71"/>
      <c r="N18" s="195"/>
      <c r="O18" s="196"/>
      <c r="P18" s="197"/>
      <c r="Q18" s="307"/>
      <c r="R18" s="198"/>
      <c r="S18" s="186"/>
      <c r="T18" s="187"/>
      <c r="U18" s="314"/>
      <c r="V18" s="315"/>
      <c r="W18" s="378"/>
      <c r="X18" s="379"/>
      <c r="Y18" s="410"/>
      <c r="Z18" s="185"/>
      <c r="AA18" s="289"/>
      <c r="AB18" s="289"/>
      <c r="AC18" s="221"/>
      <c r="AD18" s="141">
        <f>SUM(C18:D18)</f>
        <v>0</v>
      </c>
      <c r="AE18" s="124">
        <f>SUM(E18:AC18)</f>
        <v>0</v>
      </c>
      <c r="AF18" s="406">
        <v>0</v>
      </c>
      <c r="AG18" s="406">
        <v>63</v>
      </c>
      <c r="AH18" s="415">
        <v>0</v>
      </c>
      <c r="AI18" s="415">
        <v>0</v>
      </c>
      <c r="AJ18" s="416"/>
      <c r="AK18" s="417">
        <v>0</v>
      </c>
      <c r="AL18" s="421"/>
      <c r="AM18" s="422"/>
      <c r="AN18" s="421"/>
      <c r="AO18" s="420"/>
      <c r="AP18" s="173"/>
      <c r="AQ18" s="174"/>
    </row>
    <row r="19" spans="1:43" ht="16.5" thickBot="1">
      <c r="A19" s="51">
        <v>17</v>
      </c>
      <c r="B19" s="102" t="s">
        <v>149</v>
      </c>
      <c r="C19" s="62"/>
      <c r="D19" s="63"/>
      <c r="E19" s="64"/>
      <c r="F19" s="298"/>
      <c r="G19" s="65"/>
      <c r="H19" s="66"/>
      <c r="I19" s="67"/>
      <c r="J19" s="68"/>
      <c r="K19" s="69"/>
      <c r="L19" s="70"/>
      <c r="M19" s="71"/>
      <c r="N19" s="195"/>
      <c r="O19" s="196"/>
      <c r="P19" s="197"/>
      <c r="Q19" s="307"/>
      <c r="R19" s="198"/>
      <c r="S19" s="186"/>
      <c r="T19" s="187"/>
      <c r="U19" s="314"/>
      <c r="V19" s="315"/>
      <c r="W19" s="378"/>
      <c r="X19" s="379"/>
      <c r="Y19" s="410"/>
      <c r="Z19" s="185"/>
      <c r="AA19" s="289"/>
      <c r="AB19" s="289"/>
      <c r="AC19" s="221"/>
      <c r="AD19" s="141">
        <f>SUM(C19:D19)</f>
        <v>0</v>
      </c>
      <c r="AE19" s="124">
        <f>SUM(E19:AC19)</f>
        <v>0</v>
      </c>
      <c r="AF19" s="406">
        <v>0</v>
      </c>
      <c r="AG19" s="406">
        <v>0</v>
      </c>
      <c r="AH19" s="415">
        <v>0</v>
      </c>
      <c r="AI19" s="415">
        <v>0</v>
      </c>
      <c r="AJ19" s="416"/>
      <c r="AK19" s="417">
        <v>0</v>
      </c>
      <c r="AL19" s="421"/>
      <c r="AM19" s="422"/>
      <c r="AN19" s="421"/>
      <c r="AO19" s="420"/>
      <c r="AP19" s="173"/>
      <c r="AQ19" s="174"/>
    </row>
    <row r="20" spans="1:43" ht="16.5" thickBot="1">
      <c r="A20" s="51">
        <v>18</v>
      </c>
      <c r="B20" s="102" t="s">
        <v>177</v>
      </c>
      <c r="C20" s="62"/>
      <c r="D20" s="63"/>
      <c r="E20" s="64"/>
      <c r="F20" s="298"/>
      <c r="G20" s="65"/>
      <c r="H20" s="66"/>
      <c r="I20" s="67"/>
      <c r="J20" s="68"/>
      <c r="K20" s="69"/>
      <c r="L20" s="70"/>
      <c r="M20" s="71"/>
      <c r="N20" s="195"/>
      <c r="O20" s="196"/>
      <c r="P20" s="197"/>
      <c r="Q20" s="307"/>
      <c r="R20" s="198"/>
      <c r="S20" s="186"/>
      <c r="T20" s="187"/>
      <c r="U20" s="314"/>
      <c r="V20" s="315"/>
      <c r="W20" s="324"/>
      <c r="X20" s="325"/>
      <c r="Y20" s="410"/>
      <c r="Z20" s="185"/>
      <c r="AA20" s="289"/>
      <c r="AB20" s="289"/>
      <c r="AC20" s="221"/>
      <c r="AD20" s="141">
        <f>SUM(C20:D20)</f>
        <v>0</v>
      </c>
      <c r="AE20" s="124">
        <f>SUM(E20:AC20)</f>
        <v>0</v>
      </c>
      <c r="AF20" s="406">
        <v>0</v>
      </c>
      <c r="AG20" s="406">
        <v>57</v>
      </c>
      <c r="AH20" s="415">
        <v>0</v>
      </c>
      <c r="AI20" s="415">
        <v>72</v>
      </c>
      <c r="AJ20" s="416"/>
      <c r="AK20" s="417">
        <v>118</v>
      </c>
      <c r="AL20" s="421"/>
      <c r="AM20" s="422"/>
      <c r="AN20" s="421">
        <v>225</v>
      </c>
      <c r="AO20" s="420"/>
      <c r="AP20" s="173"/>
      <c r="AQ20" s="174"/>
    </row>
    <row r="21" spans="1:43" ht="16.5" thickBot="1">
      <c r="A21" s="51">
        <v>19</v>
      </c>
      <c r="B21" s="151" t="s">
        <v>71</v>
      </c>
      <c r="C21" s="62"/>
      <c r="D21" s="63"/>
      <c r="E21" s="64"/>
      <c r="F21" s="298"/>
      <c r="G21" s="65"/>
      <c r="H21" s="66"/>
      <c r="I21" s="67"/>
      <c r="J21" s="68"/>
      <c r="K21" s="69"/>
      <c r="L21" s="70"/>
      <c r="M21" s="71"/>
      <c r="N21" s="195"/>
      <c r="O21" s="196"/>
      <c r="P21" s="197"/>
      <c r="Q21" s="307"/>
      <c r="R21" s="198"/>
      <c r="S21" s="186"/>
      <c r="T21" s="187"/>
      <c r="U21" s="314"/>
      <c r="V21" s="315"/>
      <c r="W21" s="378"/>
      <c r="X21" s="379"/>
      <c r="Y21" s="410"/>
      <c r="Z21" s="185"/>
      <c r="AA21" s="289"/>
      <c r="AB21" s="289"/>
      <c r="AC21" s="221"/>
      <c r="AD21" s="141">
        <f>SUM(C21:D21)</f>
        <v>0</v>
      </c>
      <c r="AE21" s="124">
        <f>SUM(E21:AC21)</f>
        <v>0</v>
      </c>
      <c r="AF21" s="406">
        <v>0</v>
      </c>
      <c r="AG21" s="406">
        <v>0</v>
      </c>
      <c r="AH21" s="415">
        <v>0</v>
      </c>
      <c r="AI21" s="415">
        <v>0</v>
      </c>
      <c r="AJ21" s="416"/>
      <c r="AK21" s="417">
        <v>0</v>
      </c>
      <c r="AL21" s="421"/>
      <c r="AM21" s="422"/>
      <c r="AN21" s="421"/>
      <c r="AO21" s="420"/>
      <c r="AP21" s="173"/>
      <c r="AQ21" s="174"/>
    </row>
    <row r="22" spans="1:43" ht="15.75" thickBot="1">
      <c r="A22" s="51">
        <v>20</v>
      </c>
      <c r="B22" s="100" t="s">
        <v>74</v>
      </c>
      <c r="C22" s="62"/>
      <c r="D22" s="63"/>
      <c r="E22" s="64"/>
      <c r="F22" s="298"/>
      <c r="G22" s="65"/>
      <c r="H22" s="66"/>
      <c r="I22" s="67"/>
      <c r="J22" s="68"/>
      <c r="K22" s="69"/>
      <c r="L22" s="70"/>
      <c r="M22" s="71"/>
      <c r="N22" s="195"/>
      <c r="O22" s="196"/>
      <c r="P22" s="197"/>
      <c r="Q22" s="307"/>
      <c r="R22" s="198"/>
      <c r="S22" s="186"/>
      <c r="T22" s="187"/>
      <c r="U22" s="314"/>
      <c r="V22" s="315"/>
      <c r="W22" s="378"/>
      <c r="X22" s="379"/>
      <c r="Y22" s="410"/>
      <c r="Z22" s="185"/>
      <c r="AA22" s="289"/>
      <c r="AB22" s="289"/>
      <c r="AC22" s="221"/>
      <c r="AD22" s="141">
        <f>SUM(C22:D22)</f>
        <v>0</v>
      </c>
      <c r="AE22" s="124">
        <f>SUM(E22:AC22)</f>
        <v>0</v>
      </c>
      <c r="AF22" s="406">
        <v>0</v>
      </c>
      <c r="AG22" s="406">
        <v>0</v>
      </c>
      <c r="AH22" s="415">
        <v>0</v>
      </c>
      <c r="AI22" s="415">
        <v>0</v>
      </c>
      <c r="AJ22" s="416"/>
      <c r="AK22" s="417">
        <v>258</v>
      </c>
      <c r="AL22" s="421"/>
      <c r="AM22" s="422"/>
      <c r="AN22" s="421"/>
      <c r="AO22" s="420">
        <v>98</v>
      </c>
      <c r="AP22" s="173"/>
      <c r="AQ22" s="174"/>
    </row>
    <row r="23" spans="1:43" ht="16.5" thickBot="1">
      <c r="A23" s="50">
        <v>21</v>
      </c>
      <c r="B23" s="447" t="s">
        <v>170</v>
      </c>
      <c r="C23" s="62"/>
      <c r="D23" s="63"/>
      <c r="E23" s="64"/>
      <c r="F23" s="298"/>
      <c r="G23" s="65"/>
      <c r="H23" s="66"/>
      <c r="I23" s="67"/>
      <c r="J23" s="68"/>
      <c r="K23" s="69"/>
      <c r="L23" s="70"/>
      <c r="M23" s="71"/>
      <c r="N23" s="195"/>
      <c r="O23" s="196"/>
      <c r="P23" s="197"/>
      <c r="Q23" s="307"/>
      <c r="R23" s="198"/>
      <c r="S23" s="186"/>
      <c r="T23" s="187"/>
      <c r="U23" s="314"/>
      <c r="V23" s="315"/>
      <c r="W23" s="378"/>
      <c r="X23" s="379"/>
      <c r="Y23" s="410"/>
      <c r="Z23" s="185"/>
      <c r="AA23" s="289"/>
      <c r="AB23" s="289"/>
      <c r="AC23" s="221"/>
      <c r="AD23" s="141">
        <f>SUM(C23:D23)</f>
        <v>0</v>
      </c>
      <c r="AE23" s="124">
        <f>SUM(E23:AC23)</f>
        <v>0</v>
      </c>
      <c r="AF23" s="406">
        <v>0</v>
      </c>
      <c r="AG23" s="406">
        <v>0</v>
      </c>
      <c r="AH23" s="415">
        <v>0</v>
      </c>
      <c r="AI23" s="415">
        <v>0</v>
      </c>
      <c r="AJ23" s="416"/>
      <c r="AK23" s="417">
        <v>173</v>
      </c>
      <c r="AL23" s="421"/>
      <c r="AM23" s="422"/>
      <c r="AN23" s="421"/>
      <c r="AO23" s="420"/>
      <c r="AP23" s="173"/>
      <c r="AQ23" s="174">
        <v>225</v>
      </c>
    </row>
    <row r="24" spans="1:43" ht="15.75" thickBot="1">
      <c r="A24" s="51">
        <v>22</v>
      </c>
      <c r="B24" s="101" t="s">
        <v>180</v>
      </c>
      <c r="C24" s="62"/>
      <c r="D24" s="63"/>
      <c r="E24" s="64"/>
      <c r="F24" s="298"/>
      <c r="G24" s="107"/>
      <c r="H24" s="66"/>
      <c r="I24" s="67"/>
      <c r="J24" s="68"/>
      <c r="K24" s="69"/>
      <c r="L24" s="70"/>
      <c r="M24" s="71"/>
      <c r="N24" s="195"/>
      <c r="O24" s="196"/>
      <c r="P24" s="197"/>
      <c r="Q24" s="307"/>
      <c r="R24" s="198"/>
      <c r="S24" s="186"/>
      <c r="T24" s="187"/>
      <c r="U24" s="314"/>
      <c r="V24" s="315"/>
      <c r="W24" s="378"/>
      <c r="X24" s="379"/>
      <c r="Y24" s="410"/>
      <c r="Z24" s="185"/>
      <c r="AA24" s="289"/>
      <c r="AB24" s="289"/>
      <c r="AC24" s="221"/>
      <c r="AD24" s="141">
        <f>SUM(C24:D24)</f>
        <v>0</v>
      </c>
      <c r="AE24" s="124">
        <f>SUM(E24:AC24)</f>
        <v>0</v>
      </c>
      <c r="AF24" s="406">
        <v>0</v>
      </c>
      <c r="AG24" s="406">
        <v>0</v>
      </c>
      <c r="AH24" s="415">
        <v>0</v>
      </c>
      <c r="AI24" s="415">
        <v>0</v>
      </c>
      <c r="AJ24" s="416"/>
      <c r="AK24" s="417">
        <v>0</v>
      </c>
      <c r="AL24" s="421"/>
      <c r="AM24" s="422"/>
      <c r="AN24" s="421"/>
      <c r="AO24" s="420"/>
      <c r="AP24" s="173">
        <v>225</v>
      </c>
      <c r="AQ24" s="174"/>
    </row>
    <row r="25" spans="1:43" ht="15.75" thickBot="1">
      <c r="A25" s="51">
        <v>23</v>
      </c>
      <c r="B25" s="101" t="s">
        <v>117</v>
      </c>
      <c r="C25" s="62"/>
      <c r="D25" s="63"/>
      <c r="E25" s="64"/>
      <c r="F25" s="298"/>
      <c r="G25" s="65"/>
      <c r="H25" s="66"/>
      <c r="I25" s="67"/>
      <c r="J25" s="68"/>
      <c r="K25" s="69"/>
      <c r="L25" s="70"/>
      <c r="M25" s="71"/>
      <c r="N25" s="195"/>
      <c r="O25" s="196"/>
      <c r="P25" s="197"/>
      <c r="Q25" s="307"/>
      <c r="R25" s="198"/>
      <c r="S25" s="186"/>
      <c r="T25" s="187"/>
      <c r="U25" s="314"/>
      <c r="V25" s="315"/>
      <c r="W25" s="378"/>
      <c r="X25" s="379"/>
      <c r="Y25" s="410"/>
      <c r="Z25" s="185"/>
      <c r="AA25" s="289"/>
      <c r="AB25" s="289"/>
      <c r="AC25" s="221"/>
      <c r="AD25" s="141">
        <f>SUM(C25:D25)</f>
        <v>0</v>
      </c>
      <c r="AE25" s="124">
        <f>SUM(E25:AC25)</f>
        <v>0</v>
      </c>
      <c r="AF25" s="406">
        <v>0</v>
      </c>
      <c r="AG25" s="406">
        <v>0</v>
      </c>
      <c r="AH25" s="415">
        <v>0</v>
      </c>
      <c r="AI25" s="415">
        <v>0</v>
      </c>
      <c r="AJ25" s="416"/>
      <c r="AK25" s="417">
        <v>0</v>
      </c>
      <c r="AL25" s="421"/>
      <c r="AM25" s="422"/>
      <c r="AN25" s="421"/>
      <c r="AO25" s="420"/>
      <c r="AP25" s="173">
        <v>225</v>
      </c>
      <c r="AQ25" s="174"/>
    </row>
    <row r="26" spans="1:43" ht="15.75" thickBot="1">
      <c r="A26" s="51">
        <v>24</v>
      </c>
      <c r="B26" s="100" t="s">
        <v>56</v>
      </c>
      <c r="C26" s="62"/>
      <c r="D26" s="63"/>
      <c r="E26" s="64"/>
      <c r="F26" s="298"/>
      <c r="G26" s="65"/>
      <c r="H26" s="66"/>
      <c r="I26" s="67"/>
      <c r="J26" s="68"/>
      <c r="K26" s="69"/>
      <c r="L26" s="70"/>
      <c r="M26" s="71"/>
      <c r="N26" s="195"/>
      <c r="O26" s="196"/>
      <c r="P26" s="197"/>
      <c r="Q26" s="307"/>
      <c r="R26" s="198"/>
      <c r="S26" s="186"/>
      <c r="T26" s="187"/>
      <c r="U26" s="314"/>
      <c r="V26" s="315"/>
      <c r="W26" s="378"/>
      <c r="X26" s="379"/>
      <c r="Y26" s="410"/>
      <c r="Z26" s="185"/>
      <c r="AA26" s="289"/>
      <c r="AB26" s="289"/>
      <c r="AC26" s="221"/>
      <c r="AD26" s="141">
        <f>SUM(C26:D26)</f>
        <v>0</v>
      </c>
      <c r="AE26" s="124">
        <f>SUM(E26:AC26)</f>
        <v>0</v>
      </c>
      <c r="AF26" s="406">
        <v>0</v>
      </c>
      <c r="AG26" s="406">
        <v>0</v>
      </c>
      <c r="AH26" s="415">
        <v>0</v>
      </c>
      <c r="AI26" s="415">
        <v>0</v>
      </c>
      <c r="AJ26" s="416"/>
      <c r="AK26" s="417">
        <v>0</v>
      </c>
      <c r="AL26" s="421"/>
      <c r="AM26" s="422"/>
      <c r="AN26" s="421"/>
      <c r="AO26" s="420"/>
      <c r="AP26" s="173">
        <v>225</v>
      </c>
      <c r="AQ26" s="174"/>
    </row>
    <row r="27" spans="1:43" ht="15.75" thickBot="1">
      <c r="A27" s="50">
        <v>25</v>
      </c>
      <c r="B27" s="146" t="s">
        <v>73</v>
      </c>
      <c r="C27" s="62"/>
      <c r="D27" s="63"/>
      <c r="E27" s="64"/>
      <c r="F27" s="298"/>
      <c r="G27" s="65"/>
      <c r="H27" s="66"/>
      <c r="I27" s="67"/>
      <c r="J27" s="68"/>
      <c r="K27" s="69"/>
      <c r="L27" s="70"/>
      <c r="M27" s="71"/>
      <c r="N27" s="195"/>
      <c r="O27" s="196"/>
      <c r="P27" s="197"/>
      <c r="Q27" s="307"/>
      <c r="R27" s="198"/>
      <c r="S27" s="186"/>
      <c r="T27" s="187"/>
      <c r="U27" s="314"/>
      <c r="V27" s="315"/>
      <c r="W27" s="378"/>
      <c r="X27" s="379"/>
      <c r="Y27" s="410"/>
      <c r="Z27" s="185"/>
      <c r="AA27" s="289"/>
      <c r="AB27" s="289"/>
      <c r="AC27" s="221"/>
      <c r="AD27" s="141">
        <f>SUM(C27:D27)</f>
        <v>0</v>
      </c>
      <c r="AE27" s="124">
        <f>SUM(E27:AC27)</f>
        <v>0</v>
      </c>
      <c r="AF27" s="406">
        <v>0</v>
      </c>
      <c r="AG27" s="406">
        <v>0</v>
      </c>
      <c r="AH27" s="415">
        <v>0</v>
      </c>
      <c r="AI27" s="415">
        <v>0</v>
      </c>
      <c r="AJ27" s="416"/>
      <c r="AK27" s="417">
        <v>0</v>
      </c>
      <c r="AL27" s="421"/>
      <c r="AM27" s="422"/>
      <c r="AN27" s="421"/>
      <c r="AO27" s="420"/>
      <c r="AP27" s="173"/>
      <c r="AQ27" s="174"/>
    </row>
    <row r="28" spans="1:43" ht="15.75" thickBot="1">
      <c r="A28" s="51">
        <v>26</v>
      </c>
      <c r="B28" s="147" t="s">
        <v>75</v>
      </c>
      <c r="C28" s="62"/>
      <c r="D28" s="63"/>
      <c r="E28" s="64"/>
      <c r="F28" s="298"/>
      <c r="G28" s="65"/>
      <c r="H28" s="66"/>
      <c r="I28" s="67"/>
      <c r="J28" s="68"/>
      <c r="K28" s="69"/>
      <c r="L28" s="70"/>
      <c r="M28" s="71"/>
      <c r="N28" s="195"/>
      <c r="O28" s="196"/>
      <c r="P28" s="197"/>
      <c r="Q28" s="307"/>
      <c r="R28" s="198"/>
      <c r="S28" s="186"/>
      <c r="T28" s="187"/>
      <c r="U28" s="314"/>
      <c r="V28" s="315"/>
      <c r="W28" s="378"/>
      <c r="X28" s="379"/>
      <c r="Y28" s="410"/>
      <c r="Z28" s="185"/>
      <c r="AA28" s="289"/>
      <c r="AB28" s="289"/>
      <c r="AC28" s="221"/>
      <c r="AD28" s="141">
        <f>SUM(C28:D28)</f>
        <v>0</v>
      </c>
      <c r="AE28" s="124">
        <f>SUM(E28:AC28)</f>
        <v>0</v>
      </c>
      <c r="AF28" s="406">
        <v>0</v>
      </c>
      <c r="AG28" s="406">
        <v>0</v>
      </c>
      <c r="AH28" s="415">
        <v>0</v>
      </c>
      <c r="AI28" s="415">
        <v>0</v>
      </c>
      <c r="AJ28" s="416"/>
      <c r="AK28" s="417">
        <v>0</v>
      </c>
      <c r="AL28" s="421"/>
      <c r="AM28" s="422"/>
      <c r="AN28" s="421"/>
      <c r="AO28" s="420"/>
      <c r="AP28" s="173"/>
      <c r="AQ28" s="174"/>
    </row>
    <row r="29" spans="1:43" ht="15.75" thickBot="1">
      <c r="A29" s="51">
        <v>27</v>
      </c>
      <c r="B29" s="103" t="s">
        <v>145</v>
      </c>
      <c r="C29" s="72"/>
      <c r="D29" s="73"/>
      <c r="E29" s="74"/>
      <c r="F29" s="300"/>
      <c r="G29" s="75"/>
      <c r="H29" s="76"/>
      <c r="I29" s="77"/>
      <c r="J29" s="78"/>
      <c r="K29" s="79"/>
      <c r="L29" s="80"/>
      <c r="M29" s="81"/>
      <c r="N29" s="195"/>
      <c r="O29" s="196"/>
      <c r="P29" s="197"/>
      <c r="Q29" s="307"/>
      <c r="R29" s="198"/>
      <c r="S29" s="186"/>
      <c r="T29" s="187"/>
      <c r="U29" s="314"/>
      <c r="V29" s="315"/>
      <c r="W29" s="378"/>
      <c r="X29" s="379"/>
      <c r="Y29" s="410"/>
      <c r="Z29" s="185"/>
      <c r="AA29" s="289"/>
      <c r="AB29" s="289"/>
      <c r="AC29" s="221"/>
      <c r="AD29" s="141">
        <f>SUM(C29:D29)</f>
        <v>0</v>
      </c>
      <c r="AE29" s="124">
        <f>SUM(E29:AC29)</f>
        <v>0</v>
      </c>
      <c r="AF29" s="406">
        <v>0</v>
      </c>
      <c r="AG29" s="406">
        <v>0</v>
      </c>
      <c r="AH29" s="415">
        <v>0</v>
      </c>
      <c r="AI29" s="415">
        <v>0</v>
      </c>
      <c r="AJ29" s="416"/>
      <c r="AK29" s="417">
        <v>173</v>
      </c>
      <c r="AL29" s="421"/>
      <c r="AM29" s="422"/>
      <c r="AN29" s="421"/>
      <c r="AO29" s="420"/>
      <c r="AP29" s="173"/>
      <c r="AQ29" s="174">
        <v>160</v>
      </c>
    </row>
    <row r="30" spans="1:43" ht="15.75" thickBot="1">
      <c r="A30" s="51">
        <v>28</v>
      </c>
      <c r="B30" s="101" t="s">
        <v>165</v>
      </c>
      <c r="C30" s="72"/>
      <c r="D30" s="73"/>
      <c r="E30" s="74"/>
      <c r="F30" s="300"/>
      <c r="G30" s="75"/>
      <c r="H30" s="76"/>
      <c r="I30" s="77"/>
      <c r="J30" s="78"/>
      <c r="K30" s="79"/>
      <c r="L30" s="80"/>
      <c r="M30" s="81"/>
      <c r="N30" s="195"/>
      <c r="O30" s="196"/>
      <c r="P30" s="197"/>
      <c r="Q30" s="307"/>
      <c r="R30" s="198"/>
      <c r="S30" s="186"/>
      <c r="T30" s="187"/>
      <c r="U30" s="314"/>
      <c r="V30" s="315"/>
      <c r="W30" s="378"/>
      <c r="X30" s="379"/>
      <c r="Y30" s="410"/>
      <c r="Z30" s="185"/>
      <c r="AA30" s="289"/>
      <c r="AB30" s="289"/>
      <c r="AC30" s="221"/>
      <c r="AD30" s="141">
        <f>SUM(C30:D30)</f>
        <v>0</v>
      </c>
      <c r="AE30" s="124">
        <f>SUM(E30:AC30)</f>
        <v>0</v>
      </c>
      <c r="AF30" s="406">
        <v>0</v>
      </c>
      <c r="AG30" s="406">
        <v>0</v>
      </c>
      <c r="AH30" s="415">
        <v>0</v>
      </c>
      <c r="AI30" s="415">
        <v>0</v>
      </c>
      <c r="AJ30" s="416"/>
      <c r="AK30" s="417">
        <v>124</v>
      </c>
      <c r="AL30" s="421"/>
      <c r="AM30" s="422"/>
      <c r="AN30" s="421"/>
      <c r="AO30" s="420">
        <v>120</v>
      </c>
      <c r="AP30" s="173"/>
      <c r="AQ30" s="174"/>
    </row>
    <row r="31" spans="1:43" ht="15.75" thickBot="1">
      <c r="A31" s="51">
        <v>29</v>
      </c>
      <c r="B31" s="171" t="s">
        <v>167</v>
      </c>
      <c r="C31" s="72"/>
      <c r="D31" s="73"/>
      <c r="E31" s="74"/>
      <c r="F31" s="300"/>
      <c r="G31" s="75"/>
      <c r="H31" s="76"/>
      <c r="I31" s="77"/>
      <c r="J31" s="78"/>
      <c r="K31" s="79"/>
      <c r="L31" s="80"/>
      <c r="M31" s="81"/>
      <c r="N31" s="195"/>
      <c r="O31" s="196"/>
      <c r="P31" s="197"/>
      <c r="Q31" s="307"/>
      <c r="R31" s="198"/>
      <c r="S31" s="186"/>
      <c r="T31" s="187"/>
      <c r="U31" s="314"/>
      <c r="V31" s="315"/>
      <c r="W31" s="378"/>
      <c r="X31" s="379"/>
      <c r="Y31" s="410"/>
      <c r="Z31" s="185"/>
      <c r="AA31" s="289"/>
      <c r="AB31" s="289"/>
      <c r="AC31" s="221"/>
      <c r="AD31" s="141">
        <f>SUM(C31:D31)</f>
        <v>0</v>
      </c>
      <c r="AE31" s="124">
        <f>SUM(E31:AC31)</f>
        <v>0</v>
      </c>
      <c r="AF31" s="406">
        <v>0</v>
      </c>
      <c r="AG31" s="406">
        <v>346</v>
      </c>
      <c r="AH31" s="415">
        <v>0</v>
      </c>
      <c r="AI31" s="415">
        <v>0</v>
      </c>
      <c r="AJ31" s="416"/>
      <c r="AK31" s="417">
        <v>0</v>
      </c>
      <c r="AL31" s="421"/>
      <c r="AM31" s="422"/>
      <c r="AN31" s="421">
        <v>400</v>
      </c>
      <c r="AO31" s="420">
        <v>260</v>
      </c>
      <c r="AP31" s="173"/>
      <c r="AQ31" s="174"/>
    </row>
    <row r="32" spans="1:43" ht="15.75" thickBot="1">
      <c r="A32" s="50">
        <v>30</v>
      </c>
      <c r="B32" s="181" t="s">
        <v>77</v>
      </c>
      <c r="C32" s="72"/>
      <c r="D32" s="73"/>
      <c r="E32" s="74"/>
      <c r="F32" s="300"/>
      <c r="G32" s="75"/>
      <c r="H32" s="76"/>
      <c r="I32" s="77"/>
      <c r="J32" s="78"/>
      <c r="K32" s="79"/>
      <c r="L32" s="80"/>
      <c r="M32" s="81"/>
      <c r="N32" s="195"/>
      <c r="O32" s="196"/>
      <c r="P32" s="197"/>
      <c r="Q32" s="307"/>
      <c r="R32" s="198"/>
      <c r="S32" s="186"/>
      <c r="T32" s="187"/>
      <c r="U32" s="314"/>
      <c r="V32" s="315"/>
      <c r="W32" s="378"/>
      <c r="X32" s="379"/>
      <c r="Y32" s="410"/>
      <c r="Z32" s="185"/>
      <c r="AA32" s="289"/>
      <c r="AB32" s="289"/>
      <c r="AC32" s="221"/>
      <c r="AD32" s="141">
        <f>SUM(C32:D32)</f>
        <v>0</v>
      </c>
      <c r="AE32" s="124">
        <f>SUM(E32:AC32)</f>
        <v>0</v>
      </c>
      <c r="AF32" s="406">
        <v>0</v>
      </c>
      <c r="AG32" s="406">
        <v>0</v>
      </c>
      <c r="AH32" s="415">
        <v>0</v>
      </c>
      <c r="AI32" s="415">
        <v>0</v>
      </c>
      <c r="AJ32" s="416"/>
      <c r="AK32" s="417">
        <v>0</v>
      </c>
      <c r="AL32" s="421"/>
      <c r="AM32" s="422"/>
      <c r="AN32" s="421"/>
      <c r="AO32" s="420"/>
      <c r="AP32" s="173">
        <v>225</v>
      </c>
      <c r="AQ32" s="174"/>
    </row>
    <row r="33" spans="1:43" ht="15.75" thickBot="1">
      <c r="A33" s="51">
        <v>31</v>
      </c>
      <c r="B33" s="103" t="s">
        <v>78</v>
      </c>
      <c r="C33" s="72"/>
      <c r="D33" s="73"/>
      <c r="E33" s="74"/>
      <c r="F33" s="300"/>
      <c r="G33" s="75"/>
      <c r="H33" s="76"/>
      <c r="I33" s="77"/>
      <c r="J33" s="78"/>
      <c r="K33" s="79"/>
      <c r="L33" s="80"/>
      <c r="M33" s="81"/>
      <c r="N33" s="195"/>
      <c r="O33" s="196"/>
      <c r="P33" s="197"/>
      <c r="Q33" s="307"/>
      <c r="R33" s="198"/>
      <c r="S33" s="186"/>
      <c r="T33" s="187"/>
      <c r="U33" s="314"/>
      <c r="V33" s="315"/>
      <c r="W33" s="378"/>
      <c r="X33" s="379"/>
      <c r="Y33" s="410"/>
      <c r="Z33" s="185"/>
      <c r="AA33" s="289"/>
      <c r="AB33" s="289"/>
      <c r="AC33" s="221"/>
      <c r="AD33" s="141">
        <f>SUM(C33:D33)</f>
        <v>0</v>
      </c>
      <c r="AE33" s="124">
        <f>SUM(E33:AC33)</f>
        <v>0</v>
      </c>
      <c r="AF33" s="406">
        <v>0</v>
      </c>
      <c r="AG33" s="406">
        <v>0</v>
      </c>
      <c r="AH33" s="415">
        <v>0</v>
      </c>
      <c r="AI33" s="415">
        <v>836</v>
      </c>
      <c r="AJ33" s="416"/>
      <c r="AK33" s="417">
        <v>310</v>
      </c>
      <c r="AL33" s="421"/>
      <c r="AM33" s="422"/>
      <c r="AN33" s="421"/>
      <c r="AO33" s="420">
        <v>150</v>
      </c>
      <c r="AP33" s="173"/>
      <c r="AQ33" s="174">
        <v>305</v>
      </c>
    </row>
    <row r="34" spans="1:43" ht="15.75" thickBot="1">
      <c r="A34" s="51">
        <v>32</v>
      </c>
      <c r="B34" s="103" t="s">
        <v>79</v>
      </c>
      <c r="C34" s="72"/>
      <c r="D34" s="73"/>
      <c r="E34" s="74"/>
      <c r="F34" s="300"/>
      <c r="G34" s="75"/>
      <c r="H34" s="76"/>
      <c r="I34" s="77"/>
      <c r="J34" s="78"/>
      <c r="K34" s="79"/>
      <c r="L34" s="80"/>
      <c r="M34" s="81"/>
      <c r="N34" s="195"/>
      <c r="O34" s="196"/>
      <c r="P34" s="197"/>
      <c r="Q34" s="307"/>
      <c r="R34" s="198"/>
      <c r="S34" s="186"/>
      <c r="T34" s="187"/>
      <c r="U34" s="314"/>
      <c r="V34" s="315"/>
      <c r="W34" s="378"/>
      <c r="X34" s="379"/>
      <c r="Y34" s="410"/>
      <c r="Z34" s="185"/>
      <c r="AA34" s="289"/>
      <c r="AB34" s="289"/>
      <c r="AC34" s="221"/>
      <c r="AD34" s="141">
        <f>SUM(C34:D34)</f>
        <v>0</v>
      </c>
      <c r="AE34" s="124">
        <f>SUM(E34:AC34)</f>
        <v>0</v>
      </c>
      <c r="AF34" s="406">
        <v>0</v>
      </c>
      <c r="AG34" s="406">
        <v>0</v>
      </c>
      <c r="AH34" s="415">
        <v>0</v>
      </c>
      <c r="AI34" s="415">
        <v>0</v>
      </c>
      <c r="AJ34" s="416"/>
      <c r="AK34" s="417">
        <v>0</v>
      </c>
      <c r="AL34" s="421"/>
      <c r="AM34" s="422"/>
      <c r="AN34" s="421"/>
      <c r="AO34" s="420"/>
      <c r="AP34" s="173"/>
      <c r="AQ34" s="174"/>
    </row>
    <row r="35" spans="1:43" ht="15.75" thickBot="1">
      <c r="A35" s="51">
        <v>33</v>
      </c>
      <c r="B35" s="170" t="s">
        <v>80</v>
      </c>
      <c r="C35" s="72"/>
      <c r="D35" s="73"/>
      <c r="E35" s="74"/>
      <c r="F35" s="300"/>
      <c r="G35" s="75"/>
      <c r="H35" s="76"/>
      <c r="I35" s="77"/>
      <c r="J35" s="78"/>
      <c r="K35" s="79"/>
      <c r="L35" s="80"/>
      <c r="M35" s="81"/>
      <c r="N35" s="195"/>
      <c r="O35" s="196"/>
      <c r="P35" s="197"/>
      <c r="Q35" s="307"/>
      <c r="R35" s="198"/>
      <c r="S35" s="186"/>
      <c r="T35" s="187"/>
      <c r="U35" s="314"/>
      <c r="V35" s="315"/>
      <c r="W35" s="378"/>
      <c r="X35" s="379"/>
      <c r="Y35" s="410"/>
      <c r="Z35" s="185"/>
      <c r="AA35" s="289"/>
      <c r="AB35" s="289"/>
      <c r="AC35" s="221"/>
      <c r="AD35" s="141">
        <f>SUM(C35:D35)</f>
        <v>0</v>
      </c>
      <c r="AE35" s="124">
        <f>SUM(E35:AC35)</f>
        <v>0</v>
      </c>
      <c r="AF35" s="406">
        <v>0</v>
      </c>
      <c r="AG35" s="406">
        <v>0</v>
      </c>
      <c r="AH35" s="415">
        <v>0</v>
      </c>
      <c r="AI35" s="415">
        <v>0</v>
      </c>
      <c r="AJ35" s="416"/>
      <c r="AK35" s="417">
        <v>0</v>
      </c>
      <c r="AL35" s="421"/>
      <c r="AM35" s="422"/>
      <c r="AN35" s="421"/>
      <c r="AO35" s="420"/>
      <c r="AP35" s="173"/>
      <c r="AQ35" s="174"/>
    </row>
    <row r="36" spans="1:43" ht="15.75" thickBot="1">
      <c r="A36" s="50">
        <v>34</v>
      </c>
      <c r="B36" s="103" t="s">
        <v>118</v>
      </c>
      <c r="C36" s="72"/>
      <c r="D36" s="73"/>
      <c r="E36" s="74"/>
      <c r="F36" s="300"/>
      <c r="G36" s="75"/>
      <c r="H36" s="76"/>
      <c r="I36" s="77"/>
      <c r="J36" s="78"/>
      <c r="K36" s="79"/>
      <c r="L36" s="80"/>
      <c r="M36" s="81"/>
      <c r="N36" s="231"/>
      <c r="O36" s="196"/>
      <c r="P36" s="197"/>
      <c r="Q36" s="307"/>
      <c r="R36" s="198"/>
      <c r="S36" s="186"/>
      <c r="T36" s="187"/>
      <c r="U36" s="314"/>
      <c r="V36" s="315"/>
      <c r="W36" s="378"/>
      <c r="X36" s="379"/>
      <c r="Y36" s="410"/>
      <c r="Z36" s="185"/>
      <c r="AA36" s="289"/>
      <c r="AB36" s="289"/>
      <c r="AC36" s="221"/>
      <c r="AD36" s="141">
        <f>SUM(C36:D36)</f>
        <v>0</v>
      </c>
      <c r="AE36" s="124">
        <f>SUM(E36:AC36)</f>
        <v>0</v>
      </c>
      <c r="AF36" s="406">
        <v>0</v>
      </c>
      <c r="AG36" s="406">
        <v>0</v>
      </c>
      <c r="AH36" s="415">
        <v>0</v>
      </c>
      <c r="AI36" s="415">
        <v>0</v>
      </c>
      <c r="AJ36" s="416"/>
      <c r="AK36" s="417">
        <v>165</v>
      </c>
      <c r="AL36" s="421"/>
      <c r="AM36" s="422"/>
      <c r="AN36" s="421"/>
      <c r="AO36" s="420">
        <v>770</v>
      </c>
      <c r="AP36" s="173">
        <v>225</v>
      </c>
      <c r="AQ36" s="174">
        <v>504</v>
      </c>
    </row>
    <row r="37" spans="1:43" ht="15.75" thickBot="1">
      <c r="A37" s="51">
        <v>35</v>
      </c>
      <c r="B37" s="103" t="s">
        <v>116</v>
      </c>
      <c r="C37" s="72"/>
      <c r="D37" s="73"/>
      <c r="E37" s="74"/>
      <c r="F37" s="300"/>
      <c r="G37" s="75"/>
      <c r="H37" s="76"/>
      <c r="I37" s="77"/>
      <c r="J37" s="78"/>
      <c r="K37" s="79"/>
      <c r="L37" s="80"/>
      <c r="M37" s="81"/>
      <c r="N37" s="195"/>
      <c r="O37" s="196"/>
      <c r="P37" s="197"/>
      <c r="Q37" s="307"/>
      <c r="R37" s="198"/>
      <c r="S37" s="186"/>
      <c r="T37" s="187"/>
      <c r="U37" s="314"/>
      <c r="V37" s="315"/>
      <c r="W37" s="378"/>
      <c r="X37" s="379"/>
      <c r="Y37" s="410"/>
      <c r="Z37" s="185"/>
      <c r="AA37" s="289"/>
      <c r="AB37" s="289"/>
      <c r="AC37" s="221"/>
      <c r="AD37" s="141">
        <f>SUM(C37:D37)</f>
        <v>0</v>
      </c>
      <c r="AE37" s="124">
        <f>SUM(E37:AC37)</f>
        <v>0</v>
      </c>
      <c r="AF37" s="406">
        <v>0</v>
      </c>
      <c r="AG37" s="406">
        <v>576</v>
      </c>
      <c r="AH37" s="415">
        <v>0</v>
      </c>
      <c r="AI37" s="415">
        <v>412</v>
      </c>
      <c r="AJ37" s="416"/>
      <c r="AK37" s="417">
        <v>91</v>
      </c>
      <c r="AL37" s="421"/>
      <c r="AM37" s="422"/>
      <c r="AN37" s="421"/>
      <c r="AO37" s="420"/>
      <c r="AP37" s="173">
        <v>225</v>
      </c>
      <c r="AQ37" s="174"/>
    </row>
    <row r="38" spans="1:43" ht="15.75" thickBot="1">
      <c r="A38" s="51">
        <v>36</v>
      </c>
      <c r="B38" s="149" t="s">
        <v>181</v>
      </c>
      <c r="C38" s="72"/>
      <c r="D38" s="73"/>
      <c r="E38" s="74"/>
      <c r="F38" s="300"/>
      <c r="G38" s="75"/>
      <c r="H38" s="76"/>
      <c r="I38" s="77"/>
      <c r="J38" s="78"/>
      <c r="K38" s="79"/>
      <c r="L38" s="80"/>
      <c r="M38" s="81"/>
      <c r="N38" s="195"/>
      <c r="O38" s="196"/>
      <c r="P38" s="197"/>
      <c r="Q38" s="307"/>
      <c r="R38" s="198"/>
      <c r="S38" s="186"/>
      <c r="T38" s="187"/>
      <c r="U38" s="314"/>
      <c r="V38" s="315"/>
      <c r="W38" s="378"/>
      <c r="X38" s="379"/>
      <c r="Y38" s="410"/>
      <c r="Z38" s="185"/>
      <c r="AA38" s="289"/>
      <c r="AB38" s="289"/>
      <c r="AC38" s="221"/>
      <c r="AD38" s="141">
        <f>SUM(C38:D38)</f>
        <v>0</v>
      </c>
      <c r="AE38" s="124">
        <f>SUM(E38:AC38)</f>
        <v>0</v>
      </c>
      <c r="AF38" s="406">
        <v>0</v>
      </c>
      <c r="AG38" s="406">
        <v>201</v>
      </c>
      <c r="AH38" s="415">
        <v>0</v>
      </c>
      <c r="AI38" s="415">
        <v>0</v>
      </c>
      <c r="AJ38" s="416"/>
      <c r="AK38" s="417">
        <v>0</v>
      </c>
      <c r="AL38" s="421"/>
      <c r="AM38" s="422"/>
      <c r="AN38" s="421"/>
      <c r="AO38" s="420"/>
      <c r="AP38" s="173"/>
      <c r="AQ38" s="174"/>
    </row>
    <row r="39" spans="1:43" ht="15.75" thickBot="1">
      <c r="A39" s="50">
        <v>37</v>
      </c>
      <c r="B39" s="149" t="s">
        <v>182</v>
      </c>
      <c r="C39" s="72"/>
      <c r="D39" s="73"/>
      <c r="E39" s="74"/>
      <c r="F39" s="300"/>
      <c r="G39" s="75"/>
      <c r="H39" s="76"/>
      <c r="I39" s="77"/>
      <c r="J39" s="78"/>
      <c r="K39" s="79"/>
      <c r="L39" s="80"/>
      <c r="M39" s="81"/>
      <c r="N39" s="195"/>
      <c r="O39" s="196"/>
      <c r="P39" s="197"/>
      <c r="Q39" s="307"/>
      <c r="R39" s="198"/>
      <c r="S39" s="186"/>
      <c r="T39" s="187"/>
      <c r="U39" s="314"/>
      <c r="V39" s="315"/>
      <c r="W39" s="378"/>
      <c r="X39" s="379"/>
      <c r="Y39" s="410"/>
      <c r="Z39" s="185"/>
      <c r="AA39" s="289"/>
      <c r="AB39" s="289"/>
      <c r="AC39" s="221"/>
      <c r="AD39" s="141">
        <f>SUM(C39:D39)</f>
        <v>0</v>
      </c>
      <c r="AE39" s="124">
        <f>SUM(E39:AC39)</f>
        <v>0</v>
      </c>
      <c r="AF39" s="406">
        <v>0</v>
      </c>
      <c r="AG39" s="406">
        <v>0</v>
      </c>
      <c r="AH39" s="415">
        <v>0</v>
      </c>
      <c r="AI39" s="415">
        <v>0</v>
      </c>
      <c r="AJ39" s="416"/>
      <c r="AK39" s="417">
        <v>186</v>
      </c>
      <c r="AL39" s="421"/>
      <c r="AM39" s="422"/>
      <c r="AN39" s="421"/>
      <c r="AO39" s="420"/>
      <c r="AP39" s="173"/>
      <c r="AQ39" s="174"/>
    </row>
    <row r="40" spans="1:43" ht="15.75" thickBot="1">
      <c r="A40" s="51">
        <v>38</v>
      </c>
      <c r="B40" s="103" t="s">
        <v>92</v>
      </c>
      <c r="C40" s="72"/>
      <c r="D40" s="73"/>
      <c r="E40" s="74"/>
      <c r="F40" s="300"/>
      <c r="G40" s="75"/>
      <c r="H40" s="76"/>
      <c r="I40" s="77"/>
      <c r="J40" s="78"/>
      <c r="K40" s="79"/>
      <c r="L40" s="80"/>
      <c r="M40" s="81"/>
      <c r="N40" s="195"/>
      <c r="O40" s="196"/>
      <c r="P40" s="197"/>
      <c r="Q40" s="307"/>
      <c r="R40" s="198"/>
      <c r="S40" s="186"/>
      <c r="T40" s="187"/>
      <c r="U40" s="314"/>
      <c r="V40" s="315"/>
      <c r="W40" s="378"/>
      <c r="X40" s="379"/>
      <c r="Y40" s="410"/>
      <c r="Z40" s="185"/>
      <c r="AA40" s="289"/>
      <c r="AB40" s="289"/>
      <c r="AC40" s="221"/>
      <c r="AD40" s="141">
        <f>SUM(C40:D40)</f>
        <v>0</v>
      </c>
      <c r="AE40" s="124">
        <f>SUM(E40:AC40)</f>
        <v>0</v>
      </c>
      <c r="AF40" s="406">
        <v>0</v>
      </c>
      <c r="AG40" s="406">
        <v>0</v>
      </c>
      <c r="AH40" s="415">
        <v>0</v>
      </c>
      <c r="AI40" s="415">
        <v>0</v>
      </c>
      <c r="AJ40" s="416"/>
      <c r="AK40" s="417">
        <v>0</v>
      </c>
      <c r="AL40" s="421"/>
      <c r="AM40" s="422"/>
      <c r="AN40" s="421"/>
      <c r="AO40" s="420"/>
      <c r="AP40" s="173"/>
      <c r="AQ40" s="174"/>
    </row>
    <row r="41" spans="1:43" ht="15.75" thickBot="1">
      <c r="A41" s="51">
        <v>39</v>
      </c>
      <c r="B41" s="103" t="s">
        <v>81</v>
      </c>
      <c r="C41" s="72"/>
      <c r="D41" s="73"/>
      <c r="E41" s="74"/>
      <c r="F41" s="300"/>
      <c r="G41" s="75"/>
      <c r="H41" s="76"/>
      <c r="I41" s="77"/>
      <c r="J41" s="78"/>
      <c r="K41" s="79"/>
      <c r="L41" s="80"/>
      <c r="M41" s="81"/>
      <c r="N41" s="195"/>
      <c r="O41" s="196"/>
      <c r="P41" s="197"/>
      <c r="Q41" s="307"/>
      <c r="R41" s="198"/>
      <c r="S41" s="186"/>
      <c r="T41" s="187"/>
      <c r="U41" s="314"/>
      <c r="V41" s="315"/>
      <c r="W41" s="378"/>
      <c r="X41" s="379"/>
      <c r="Y41" s="410"/>
      <c r="Z41" s="185"/>
      <c r="AA41" s="289"/>
      <c r="AB41" s="289"/>
      <c r="AC41" s="221"/>
      <c r="AD41" s="141">
        <f>SUM(C41:D41)</f>
        <v>0</v>
      </c>
      <c r="AE41" s="124">
        <f>SUM(E41:AC41)</f>
        <v>0</v>
      </c>
      <c r="AF41" s="406">
        <v>0</v>
      </c>
      <c r="AG41" s="406">
        <v>0</v>
      </c>
      <c r="AH41" s="415">
        <v>0</v>
      </c>
      <c r="AI41" s="415">
        <v>0</v>
      </c>
      <c r="AJ41" s="416"/>
      <c r="AK41" s="417">
        <v>0</v>
      </c>
      <c r="AL41" s="421"/>
      <c r="AM41" s="422"/>
      <c r="AN41" s="421"/>
      <c r="AO41" s="420"/>
      <c r="AP41" s="173">
        <v>225</v>
      </c>
      <c r="AQ41" s="174"/>
    </row>
    <row r="42" spans="1:43" ht="15.75" thickBot="1">
      <c r="A42" s="51">
        <v>40</v>
      </c>
      <c r="B42" s="149" t="s">
        <v>87</v>
      </c>
      <c r="C42" s="72"/>
      <c r="D42" s="73"/>
      <c r="E42" s="74"/>
      <c r="F42" s="300"/>
      <c r="G42" s="75"/>
      <c r="H42" s="76"/>
      <c r="I42" s="77"/>
      <c r="J42" s="78"/>
      <c r="K42" s="79"/>
      <c r="L42" s="80"/>
      <c r="M42" s="81"/>
      <c r="N42" s="195"/>
      <c r="O42" s="196"/>
      <c r="P42" s="197"/>
      <c r="Q42" s="307"/>
      <c r="R42" s="198"/>
      <c r="S42" s="186"/>
      <c r="T42" s="187"/>
      <c r="U42" s="314"/>
      <c r="V42" s="315"/>
      <c r="W42" s="378"/>
      <c r="X42" s="379"/>
      <c r="Y42" s="410"/>
      <c r="Z42" s="185"/>
      <c r="AA42" s="289"/>
      <c r="AB42" s="289"/>
      <c r="AC42" s="221"/>
      <c r="AD42" s="141">
        <f>SUM(C42:D42)</f>
        <v>0</v>
      </c>
      <c r="AE42" s="124">
        <f>SUM(E42:AC42)</f>
        <v>0</v>
      </c>
      <c r="AF42" s="406">
        <v>0</v>
      </c>
      <c r="AG42" s="406">
        <v>0</v>
      </c>
      <c r="AH42" s="415">
        <v>0</v>
      </c>
      <c r="AI42" s="415">
        <v>0</v>
      </c>
      <c r="AJ42" s="416"/>
      <c r="AK42" s="417">
        <v>0</v>
      </c>
      <c r="AL42" s="421"/>
      <c r="AM42" s="422"/>
      <c r="AN42" s="421"/>
      <c r="AO42" s="420"/>
      <c r="AP42" s="173"/>
      <c r="AQ42" s="174"/>
    </row>
    <row r="43" spans="1:43" ht="15.75" thickBot="1">
      <c r="A43" s="51">
        <v>41</v>
      </c>
      <c r="B43" s="228" t="s">
        <v>175</v>
      </c>
      <c r="C43" s="72"/>
      <c r="D43" s="73"/>
      <c r="E43" s="74"/>
      <c r="F43" s="300"/>
      <c r="G43" s="75"/>
      <c r="H43" s="76"/>
      <c r="I43" s="77"/>
      <c r="J43" s="78"/>
      <c r="K43" s="79"/>
      <c r="L43" s="80"/>
      <c r="M43" s="81"/>
      <c r="N43" s="195"/>
      <c r="O43" s="196"/>
      <c r="P43" s="197"/>
      <c r="Q43" s="307"/>
      <c r="R43" s="198"/>
      <c r="S43" s="186"/>
      <c r="T43" s="187"/>
      <c r="U43" s="314"/>
      <c r="V43" s="315"/>
      <c r="W43" s="324"/>
      <c r="X43" s="325"/>
      <c r="Y43" s="410"/>
      <c r="Z43" s="185"/>
      <c r="AA43" s="289"/>
      <c r="AB43" s="289"/>
      <c r="AC43" s="221"/>
      <c r="AD43" s="141">
        <f>SUM(C43:D43)</f>
        <v>0</v>
      </c>
      <c r="AE43" s="124">
        <f>SUM(E43:AC43)</f>
        <v>0</v>
      </c>
      <c r="AF43" s="406">
        <v>0</v>
      </c>
      <c r="AG43" s="406">
        <v>0</v>
      </c>
      <c r="AH43" s="415">
        <v>0</v>
      </c>
      <c r="AI43" s="415">
        <v>0</v>
      </c>
      <c r="AJ43" s="416"/>
      <c r="AK43" s="417">
        <v>0</v>
      </c>
      <c r="AL43" s="421"/>
      <c r="AM43" s="422"/>
      <c r="AN43" s="421"/>
      <c r="AO43" s="420">
        <v>170</v>
      </c>
      <c r="AP43" s="173"/>
      <c r="AQ43" s="174"/>
    </row>
    <row r="44" spans="1:43" ht="15.75" thickBot="1">
      <c r="A44" s="51">
        <v>42</v>
      </c>
      <c r="B44" s="149" t="s">
        <v>174</v>
      </c>
      <c r="C44" s="72"/>
      <c r="D44" s="73"/>
      <c r="E44" s="74"/>
      <c r="F44" s="300"/>
      <c r="G44" s="281"/>
      <c r="H44" s="76"/>
      <c r="I44" s="77"/>
      <c r="J44" s="78"/>
      <c r="K44" s="79"/>
      <c r="L44" s="80"/>
      <c r="M44" s="81"/>
      <c r="N44" s="195"/>
      <c r="O44" s="196"/>
      <c r="P44" s="197"/>
      <c r="Q44" s="307"/>
      <c r="R44" s="198"/>
      <c r="S44" s="186"/>
      <c r="T44" s="187"/>
      <c r="U44" s="314"/>
      <c r="V44" s="315"/>
      <c r="W44" s="378"/>
      <c r="X44" s="379"/>
      <c r="Y44" s="410"/>
      <c r="Z44" s="185"/>
      <c r="AA44" s="289"/>
      <c r="AB44" s="289"/>
      <c r="AC44" s="221"/>
      <c r="AD44" s="141">
        <f>SUM(C44:D44)</f>
        <v>0</v>
      </c>
      <c r="AE44" s="124">
        <f>SUM(E44:AC44)</f>
        <v>0</v>
      </c>
      <c r="AF44" s="406">
        <v>0</v>
      </c>
      <c r="AG44" s="406">
        <v>0</v>
      </c>
      <c r="AH44" s="415">
        <v>0</v>
      </c>
      <c r="AI44" s="415">
        <v>0</v>
      </c>
      <c r="AJ44" s="416"/>
      <c r="AK44" s="417">
        <v>0</v>
      </c>
      <c r="AL44" s="421"/>
      <c r="AM44" s="422"/>
      <c r="AN44" s="421"/>
      <c r="AO44" s="420">
        <v>260</v>
      </c>
      <c r="AP44" s="173">
        <v>225</v>
      </c>
      <c r="AQ44" s="174"/>
    </row>
    <row r="45" spans="1:43" ht="15.75" thickBot="1">
      <c r="A45" s="51">
        <v>43</v>
      </c>
      <c r="B45" s="149" t="s">
        <v>58</v>
      </c>
      <c r="C45" s="72"/>
      <c r="D45" s="73"/>
      <c r="E45" s="74"/>
      <c r="F45" s="300"/>
      <c r="G45" s="75"/>
      <c r="H45" s="76"/>
      <c r="I45" s="77"/>
      <c r="J45" s="78"/>
      <c r="K45" s="79"/>
      <c r="L45" s="80"/>
      <c r="M45" s="81"/>
      <c r="N45" s="195"/>
      <c r="O45" s="196"/>
      <c r="P45" s="197"/>
      <c r="Q45" s="307"/>
      <c r="R45" s="198"/>
      <c r="S45" s="186"/>
      <c r="T45" s="187"/>
      <c r="U45" s="314"/>
      <c r="V45" s="315"/>
      <c r="W45" s="378"/>
      <c r="X45" s="379"/>
      <c r="Y45" s="410"/>
      <c r="Z45" s="185"/>
      <c r="AA45" s="289"/>
      <c r="AB45" s="289"/>
      <c r="AC45" s="221"/>
      <c r="AD45" s="141">
        <f>SUM(C45:D45)</f>
        <v>0</v>
      </c>
      <c r="AE45" s="124">
        <f>SUM(E45:AC45)</f>
        <v>0</v>
      </c>
      <c r="AF45" s="406">
        <v>0</v>
      </c>
      <c r="AG45" s="406">
        <v>0</v>
      </c>
      <c r="AH45" s="415">
        <v>0</v>
      </c>
      <c r="AI45" s="415">
        <v>0</v>
      </c>
      <c r="AJ45" s="416"/>
      <c r="AK45" s="417">
        <v>0</v>
      </c>
      <c r="AL45" s="421"/>
      <c r="AM45" s="422"/>
      <c r="AN45" s="421"/>
      <c r="AO45" s="420"/>
      <c r="AP45" s="173">
        <v>225</v>
      </c>
      <c r="AQ45" s="174"/>
    </row>
    <row r="46" spans="1:43" ht="15.75" thickBot="1">
      <c r="A46" s="51">
        <v>44</v>
      </c>
      <c r="B46" s="103" t="s">
        <v>88</v>
      </c>
      <c r="C46" s="72"/>
      <c r="D46" s="73"/>
      <c r="E46" s="74"/>
      <c r="F46" s="300"/>
      <c r="G46" s="75"/>
      <c r="H46" s="76"/>
      <c r="I46" s="77"/>
      <c r="J46" s="78"/>
      <c r="K46" s="79"/>
      <c r="L46" s="80"/>
      <c r="M46" s="81"/>
      <c r="N46" s="195"/>
      <c r="O46" s="196"/>
      <c r="P46" s="197"/>
      <c r="Q46" s="307"/>
      <c r="R46" s="198"/>
      <c r="S46" s="186"/>
      <c r="T46" s="187"/>
      <c r="U46" s="314"/>
      <c r="V46" s="315"/>
      <c r="W46" s="378"/>
      <c r="X46" s="379"/>
      <c r="Y46" s="410"/>
      <c r="Z46" s="185"/>
      <c r="AA46" s="289"/>
      <c r="AB46" s="289"/>
      <c r="AC46" s="221"/>
      <c r="AD46" s="141">
        <f>SUM(C46:D46)</f>
        <v>0</v>
      </c>
      <c r="AE46" s="124">
        <f>SUM(E46:AC46)</f>
        <v>0</v>
      </c>
      <c r="AF46" s="406">
        <v>225</v>
      </c>
      <c r="AG46" s="406">
        <v>0</v>
      </c>
      <c r="AH46" s="415">
        <v>0</v>
      </c>
      <c r="AI46" s="415">
        <v>0</v>
      </c>
      <c r="AJ46" s="416"/>
      <c r="AK46" s="417">
        <v>0</v>
      </c>
      <c r="AL46" s="421"/>
      <c r="AM46" s="422"/>
      <c r="AN46" s="421"/>
      <c r="AO46" s="420"/>
      <c r="AP46" s="173">
        <v>225</v>
      </c>
      <c r="AQ46" s="174"/>
    </row>
    <row r="47" spans="1:43" ht="15.75" thickBot="1">
      <c r="A47" s="51">
        <v>45</v>
      </c>
      <c r="B47" s="149" t="s">
        <v>133</v>
      </c>
      <c r="C47" s="72"/>
      <c r="D47" s="73"/>
      <c r="E47" s="74"/>
      <c r="F47" s="300"/>
      <c r="G47" s="75"/>
      <c r="H47" s="76"/>
      <c r="I47" s="77"/>
      <c r="J47" s="78"/>
      <c r="K47" s="79"/>
      <c r="L47" s="80"/>
      <c r="M47" s="81"/>
      <c r="N47" s="195"/>
      <c r="O47" s="196"/>
      <c r="P47" s="197"/>
      <c r="Q47" s="307"/>
      <c r="R47" s="198"/>
      <c r="S47" s="186"/>
      <c r="T47" s="187"/>
      <c r="U47" s="314"/>
      <c r="V47" s="315"/>
      <c r="W47" s="378"/>
      <c r="X47" s="379"/>
      <c r="Y47" s="410"/>
      <c r="Z47" s="185"/>
      <c r="AA47" s="289"/>
      <c r="AB47" s="289"/>
      <c r="AC47" s="221"/>
      <c r="AD47" s="141">
        <f>SUM(C47:D47)</f>
        <v>0</v>
      </c>
      <c r="AE47" s="124">
        <f>SUM(E47:AC47)</f>
        <v>0</v>
      </c>
      <c r="AF47" s="406">
        <v>0</v>
      </c>
      <c r="AG47" s="406">
        <v>0</v>
      </c>
      <c r="AH47" s="415">
        <v>0</v>
      </c>
      <c r="AI47" s="415">
        <v>0</v>
      </c>
      <c r="AJ47" s="416"/>
      <c r="AK47" s="417">
        <v>0</v>
      </c>
      <c r="AL47" s="421"/>
      <c r="AM47" s="422"/>
      <c r="AN47" s="421"/>
      <c r="AO47" s="420"/>
      <c r="AP47" s="173"/>
      <c r="AQ47" s="174"/>
    </row>
    <row r="48" spans="1:43" ht="15.75" thickBot="1">
      <c r="A48" s="51">
        <v>46</v>
      </c>
      <c r="B48" s="103" t="s">
        <v>82</v>
      </c>
      <c r="C48" s="72"/>
      <c r="D48" s="73"/>
      <c r="E48" s="74"/>
      <c r="F48" s="300"/>
      <c r="G48" s="75"/>
      <c r="H48" s="76"/>
      <c r="I48" s="77"/>
      <c r="J48" s="78"/>
      <c r="K48" s="79"/>
      <c r="L48" s="80"/>
      <c r="M48" s="81"/>
      <c r="N48" s="195"/>
      <c r="O48" s="196"/>
      <c r="P48" s="197"/>
      <c r="Q48" s="307"/>
      <c r="R48" s="198"/>
      <c r="S48" s="186"/>
      <c r="T48" s="187"/>
      <c r="U48" s="314"/>
      <c r="V48" s="315"/>
      <c r="W48" s="378"/>
      <c r="X48" s="379"/>
      <c r="Y48" s="410"/>
      <c r="Z48" s="185"/>
      <c r="AA48" s="289"/>
      <c r="AB48" s="289"/>
      <c r="AC48" s="221"/>
      <c r="AD48" s="141">
        <f>SUM(C48:D48)</f>
        <v>0</v>
      </c>
      <c r="AE48" s="124">
        <f>SUM(E48:AC48)</f>
        <v>0</v>
      </c>
      <c r="AF48" s="406">
        <v>0</v>
      </c>
      <c r="AG48" s="406">
        <v>0</v>
      </c>
      <c r="AH48" s="415">
        <v>0</v>
      </c>
      <c r="AI48" s="415">
        <v>0</v>
      </c>
      <c r="AJ48" s="416"/>
      <c r="AK48" s="417">
        <v>0</v>
      </c>
      <c r="AL48" s="421"/>
      <c r="AM48" s="422"/>
      <c r="AN48" s="421"/>
      <c r="AO48" s="420"/>
      <c r="AP48" s="173"/>
      <c r="AQ48" s="174">
        <v>170</v>
      </c>
    </row>
    <row r="49" spans="1:43" ht="15.75" thickBot="1">
      <c r="A49" s="51">
        <v>47</v>
      </c>
      <c r="B49" s="103" t="s">
        <v>173</v>
      </c>
      <c r="C49" s="72"/>
      <c r="D49" s="73"/>
      <c r="E49" s="74"/>
      <c r="F49" s="300"/>
      <c r="G49" s="75"/>
      <c r="H49" s="76"/>
      <c r="I49" s="77"/>
      <c r="J49" s="78"/>
      <c r="K49" s="79"/>
      <c r="L49" s="80"/>
      <c r="M49" s="81"/>
      <c r="N49" s="195"/>
      <c r="O49" s="196"/>
      <c r="P49" s="197"/>
      <c r="Q49" s="307"/>
      <c r="R49" s="198"/>
      <c r="S49" s="186"/>
      <c r="T49" s="187"/>
      <c r="U49" s="314"/>
      <c r="V49" s="315"/>
      <c r="W49" s="324"/>
      <c r="X49" s="325"/>
      <c r="Y49" s="410"/>
      <c r="Z49" s="185"/>
      <c r="AA49" s="289"/>
      <c r="AB49" s="289"/>
      <c r="AC49" s="221"/>
      <c r="AD49" s="141">
        <f>SUM(C49:D49)</f>
        <v>0</v>
      </c>
      <c r="AE49" s="124">
        <f>SUM(E49:AC49)</f>
        <v>0</v>
      </c>
      <c r="AF49" s="406">
        <v>0</v>
      </c>
      <c r="AG49" s="406">
        <v>0</v>
      </c>
      <c r="AH49" s="415">
        <v>0</v>
      </c>
      <c r="AI49" s="415">
        <v>0</v>
      </c>
      <c r="AJ49" s="416"/>
      <c r="AK49" s="417">
        <v>0</v>
      </c>
      <c r="AL49" s="421"/>
      <c r="AM49" s="422"/>
      <c r="AN49" s="421"/>
      <c r="AO49" s="420">
        <v>394</v>
      </c>
      <c r="AP49" s="173"/>
      <c r="AQ49" s="174"/>
    </row>
    <row r="50" spans="1:43" ht="15.75" thickBot="1">
      <c r="A50" s="51">
        <v>48</v>
      </c>
      <c r="B50" s="103" t="s">
        <v>83</v>
      </c>
      <c r="C50" s="72"/>
      <c r="D50" s="73"/>
      <c r="E50" s="74"/>
      <c r="F50" s="300"/>
      <c r="G50" s="75"/>
      <c r="H50" s="76"/>
      <c r="I50" s="77"/>
      <c r="J50" s="78"/>
      <c r="K50" s="79"/>
      <c r="L50" s="80"/>
      <c r="M50" s="81"/>
      <c r="N50" s="195"/>
      <c r="O50" s="196"/>
      <c r="P50" s="197"/>
      <c r="Q50" s="307"/>
      <c r="R50" s="198"/>
      <c r="S50" s="186"/>
      <c r="T50" s="187"/>
      <c r="U50" s="314"/>
      <c r="V50" s="315"/>
      <c r="W50" s="378"/>
      <c r="X50" s="379"/>
      <c r="Y50" s="410"/>
      <c r="Z50" s="185"/>
      <c r="AA50" s="289"/>
      <c r="AB50" s="289"/>
      <c r="AC50" s="221"/>
      <c r="AD50" s="141">
        <f>SUM(C50:D50)</f>
        <v>0</v>
      </c>
      <c r="AE50" s="124">
        <f>SUM(E50:AC50)</f>
        <v>0</v>
      </c>
      <c r="AF50" s="406">
        <v>0</v>
      </c>
      <c r="AG50" s="406">
        <v>173</v>
      </c>
      <c r="AH50" s="415">
        <v>0</v>
      </c>
      <c r="AI50" s="415">
        <v>0</v>
      </c>
      <c r="AJ50" s="416"/>
      <c r="AK50" s="417">
        <v>0</v>
      </c>
      <c r="AL50" s="421"/>
      <c r="AM50" s="422"/>
      <c r="AN50" s="421"/>
      <c r="AO50" s="420"/>
      <c r="AP50" s="173"/>
      <c r="AQ50" s="174"/>
    </row>
    <row r="51" spans="1:43" ht="15.75" thickBot="1">
      <c r="A51" s="51">
        <v>49</v>
      </c>
      <c r="B51" s="103" t="s">
        <v>84</v>
      </c>
      <c r="C51" s="72"/>
      <c r="D51" s="73"/>
      <c r="E51" s="106"/>
      <c r="F51" s="301"/>
      <c r="G51" s="75"/>
      <c r="H51" s="76"/>
      <c r="I51" s="77"/>
      <c r="J51" s="78"/>
      <c r="K51" s="79"/>
      <c r="L51" s="80"/>
      <c r="M51" s="81"/>
      <c r="N51" s="201"/>
      <c r="O51" s="202"/>
      <c r="P51" s="203"/>
      <c r="Q51" s="308"/>
      <c r="R51" s="204"/>
      <c r="S51" s="205"/>
      <c r="T51" s="206"/>
      <c r="U51" s="316"/>
      <c r="V51" s="317"/>
      <c r="W51" s="378"/>
      <c r="X51" s="379"/>
      <c r="Y51" s="410"/>
      <c r="Z51" s="185"/>
      <c r="AA51" s="289"/>
      <c r="AB51" s="289"/>
      <c r="AC51" s="221"/>
      <c r="AD51" s="141">
        <f>SUM(C51:D51)</f>
        <v>0</v>
      </c>
      <c r="AE51" s="124">
        <f>SUM(E51:AC51)</f>
        <v>0</v>
      </c>
      <c r="AF51" s="406">
        <v>0</v>
      </c>
      <c r="AG51" s="406">
        <v>0</v>
      </c>
      <c r="AH51" s="415">
        <v>0</v>
      </c>
      <c r="AI51" s="415">
        <v>0</v>
      </c>
      <c r="AJ51" s="416"/>
      <c r="AK51" s="417">
        <v>0</v>
      </c>
      <c r="AL51" s="421"/>
      <c r="AM51" s="422"/>
      <c r="AN51" s="421"/>
      <c r="AO51" s="420"/>
      <c r="AP51" s="173"/>
      <c r="AQ51" s="174"/>
    </row>
    <row r="52" spans="1:43" ht="15.75" thickBot="1">
      <c r="A52" s="51">
        <v>50</v>
      </c>
      <c r="B52" s="103" t="s">
        <v>166</v>
      </c>
      <c r="C52" s="72"/>
      <c r="D52" s="73"/>
      <c r="E52" s="106"/>
      <c r="F52" s="301"/>
      <c r="G52" s="75"/>
      <c r="H52" s="76"/>
      <c r="I52" s="77"/>
      <c r="J52" s="78"/>
      <c r="K52" s="79"/>
      <c r="L52" s="80"/>
      <c r="M52" s="81"/>
      <c r="N52" s="201"/>
      <c r="O52" s="202"/>
      <c r="P52" s="203"/>
      <c r="Q52" s="308"/>
      <c r="R52" s="204"/>
      <c r="S52" s="205"/>
      <c r="T52" s="206"/>
      <c r="U52" s="316"/>
      <c r="V52" s="317"/>
      <c r="W52" s="324"/>
      <c r="X52" s="325"/>
      <c r="Y52" s="410"/>
      <c r="Z52" s="185"/>
      <c r="AA52" s="289"/>
      <c r="AB52" s="289"/>
      <c r="AC52" s="221"/>
      <c r="AD52" s="141">
        <f>SUM(C52:D52)</f>
        <v>0</v>
      </c>
      <c r="AE52" s="124">
        <f>SUM(E52:AC52)</f>
        <v>0</v>
      </c>
      <c r="AF52" s="406">
        <v>0</v>
      </c>
      <c r="AG52" s="406">
        <v>0</v>
      </c>
      <c r="AH52" s="415">
        <v>0</v>
      </c>
      <c r="AI52" s="415">
        <v>0</v>
      </c>
      <c r="AJ52" s="416"/>
      <c r="AK52" s="417">
        <v>0</v>
      </c>
      <c r="AL52" s="421"/>
      <c r="AM52" s="422"/>
      <c r="AN52" s="421">
        <v>225</v>
      </c>
      <c r="AO52" s="420"/>
      <c r="AP52" s="173"/>
      <c r="AQ52" s="174"/>
    </row>
    <row r="53" spans="1:43" ht="15.75" thickBot="1">
      <c r="A53" s="51">
        <v>51</v>
      </c>
      <c r="B53" s="149" t="s">
        <v>169</v>
      </c>
      <c r="C53" s="72"/>
      <c r="D53" s="73"/>
      <c r="E53" s="74"/>
      <c r="F53" s="300"/>
      <c r="G53" s="75"/>
      <c r="H53" s="76"/>
      <c r="I53" s="77"/>
      <c r="J53" s="78"/>
      <c r="K53" s="79"/>
      <c r="L53" s="80"/>
      <c r="M53" s="81"/>
      <c r="N53" s="201"/>
      <c r="O53" s="202"/>
      <c r="P53" s="203"/>
      <c r="Q53" s="308"/>
      <c r="R53" s="204"/>
      <c r="S53" s="205"/>
      <c r="T53" s="206"/>
      <c r="U53" s="316"/>
      <c r="V53" s="317"/>
      <c r="W53" s="378"/>
      <c r="X53" s="379"/>
      <c r="Y53" s="410"/>
      <c r="Z53" s="185"/>
      <c r="AA53" s="289"/>
      <c r="AB53" s="289"/>
      <c r="AC53" s="221"/>
      <c r="AD53" s="141">
        <f>SUM(C53:D53)</f>
        <v>0</v>
      </c>
      <c r="AE53" s="124">
        <f>SUM(E53:AC53)</f>
        <v>0</v>
      </c>
      <c r="AF53" s="406">
        <v>0</v>
      </c>
      <c r="AG53" s="406">
        <v>0</v>
      </c>
      <c r="AH53" s="415">
        <v>0</v>
      </c>
      <c r="AI53" s="415">
        <v>0</v>
      </c>
      <c r="AJ53" s="416"/>
      <c r="AK53" s="417">
        <v>0</v>
      </c>
      <c r="AL53" s="421"/>
      <c r="AM53" s="422"/>
      <c r="AN53" s="421"/>
      <c r="AO53" s="420"/>
      <c r="AP53" s="173"/>
      <c r="AQ53" s="174"/>
    </row>
    <row r="54" spans="1:43" ht="15.75" thickBot="1">
      <c r="A54" s="51">
        <v>52</v>
      </c>
      <c r="B54" s="101" t="s">
        <v>59</v>
      </c>
      <c r="C54" s="72"/>
      <c r="D54" s="73"/>
      <c r="E54" s="74"/>
      <c r="F54" s="300"/>
      <c r="G54" s="75"/>
      <c r="H54" s="76"/>
      <c r="I54" s="77"/>
      <c r="J54" s="78"/>
      <c r="K54" s="79"/>
      <c r="L54" s="80"/>
      <c r="M54" s="81"/>
      <c r="N54" s="201"/>
      <c r="O54" s="202"/>
      <c r="P54" s="203"/>
      <c r="Q54" s="308"/>
      <c r="R54" s="204"/>
      <c r="S54" s="205"/>
      <c r="T54" s="206"/>
      <c r="U54" s="316"/>
      <c r="V54" s="317"/>
      <c r="W54" s="378"/>
      <c r="X54" s="379"/>
      <c r="Y54" s="410"/>
      <c r="Z54" s="185"/>
      <c r="AA54" s="289"/>
      <c r="AB54" s="289"/>
      <c r="AC54" s="221"/>
      <c r="AD54" s="141">
        <f>SUM(C54:D54)</f>
        <v>0</v>
      </c>
      <c r="AE54" s="124">
        <f>SUM(E54:AC54)</f>
        <v>0</v>
      </c>
      <c r="AF54" s="406">
        <v>0</v>
      </c>
      <c r="AG54" s="406">
        <v>0</v>
      </c>
      <c r="AH54" s="415">
        <v>0</v>
      </c>
      <c r="AI54" s="415">
        <v>0</v>
      </c>
      <c r="AJ54" s="416"/>
      <c r="AK54" s="417">
        <v>0</v>
      </c>
      <c r="AL54" s="421"/>
      <c r="AM54" s="422"/>
      <c r="AN54" s="421">
        <v>225</v>
      </c>
      <c r="AO54" s="420"/>
      <c r="AP54" s="173"/>
      <c r="AQ54" s="174"/>
    </row>
    <row r="55" spans="1:43" ht="15.75" thickBot="1">
      <c r="A55" s="51">
        <v>54</v>
      </c>
      <c r="B55" s="104" t="s">
        <v>183</v>
      </c>
      <c r="C55" s="72"/>
      <c r="D55" s="73"/>
      <c r="E55" s="74"/>
      <c r="F55" s="300"/>
      <c r="G55" s="75"/>
      <c r="H55" s="76"/>
      <c r="I55" s="77"/>
      <c r="J55" s="78"/>
      <c r="K55" s="79"/>
      <c r="L55" s="80"/>
      <c r="M55" s="81"/>
      <c r="N55" s="201"/>
      <c r="O55" s="202"/>
      <c r="P55" s="203"/>
      <c r="Q55" s="308"/>
      <c r="R55" s="204"/>
      <c r="S55" s="205"/>
      <c r="T55" s="206"/>
      <c r="U55" s="316"/>
      <c r="V55" s="317"/>
      <c r="W55" s="378"/>
      <c r="X55" s="379"/>
      <c r="Y55" s="410"/>
      <c r="Z55" s="185"/>
      <c r="AA55" s="289"/>
      <c r="AB55" s="289"/>
      <c r="AC55" s="221"/>
      <c r="AD55" s="141">
        <f>SUM(C55:D55)</f>
        <v>0</v>
      </c>
      <c r="AE55" s="124">
        <f>SUM(E55:AC55)</f>
        <v>0</v>
      </c>
      <c r="AF55" s="406">
        <v>400</v>
      </c>
      <c r="AG55" s="406">
        <v>363</v>
      </c>
      <c r="AH55" s="415">
        <v>0</v>
      </c>
      <c r="AI55" s="415">
        <v>432</v>
      </c>
      <c r="AJ55" s="416"/>
      <c r="AK55" s="417">
        <v>249</v>
      </c>
      <c r="AL55" s="421"/>
      <c r="AM55" s="422"/>
      <c r="AN55" s="421">
        <v>225</v>
      </c>
      <c r="AO55" s="420">
        <v>147</v>
      </c>
      <c r="AP55" s="173"/>
      <c r="AQ55" s="174"/>
    </row>
    <row r="56" spans="1:43" ht="15.75" thickBot="1">
      <c r="A56" s="51">
        <v>55</v>
      </c>
      <c r="B56" s="103" t="s">
        <v>184</v>
      </c>
      <c r="C56" s="72"/>
      <c r="D56" s="73"/>
      <c r="E56" s="74"/>
      <c r="F56" s="300"/>
      <c r="G56" s="75"/>
      <c r="H56" s="76"/>
      <c r="I56" s="77"/>
      <c r="J56" s="78"/>
      <c r="K56" s="79"/>
      <c r="L56" s="80"/>
      <c r="M56" s="81"/>
      <c r="N56" s="201"/>
      <c r="O56" s="202"/>
      <c r="P56" s="203"/>
      <c r="Q56" s="308"/>
      <c r="R56" s="204"/>
      <c r="S56" s="205"/>
      <c r="T56" s="206"/>
      <c r="U56" s="316"/>
      <c r="V56" s="317"/>
      <c r="W56" s="378"/>
      <c r="X56" s="379"/>
      <c r="Y56" s="410"/>
      <c r="Z56" s="185"/>
      <c r="AA56" s="289"/>
      <c r="AB56" s="289"/>
      <c r="AC56" s="221"/>
      <c r="AD56" s="141">
        <f>SUM(C56:D56)</f>
        <v>0</v>
      </c>
      <c r="AE56" s="124">
        <f>SUM(E56:AC56)</f>
        <v>0</v>
      </c>
      <c r="AF56" s="406">
        <v>0</v>
      </c>
      <c r="AG56" s="406">
        <v>0</v>
      </c>
      <c r="AH56" s="415">
        <v>0</v>
      </c>
      <c r="AI56" s="415">
        <v>0</v>
      </c>
      <c r="AJ56" s="416"/>
      <c r="AK56" s="417">
        <v>0</v>
      </c>
      <c r="AL56" s="421"/>
      <c r="AM56" s="422"/>
      <c r="AN56" s="421">
        <v>225</v>
      </c>
      <c r="AO56" s="420"/>
      <c r="AP56" s="173"/>
      <c r="AQ56" s="174"/>
    </row>
    <row r="57" spans="1:43" ht="15.75" thickBot="1">
      <c r="A57" s="51">
        <v>56</v>
      </c>
      <c r="B57" s="103" t="s">
        <v>200</v>
      </c>
      <c r="C57" s="72"/>
      <c r="D57" s="73"/>
      <c r="E57" s="74"/>
      <c r="F57" s="300"/>
      <c r="G57" s="75"/>
      <c r="H57" s="76"/>
      <c r="I57" s="77"/>
      <c r="J57" s="78"/>
      <c r="K57" s="79"/>
      <c r="L57" s="80"/>
      <c r="M57" s="81"/>
      <c r="N57" s="201"/>
      <c r="O57" s="202"/>
      <c r="P57" s="203"/>
      <c r="Q57" s="308"/>
      <c r="R57" s="204"/>
      <c r="S57" s="205"/>
      <c r="T57" s="206"/>
      <c r="U57" s="316"/>
      <c r="V57" s="317"/>
      <c r="W57" s="378"/>
      <c r="X57" s="379"/>
      <c r="Y57" s="410"/>
      <c r="Z57" s="185"/>
      <c r="AA57" s="289"/>
      <c r="AB57" s="289"/>
      <c r="AC57" s="221"/>
      <c r="AD57" s="141">
        <f>SUM(C57:D57)</f>
        <v>0</v>
      </c>
      <c r="AE57" s="124">
        <f>SUM(E57:AC57)</f>
        <v>0</v>
      </c>
      <c r="AF57" s="406">
        <v>0</v>
      </c>
      <c r="AG57" s="406">
        <v>137</v>
      </c>
      <c r="AH57" s="415">
        <v>0</v>
      </c>
      <c r="AI57" s="415">
        <v>425</v>
      </c>
      <c r="AJ57" s="416"/>
      <c r="AK57" s="417">
        <v>0</v>
      </c>
      <c r="AL57" s="421"/>
      <c r="AM57" s="422"/>
      <c r="AN57" s="421"/>
      <c r="AO57" s="420"/>
      <c r="AP57" s="173"/>
      <c r="AQ57" s="174"/>
    </row>
    <row r="58" spans="1:43" ht="15.75" thickBot="1">
      <c r="A58" s="51">
        <v>57</v>
      </c>
      <c r="B58" s="103" t="s">
        <v>209</v>
      </c>
      <c r="C58" s="72"/>
      <c r="D58" s="73"/>
      <c r="E58" s="74"/>
      <c r="F58" s="300"/>
      <c r="G58" s="75"/>
      <c r="H58" s="76"/>
      <c r="I58" s="77"/>
      <c r="J58" s="78"/>
      <c r="K58" s="79"/>
      <c r="L58" s="80"/>
      <c r="M58" s="81"/>
      <c r="N58" s="201"/>
      <c r="O58" s="202"/>
      <c r="P58" s="203"/>
      <c r="Q58" s="308"/>
      <c r="R58" s="204"/>
      <c r="S58" s="205"/>
      <c r="T58" s="206"/>
      <c r="U58" s="316"/>
      <c r="V58" s="317"/>
      <c r="W58" s="291"/>
      <c r="X58" s="292"/>
      <c r="Y58" s="411"/>
      <c r="Z58" s="293"/>
      <c r="AA58" s="294"/>
      <c r="AB58" s="294"/>
      <c r="AC58" s="295"/>
      <c r="AD58" s="141">
        <f t="shared" ref="AD58:AD72" si="0">SUM(C58:D58)</f>
        <v>0</v>
      </c>
      <c r="AE58" s="124">
        <f>SUM(E58:AC58)</f>
        <v>0</v>
      </c>
      <c r="AF58" s="406">
        <v>0</v>
      </c>
      <c r="AG58" s="406">
        <v>346</v>
      </c>
      <c r="AH58" s="415">
        <v>0</v>
      </c>
      <c r="AI58" s="415">
        <v>173</v>
      </c>
      <c r="AJ58" s="416"/>
      <c r="AK58" s="417">
        <v>0</v>
      </c>
      <c r="AL58" s="421"/>
      <c r="AM58" s="422"/>
      <c r="AN58" s="421"/>
      <c r="AO58" s="425"/>
      <c r="AP58" s="331"/>
      <c r="AQ58" s="332"/>
    </row>
    <row r="59" spans="1:43" ht="15.75" thickBot="1">
      <c r="A59" s="51">
        <v>58</v>
      </c>
      <c r="B59" s="103" t="s">
        <v>202</v>
      </c>
      <c r="C59" s="72"/>
      <c r="D59" s="73"/>
      <c r="E59" s="74"/>
      <c r="F59" s="300"/>
      <c r="G59" s="75"/>
      <c r="H59" s="76"/>
      <c r="I59" s="77"/>
      <c r="J59" s="78"/>
      <c r="K59" s="79"/>
      <c r="L59" s="80"/>
      <c r="M59" s="81"/>
      <c r="N59" s="201"/>
      <c r="O59" s="202"/>
      <c r="P59" s="203"/>
      <c r="Q59" s="308"/>
      <c r="R59" s="204"/>
      <c r="S59" s="205"/>
      <c r="T59" s="206"/>
      <c r="U59" s="316"/>
      <c r="V59" s="317"/>
      <c r="W59" s="291"/>
      <c r="X59" s="292"/>
      <c r="Y59" s="411"/>
      <c r="Z59" s="293"/>
      <c r="AA59" s="294"/>
      <c r="AB59" s="294"/>
      <c r="AC59" s="295"/>
      <c r="AD59" s="141">
        <f t="shared" si="0"/>
        <v>0</v>
      </c>
      <c r="AE59" s="124">
        <f>SUM(E59:AC59)</f>
        <v>0</v>
      </c>
      <c r="AF59" s="406">
        <v>0</v>
      </c>
      <c r="AG59" s="406">
        <v>0</v>
      </c>
      <c r="AH59" s="415">
        <v>0</v>
      </c>
      <c r="AI59" s="415">
        <v>495</v>
      </c>
      <c r="AJ59" s="416"/>
      <c r="AK59" s="417">
        <v>268</v>
      </c>
      <c r="AL59" s="421"/>
      <c r="AM59" s="422"/>
      <c r="AN59" s="421"/>
      <c r="AO59" s="425"/>
      <c r="AP59" s="331"/>
      <c r="AQ59" s="332"/>
    </row>
    <row r="60" spans="1:43" ht="15.75" thickBot="1">
      <c r="A60" s="51">
        <v>59</v>
      </c>
      <c r="B60" s="103" t="s">
        <v>212</v>
      </c>
      <c r="C60" s="72"/>
      <c r="D60" s="73"/>
      <c r="E60" s="74"/>
      <c r="F60" s="300"/>
      <c r="G60" s="75"/>
      <c r="H60" s="76"/>
      <c r="I60" s="77"/>
      <c r="J60" s="78"/>
      <c r="K60" s="79"/>
      <c r="L60" s="80"/>
      <c r="M60" s="81"/>
      <c r="N60" s="201"/>
      <c r="O60" s="202"/>
      <c r="P60" s="203"/>
      <c r="Q60" s="308"/>
      <c r="R60" s="204"/>
      <c r="S60" s="205"/>
      <c r="T60" s="206"/>
      <c r="U60" s="316"/>
      <c r="V60" s="317"/>
      <c r="W60" s="291"/>
      <c r="X60" s="292"/>
      <c r="Y60" s="411"/>
      <c r="Z60" s="293"/>
      <c r="AA60" s="294"/>
      <c r="AB60" s="294"/>
      <c r="AC60" s="295"/>
      <c r="AD60" s="141">
        <f t="shared" si="0"/>
        <v>0</v>
      </c>
      <c r="AE60" s="124">
        <f>SUM(E60:AC60)</f>
        <v>0</v>
      </c>
      <c r="AF60" s="406">
        <v>0</v>
      </c>
      <c r="AG60" s="406">
        <v>0</v>
      </c>
      <c r="AH60" s="415">
        <v>0</v>
      </c>
      <c r="AI60" s="415">
        <v>328</v>
      </c>
      <c r="AJ60" s="416"/>
      <c r="AK60" s="417">
        <v>0</v>
      </c>
      <c r="AL60" s="421"/>
      <c r="AM60" s="422"/>
      <c r="AN60" s="421"/>
      <c r="AO60" s="425"/>
      <c r="AP60" s="331"/>
      <c r="AQ60" s="332"/>
    </row>
    <row r="61" spans="1:43" ht="15.75" thickBot="1">
      <c r="A61" s="51">
        <v>60</v>
      </c>
      <c r="B61" s="103" t="s">
        <v>213</v>
      </c>
      <c r="C61" s="72"/>
      <c r="D61" s="73"/>
      <c r="E61" s="74"/>
      <c r="F61" s="300"/>
      <c r="G61" s="75"/>
      <c r="H61" s="76"/>
      <c r="I61" s="77"/>
      <c r="J61" s="78"/>
      <c r="K61" s="79"/>
      <c r="L61" s="80"/>
      <c r="M61" s="81"/>
      <c r="N61" s="201"/>
      <c r="O61" s="202"/>
      <c r="P61" s="203"/>
      <c r="Q61" s="308"/>
      <c r="R61" s="204"/>
      <c r="S61" s="205"/>
      <c r="T61" s="206"/>
      <c r="U61" s="316"/>
      <c r="V61" s="317"/>
      <c r="W61" s="291"/>
      <c r="X61" s="292"/>
      <c r="Y61" s="411"/>
      <c r="Z61" s="293"/>
      <c r="AA61" s="294"/>
      <c r="AB61" s="294"/>
      <c r="AC61" s="295"/>
      <c r="AD61" s="141">
        <f t="shared" si="0"/>
        <v>0</v>
      </c>
      <c r="AE61" s="124">
        <f>SUM(E61:AC61)</f>
        <v>0</v>
      </c>
      <c r="AF61" s="406">
        <v>0</v>
      </c>
      <c r="AG61" s="406">
        <v>137</v>
      </c>
      <c r="AH61" s="415">
        <v>0</v>
      </c>
      <c r="AI61" s="415">
        <v>229</v>
      </c>
      <c r="AJ61" s="416"/>
      <c r="AK61" s="417">
        <v>0</v>
      </c>
      <c r="AL61" s="421"/>
      <c r="AM61" s="422"/>
      <c r="AN61" s="421"/>
      <c r="AO61" s="425"/>
      <c r="AP61" s="331"/>
      <c r="AQ61" s="332"/>
    </row>
    <row r="62" spans="1:43" ht="15.75" thickBot="1">
      <c r="A62" s="51">
        <v>61</v>
      </c>
      <c r="B62" s="103" t="s">
        <v>214</v>
      </c>
      <c r="C62" s="72"/>
      <c r="D62" s="73"/>
      <c r="E62" s="74"/>
      <c r="F62" s="300"/>
      <c r="G62" s="75"/>
      <c r="H62" s="76"/>
      <c r="I62" s="77"/>
      <c r="J62" s="78"/>
      <c r="K62" s="79"/>
      <c r="L62" s="80"/>
      <c r="M62" s="81"/>
      <c r="N62" s="201"/>
      <c r="O62" s="202"/>
      <c r="P62" s="203"/>
      <c r="Q62" s="308"/>
      <c r="R62" s="204"/>
      <c r="S62" s="205"/>
      <c r="T62" s="206"/>
      <c r="U62" s="316"/>
      <c r="V62" s="317"/>
      <c r="W62" s="291"/>
      <c r="X62" s="292"/>
      <c r="Y62" s="411"/>
      <c r="Z62" s="293"/>
      <c r="AA62" s="294"/>
      <c r="AB62" s="294"/>
      <c r="AC62" s="295"/>
      <c r="AD62" s="141">
        <f t="shared" si="0"/>
        <v>0</v>
      </c>
      <c r="AE62" s="124">
        <f>SUM(E62:AC62)</f>
        <v>0</v>
      </c>
      <c r="AF62" s="406">
        <v>0</v>
      </c>
      <c r="AG62" s="406">
        <v>173</v>
      </c>
      <c r="AH62" s="415">
        <v>0</v>
      </c>
      <c r="AI62" s="415">
        <v>0</v>
      </c>
      <c r="AJ62" s="416"/>
      <c r="AK62" s="417">
        <v>137</v>
      </c>
      <c r="AL62" s="421"/>
      <c r="AM62" s="422"/>
      <c r="AN62" s="421"/>
      <c r="AO62" s="425"/>
      <c r="AP62" s="331"/>
      <c r="AQ62" s="332"/>
    </row>
    <row r="63" spans="1:43" ht="15.75" thickBot="1">
      <c r="A63" s="51">
        <v>62</v>
      </c>
      <c r="B63" s="103" t="s">
        <v>216</v>
      </c>
      <c r="C63" s="72"/>
      <c r="D63" s="73"/>
      <c r="E63" s="74"/>
      <c r="F63" s="300"/>
      <c r="G63" s="75"/>
      <c r="H63" s="76"/>
      <c r="I63" s="77"/>
      <c r="J63" s="78"/>
      <c r="K63" s="79"/>
      <c r="L63" s="80"/>
      <c r="M63" s="81"/>
      <c r="N63" s="201"/>
      <c r="O63" s="202"/>
      <c r="P63" s="203"/>
      <c r="Q63" s="308"/>
      <c r="R63" s="204"/>
      <c r="S63" s="205"/>
      <c r="T63" s="206"/>
      <c r="U63" s="316"/>
      <c r="V63" s="317"/>
      <c r="W63" s="291"/>
      <c r="X63" s="292"/>
      <c r="Y63" s="411"/>
      <c r="Z63" s="293"/>
      <c r="AA63" s="294"/>
      <c r="AB63" s="294"/>
      <c r="AC63" s="295"/>
      <c r="AD63" s="141">
        <f t="shared" si="0"/>
        <v>0</v>
      </c>
      <c r="AE63" s="124">
        <f>SUM(E63:AC63)</f>
        <v>0</v>
      </c>
      <c r="AF63" s="406">
        <v>0</v>
      </c>
      <c r="AG63" s="406">
        <v>268</v>
      </c>
      <c r="AH63" s="415">
        <v>0</v>
      </c>
      <c r="AI63" s="415">
        <v>155</v>
      </c>
      <c r="AJ63" s="416"/>
      <c r="AK63" s="417">
        <v>249</v>
      </c>
      <c r="AL63" s="421"/>
      <c r="AM63" s="422"/>
      <c r="AN63" s="421"/>
      <c r="AO63" s="425"/>
      <c r="AP63" s="331"/>
      <c r="AQ63" s="332"/>
    </row>
    <row r="64" spans="1:43" ht="15.75" thickBot="1">
      <c r="A64" s="51">
        <v>63</v>
      </c>
      <c r="B64" s="105" t="s">
        <v>190</v>
      </c>
      <c r="C64" s="72"/>
      <c r="D64" s="73"/>
      <c r="E64" s="74"/>
      <c r="F64" s="300"/>
      <c r="G64" s="75"/>
      <c r="H64" s="76"/>
      <c r="I64" s="77"/>
      <c r="J64" s="78"/>
      <c r="K64" s="79"/>
      <c r="L64" s="80"/>
      <c r="M64" s="81"/>
      <c r="N64" s="201"/>
      <c r="O64" s="202"/>
      <c r="P64" s="203"/>
      <c r="Q64" s="308"/>
      <c r="R64" s="204"/>
      <c r="S64" s="205"/>
      <c r="T64" s="206"/>
      <c r="U64" s="316"/>
      <c r="V64" s="317"/>
      <c r="W64" s="291"/>
      <c r="X64" s="292"/>
      <c r="Y64" s="411"/>
      <c r="Z64" s="293"/>
      <c r="AA64" s="294"/>
      <c r="AB64" s="294"/>
      <c r="AC64" s="295"/>
      <c r="AD64" s="141">
        <f t="shared" si="0"/>
        <v>0</v>
      </c>
      <c r="AE64" s="124">
        <f>SUM(E64:AC64)</f>
        <v>0</v>
      </c>
      <c r="AF64" s="406">
        <v>0</v>
      </c>
      <c r="AG64" s="406">
        <v>447</v>
      </c>
      <c r="AH64" s="415">
        <v>0</v>
      </c>
      <c r="AI64" s="415">
        <v>310</v>
      </c>
      <c r="AJ64" s="416"/>
      <c r="AK64" s="417">
        <v>361</v>
      </c>
      <c r="AL64" s="421"/>
      <c r="AM64" s="422"/>
      <c r="AN64" s="421"/>
      <c r="AO64" s="425"/>
      <c r="AP64" s="331"/>
      <c r="AQ64" s="332"/>
    </row>
    <row r="65" spans="1:44" ht="15.75" thickBot="1">
      <c r="A65" s="51">
        <v>64</v>
      </c>
      <c r="B65" s="103" t="s">
        <v>217</v>
      </c>
      <c r="C65" s="72"/>
      <c r="D65" s="73"/>
      <c r="E65" s="74"/>
      <c r="F65" s="300"/>
      <c r="G65" s="75"/>
      <c r="H65" s="76"/>
      <c r="I65" s="77"/>
      <c r="J65" s="78"/>
      <c r="K65" s="79"/>
      <c r="L65" s="80"/>
      <c r="M65" s="81"/>
      <c r="N65" s="201"/>
      <c r="O65" s="202"/>
      <c r="P65" s="203"/>
      <c r="Q65" s="308"/>
      <c r="R65" s="204"/>
      <c r="S65" s="205"/>
      <c r="T65" s="206"/>
      <c r="U65" s="316"/>
      <c r="V65" s="317"/>
      <c r="W65" s="291"/>
      <c r="X65" s="292"/>
      <c r="Y65" s="411"/>
      <c r="Z65" s="293"/>
      <c r="AA65" s="294"/>
      <c r="AB65" s="294"/>
      <c r="AC65" s="295"/>
      <c r="AD65" s="141">
        <f t="shared" si="0"/>
        <v>0</v>
      </c>
      <c r="AE65" s="124">
        <f t="shared" ref="AE65:AE73" si="1">SUM(E65:AC65)</f>
        <v>0</v>
      </c>
      <c r="AF65" s="406">
        <v>0</v>
      </c>
      <c r="AG65" s="406">
        <v>310</v>
      </c>
      <c r="AH65" s="415"/>
      <c r="AI65" s="415"/>
      <c r="AJ65" s="416"/>
      <c r="AK65" s="417"/>
      <c r="AL65" s="421"/>
      <c r="AM65" s="422"/>
      <c r="AN65" s="421"/>
      <c r="AO65" s="425"/>
      <c r="AP65" s="331"/>
      <c r="AQ65" s="332"/>
    </row>
    <row r="66" spans="1:44" ht="15.75" thickBot="1">
      <c r="A66" s="51">
        <v>65</v>
      </c>
      <c r="B66" s="103" t="s">
        <v>218</v>
      </c>
      <c r="C66" s="72"/>
      <c r="D66" s="73"/>
      <c r="E66" s="74"/>
      <c r="F66" s="300"/>
      <c r="G66" s="75"/>
      <c r="H66" s="76"/>
      <c r="I66" s="77"/>
      <c r="J66" s="78"/>
      <c r="K66" s="79"/>
      <c r="L66" s="80"/>
      <c r="M66" s="81"/>
      <c r="N66" s="201"/>
      <c r="O66" s="202"/>
      <c r="P66" s="203"/>
      <c r="Q66" s="308"/>
      <c r="R66" s="204"/>
      <c r="S66" s="205"/>
      <c r="T66" s="206"/>
      <c r="U66" s="316"/>
      <c r="V66" s="317"/>
      <c r="W66" s="291"/>
      <c r="X66" s="292"/>
      <c r="Y66" s="411"/>
      <c r="Z66" s="293"/>
      <c r="AA66" s="294"/>
      <c r="AB66" s="294"/>
      <c r="AC66" s="295"/>
      <c r="AD66" s="141">
        <f t="shared" si="0"/>
        <v>0</v>
      </c>
      <c r="AE66" s="124">
        <f t="shared" si="1"/>
        <v>0</v>
      </c>
      <c r="AF66" s="406">
        <v>0</v>
      </c>
      <c r="AG66" s="406">
        <v>137</v>
      </c>
      <c r="AH66" s="415"/>
      <c r="AI66" s="415"/>
      <c r="AJ66" s="416"/>
      <c r="AK66" s="417"/>
      <c r="AL66" s="421"/>
      <c r="AM66" s="422"/>
      <c r="AN66" s="421"/>
      <c r="AO66" s="425"/>
      <c r="AP66" s="331"/>
      <c r="AQ66" s="332"/>
    </row>
    <row r="67" spans="1:44" ht="15.75" thickBot="1">
      <c r="A67" s="51">
        <v>66</v>
      </c>
      <c r="B67" s="103" t="s">
        <v>228</v>
      </c>
      <c r="C67" s="72"/>
      <c r="D67" s="73"/>
      <c r="E67" s="74"/>
      <c r="F67" s="300"/>
      <c r="G67" s="75"/>
      <c r="H67" s="76"/>
      <c r="I67" s="77"/>
      <c r="J67" s="78"/>
      <c r="K67" s="79"/>
      <c r="L67" s="80"/>
      <c r="M67" s="81"/>
      <c r="N67" s="201"/>
      <c r="O67" s="202"/>
      <c r="P67" s="203"/>
      <c r="Q67" s="308"/>
      <c r="R67" s="204"/>
      <c r="S67" s="205"/>
      <c r="T67" s="206"/>
      <c r="U67" s="316"/>
      <c r="V67" s="317"/>
      <c r="W67" s="291"/>
      <c r="X67" s="292"/>
      <c r="Y67" s="411"/>
      <c r="Z67" s="293"/>
      <c r="AA67" s="294"/>
      <c r="AB67" s="294"/>
      <c r="AC67" s="295"/>
      <c r="AD67" s="141">
        <f t="shared" si="0"/>
        <v>0</v>
      </c>
      <c r="AE67" s="124">
        <f t="shared" si="1"/>
        <v>0</v>
      </c>
      <c r="AF67" s="406">
        <v>0</v>
      </c>
      <c r="AG67" s="406">
        <v>265</v>
      </c>
      <c r="AH67" s="415"/>
      <c r="AI67" s="415"/>
      <c r="AJ67" s="416"/>
      <c r="AK67" s="417"/>
      <c r="AL67" s="421"/>
      <c r="AM67" s="422"/>
      <c r="AN67" s="421"/>
      <c r="AO67" s="425"/>
      <c r="AP67" s="331"/>
      <c r="AQ67" s="332"/>
    </row>
    <row r="68" spans="1:44" ht="15.75" thickBot="1">
      <c r="A68" s="51">
        <v>67</v>
      </c>
      <c r="B68" s="103" t="s">
        <v>229</v>
      </c>
      <c r="C68" s="72"/>
      <c r="D68" s="73"/>
      <c r="E68" s="74"/>
      <c r="F68" s="300"/>
      <c r="G68" s="75"/>
      <c r="H68" s="76"/>
      <c r="I68" s="77"/>
      <c r="J68" s="78"/>
      <c r="K68" s="79"/>
      <c r="L68" s="80"/>
      <c r="M68" s="81"/>
      <c r="N68" s="201"/>
      <c r="O68" s="202"/>
      <c r="P68" s="203"/>
      <c r="Q68" s="308"/>
      <c r="R68" s="204"/>
      <c r="S68" s="205"/>
      <c r="T68" s="206"/>
      <c r="U68" s="316"/>
      <c r="V68" s="317"/>
      <c r="W68" s="291"/>
      <c r="X68" s="292"/>
      <c r="Y68" s="411"/>
      <c r="Z68" s="293"/>
      <c r="AA68" s="294"/>
      <c r="AB68" s="294"/>
      <c r="AC68" s="295"/>
      <c r="AD68" s="141">
        <f t="shared" si="0"/>
        <v>0</v>
      </c>
      <c r="AE68" s="124">
        <f t="shared" si="1"/>
        <v>0</v>
      </c>
      <c r="AF68" s="406">
        <v>0</v>
      </c>
      <c r="AG68" s="406">
        <v>173</v>
      </c>
      <c r="AH68" s="415"/>
      <c r="AI68" s="415"/>
      <c r="AJ68" s="416"/>
      <c r="AK68" s="417"/>
      <c r="AL68" s="421"/>
      <c r="AM68" s="422"/>
      <c r="AN68" s="421"/>
      <c r="AO68" s="425"/>
      <c r="AP68" s="331"/>
      <c r="AQ68" s="332"/>
    </row>
    <row r="69" spans="1:44" ht="15.75" thickBot="1">
      <c r="A69" s="51">
        <v>68</v>
      </c>
      <c r="B69" s="103" t="s">
        <v>219</v>
      </c>
      <c r="C69" s="72"/>
      <c r="D69" s="73"/>
      <c r="E69" s="74"/>
      <c r="F69" s="300"/>
      <c r="G69" s="75"/>
      <c r="H69" s="76"/>
      <c r="I69" s="77"/>
      <c r="J69" s="78"/>
      <c r="K69" s="79"/>
      <c r="L69" s="80"/>
      <c r="M69" s="81"/>
      <c r="N69" s="201"/>
      <c r="O69" s="202"/>
      <c r="P69" s="203"/>
      <c r="Q69" s="308"/>
      <c r="R69" s="204"/>
      <c r="S69" s="205"/>
      <c r="T69" s="206"/>
      <c r="U69" s="316"/>
      <c r="V69" s="317"/>
      <c r="W69" s="291"/>
      <c r="X69" s="292"/>
      <c r="Y69" s="411"/>
      <c r="Z69" s="293"/>
      <c r="AA69" s="294"/>
      <c r="AB69" s="294"/>
      <c r="AC69" s="295"/>
      <c r="AD69" s="141">
        <f t="shared" si="0"/>
        <v>0</v>
      </c>
      <c r="AE69" s="124">
        <f t="shared" si="1"/>
        <v>0</v>
      </c>
      <c r="AF69" s="406">
        <v>0</v>
      </c>
      <c r="AG69" s="406">
        <v>346</v>
      </c>
      <c r="AH69" s="415"/>
      <c r="AI69" s="415"/>
      <c r="AJ69" s="416"/>
      <c r="AK69" s="417"/>
      <c r="AL69" s="421"/>
      <c r="AM69" s="422"/>
      <c r="AN69" s="421"/>
      <c r="AO69" s="425"/>
      <c r="AP69" s="331"/>
      <c r="AQ69" s="332"/>
    </row>
    <row r="70" spans="1:44" ht="15.75" thickBot="1">
      <c r="A70" s="51">
        <v>69</v>
      </c>
      <c r="B70" s="103" t="s">
        <v>220</v>
      </c>
      <c r="C70" s="72"/>
      <c r="D70" s="73"/>
      <c r="E70" s="74"/>
      <c r="F70" s="300"/>
      <c r="G70" s="75"/>
      <c r="H70" s="76"/>
      <c r="I70" s="77"/>
      <c r="J70" s="78"/>
      <c r="K70" s="79"/>
      <c r="L70" s="80"/>
      <c r="M70" s="81"/>
      <c r="N70" s="201"/>
      <c r="O70" s="202"/>
      <c r="P70" s="203"/>
      <c r="Q70" s="308"/>
      <c r="R70" s="204"/>
      <c r="S70" s="205"/>
      <c r="T70" s="206"/>
      <c r="U70" s="316"/>
      <c r="V70" s="317"/>
      <c r="W70" s="291"/>
      <c r="X70" s="292"/>
      <c r="Y70" s="411"/>
      <c r="Z70" s="293"/>
      <c r="AA70" s="294"/>
      <c r="AB70" s="294"/>
      <c r="AC70" s="295"/>
      <c r="AD70" s="141">
        <f t="shared" si="0"/>
        <v>0</v>
      </c>
      <c r="AE70" s="124">
        <f t="shared" si="1"/>
        <v>0</v>
      </c>
      <c r="AF70" s="406">
        <v>0</v>
      </c>
      <c r="AG70" s="406">
        <v>173</v>
      </c>
      <c r="AH70" s="415"/>
      <c r="AI70" s="415"/>
      <c r="AJ70" s="416"/>
      <c r="AK70" s="417"/>
      <c r="AL70" s="421"/>
      <c r="AM70" s="422"/>
      <c r="AN70" s="421"/>
      <c r="AO70" s="425"/>
      <c r="AP70" s="331"/>
      <c r="AQ70" s="332"/>
    </row>
    <row r="71" spans="1:44" ht="15.75" thickBot="1">
      <c r="A71" s="51">
        <v>70</v>
      </c>
      <c r="B71" s="103" t="s">
        <v>222</v>
      </c>
      <c r="C71" s="72"/>
      <c r="D71" s="73"/>
      <c r="E71" s="74"/>
      <c r="F71" s="300"/>
      <c r="G71" s="75"/>
      <c r="H71" s="76"/>
      <c r="I71" s="77"/>
      <c r="J71" s="78"/>
      <c r="K71" s="79"/>
      <c r="L71" s="80"/>
      <c r="M71" s="81"/>
      <c r="N71" s="201"/>
      <c r="O71" s="202"/>
      <c r="P71" s="203"/>
      <c r="Q71" s="308"/>
      <c r="R71" s="204"/>
      <c r="S71" s="205"/>
      <c r="T71" s="206"/>
      <c r="U71" s="316"/>
      <c r="V71" s="317"/>
      <c r="W71" s="291"/>
      <c r="X71" s="292"/>
      <c r="Y71" s="411"/>
      <c r="Z71" s="293"/>
      <c r="AA71" s="294"/>
      <c r="AB71" s="294"/>
      <c r="AC71" s="295"/>
      <c r="AD71" s="141">
        <f t="shared" si="0"/>
        <v>0</v>
      </c>
      <c r="AE71" s="124">
        <f t="shared" si="1"/>
        <v>0</v>
      </c>
      <c r="AF71" s="406">
        <v>0</v>
      </c>
      <c r="AG71" s="406">
        <v>173</v>
      </c>
      <c r="AH71" s="415"/>
      <c r="AI71" s="415"/>
      <c r="AJ71" s="416"/>
      <c r="AK71" s="417"/>
      <c r="AL71" s="421"/>
      <c r="AM71" s="422"/>
      <c r="AN71" s="421"/>
      <c r="AO71" s="425"/>
      <c r="AP71" s="331"/>
      <c r="AQ71" s="332"/>
    </row>
    <row r="72" spans="1:44" ht="15.75" thickBot="1">
      <c r="A72" s="51">
        <v>71</v>
      </c>
      <c r="B72" s="103" t="s">
        <v>223</v>
      </c>
      <c r="C72" s="72"/>
      <c r="D72" s="73"/>
      <c r="E72" s="74"/>
      <c r="F72" s="300"/>
      <c r="G72" s="75"/>
      <c r="H72" s="76"/>
      <c r="I72" s="77"/>
      <c r="J72" s="78"/>
      <c r="K72" s="79"/>
      <c r="L72" s="80"/>
      <c r="M72" s="81"/>
      <c r="N72" s="201"/>
      <c r="O72" s="202"/>
      <c r="P72" s="203"/>
      <c r="Q72" s="308"/>
      <c r="R72" s="204"/>
      <c r="S72" s="205"/>
      <c r="T72" s="206"/>
      <c r="U72" s="316"/>
      <c r="V72" s="317"/>
      <c r="W72" s="291"/>
      <c r="X72" s="292"/>
      <c r="Y72" s="411"/>
      <c r="Z72" s="293"/>
      <c r="AA72" s="294"/>
      <c r="AB72" s="294"/>
      <c r="AC72" s="295"/>
      <c r="AD72" s="141">
        <f t="shared" si="0"/>
        <v>0</v>
      </c>
      <c r="AE72" s="124">
        <f t="shared" si="1"/>
        <v>0</v>
      </c>
      <c r="AF72" s="406">
        <v>0</v>
      </c>
      <c r="AG72" s="406">
        <v>114</v>
      </c>
      <c r="AH72" s="415"/>
      <c r="AI72" s="415"/>
      <c r="AJ72" s="416"/>
      <c r="AK72" s="417"/>
      <c r="AL72" s="421"/>
      <c r="AM72" s="422"/>
      <c r="AN72" s="421"/>
      <c r="AO72" s="425"/>
      <c r="AP72" s="331"/>
      <c r="AQ72" s="332"/>
    </row>
    <row r="73" spans="1:44" ht="15.75" thickBot="1">
      <c r="A73" s="51">
        <v>72</v>
      </c>
      <c r="B73" s="105"/>
      <c r="C73" s="72"/>
      <c r="D73" s="73"/>
      <c r="E73" s="74"/>
      <c r="F73" s="300"/>
      <c r="G73" s="75"/>
      <c r="H73" s="76"/>
      <c r="I73" s="77"/>
      <c r="J73" s="78"/>
      <c r="K73" s="79"/>
      <c r="L73" s="80"/>
      <c r="M73" s="81"/>
      <c r="N73" s="207"/>
      <c r="O73" s="208"/>
      <c r="P73" s="209"/>
      <c r="Q73" s="309"/>
      <c r="R73" s="210"/>
      <c r="S73" s="211"/>
      <c r="T73" s="212"/>
      <c r="U73" s="318"/>
      <c r="V73" s="319"/>
      <c r="W73" s="384"/>
      <c r="X73" s="385"/>
      <c r="Y73" s="412"/>
      <c r="Z73" s="213"/>
      <c r="AA73" s="290"/>
      <c r="AB73" s="290"/>
      <c r="AC73" s="222"/>
      <c r="AD73" s="141">
        <f>SUM(C73:D73)</f>
        <v>0</v>
      </c>
      <c r="AE73" s="124">
        <f>SUM(E73:AC73)</f>
        <v>0</v>
      </c>
      <c r="AF73" s="414">
        <v>0</v>
      </c>
      <c r="AG73" s="414">
        <v>0</v>
      </c>
      <c r="AH73" s="426"/>
      <c r="AI73" s="426"/>
      <c r="AJ73" s="434"/>
      <c r="AK73" s="433"/>
      <c r="AL73" s="435"/>
      <c r="AM73" s="436"/>
      <c r="AN73" s="427"/>
      <c r="AO73" s="425"/>
      <c r="AP73" s="437"/>
      <c r="AQ73" s="438"/>
    </row>
    <row r="74" spans="1:44" ht="16.5" thickBot="1">
      <c r="A74" s="338" t="s">
        <v>60</v>
      </c>
      <c r="B74" s="356"/>
      <c r="C74" s="223">
        <f>SUM(C3:C57)</f>
        <v>0</v>
      </c>
      <c r="D74" s="223">
        <f t="shared" ref="D74:O74" si="2">SUM(D3:D73)</f>
        <v>0</v>
      </c>
      <c r="E74" s="224">
        <f>SUM(E3:E72)</f>
        <v>0</v>
      </c>
      <c r="F74" s="224">
        <f>SUM(F3:F72)</f>
        <v>0</v>
      </c>
      <c r="G74" s="223">
        <f>SUM(G3:G72)</f>
        <v>0</v>
      </c>
      <c r="H74" s="223">
        <f t="shared" si="2"/>
        <v>0</v>
      </c>
      <c r="I74" s="223">
        <f t="shared" si="2"/>
        <v>0</v>
      </c>
      <c r="J74" s="223">
        <f t="shared" si="2"/>
        <v>0</v>
      </c>
      <c r="K74" s="223">
        <f t="shared" si="2"/>
        <v>0</v>
      </c>
      <c r="L74" s="224">
        <f t="shared" si="2"/>
        <v>0</v>
      </c>
      <c r="M74" s="223">
        <f t="shared" si="2"/>
        <v>0</v>
      </c>
      <c r="N74" s="225">
        <f t="shared" si="2"/>
        <v>0</v>
      </c>
      <c r="O74" s="226">
        <f t="shared" si="2"/>
        <v>0</v>
      </c>
      <c r="P74" s="225">
        <f>SUM(P7:P73)</f>
        <v>0</v>
      </c>
      <c r="Q74" s="225">
        <f>SUM(Q7:Q73)</f>
        <v>0</v>
      </c>
      <c r="R74" s="226">
        <f>SUM(R3:R73)</f>
        <v>0</v>
      </c>
      <c r="S74" s="225">
        <f>SUM(S3:S73)</f>
        <v>0</v>
      </c>
      <c r="T74" s="226">
        <f>SUM(T3:T73)</f>
        <v>0</v>
      </c>
      <c r="U74" s="226">
        <f t="shared" ref="U74:V74" si="3">SUM(U3:U73)</f>
        <v>0</v>
      </c>
      <c r="V74" s="226">
        <f t="shared" si="3"/>
        <v>0</v>
      </c>
      <c r="W74" s="382">
        <f>SUM(W3:W73)</f>
        <v>0</v>
      </c>
      <c r="X74" s="383"/>
      <c r="Y74" s="227">
        <f>SUM(Y3:Y73)</f>
        <v>0</v>
      </c>
      <c r="Z74" s="227">
        <f>SUM(Z3:Z73)</f>
        <v>0</v>
      </c>
      <c r="AA74" s="227">
        <f t="shared" ref="AA74:AB74" si="4">SUM(AA3:AA73)</f>
        <v>0</v>
      </c>
      <c r="AB74" s="227">
        <f t="shared" si="4"/>
        <v>0</v>
      </c>
      <c r="AC74" s="227">
        <f>SUM(AC3:AC73)</f>
        <v>0</v>
      </c>
      <c r="AD74" s="138">
        <f>SUM(C74:D74)</f>
        <v>0</v>
      </c>
      <c r="AE74" s="172">
        <f>SUM(E74:AC74)</f>
        <v>0</v>
      </c>
      <c r="AF74" s="138">
        <f>SUM(AF3:AF73)</f>
        <v>850</v>
      </c>
      <c r="AG74" s="172">
        <f>SUM(AG3:AG73)</f>
        <v>5847</v>
      </c>
      <c r="AH74" s="428">
        <v>0</v>
      </c>
      <c r="AI74" s="429">
        <f>SUM(AI2:AI73)</f>
        <v>4651</v>
      </c>
      <c r="AJ74" s="428"/>
      <c r="AK74" s="430">
        <f>SUM(AK3:AK72)</f>
        <v>3814</v>
      </c>
      <c r="AL74" s="428"/>
      <c r="AM74" s="428"/>
      <c r="AN74" s="431">
        <f>SUM(AN3:AN73)</f>
        <v>2600</v>
      </c>
      <c r="AO74" s="432">
        <f>SUM(AO3:AO73)</f>
        <v>3034</v>
      </c>
      <c r="AP74" s="439">
        <f>SUM(AP3:AP73)</f>
        <v>3100</v>
      </c>
      <c r="AQ74" s="439">
        <f>SUM(AQ3:AQ73)</f>
        <v>2822</v>
      </c>
    </row>
    <row r="75" spans="1:44" ht="16.5" thickBot="1">
      <c r="C75" s="344">
        <f>SUM(C74:D74)</f>
        <v>0</v>
      </c>
      <c r="D75" s="345"/>
      <c r="E75" s="413"/>
      <c r="F75" s="398"/>
      <c r="G75" s="398"/>
      <c r="AD75" s="380">
        <f>(AD74+AE74)</f>
        <v>0</v>
      </c>
      <c r="AE75" s="381"/>
      <c r="AF75" s="380">
        <f>(AF74+AG74)</f>
        <v>6697</v>
      </c>
      <c r="AG75" s="381"/>
      <c r="AH75" s="380">
        <f>(AH74+AI74)</f>
        <v>4651</v>
      </c>
      <c r="AI75" s="381"/>
      <c r="AJ75" s="380">
        <f>(AJ74+AK74)</f>
        <v>3814</v>
      </c>
      <c r="AK75" s="381"/>
      <c r="AL75" s="380"/>
      <c r="AM75" s="381"/>
      <c r="AN75" s="380">
        <f>(AN74+AO74)</f>
        <v>5634</v>
      </c>
      <c r="AO75" s="381"/>
      <c r="AP75" s="380">
        <f>(AP74+AQ74)</f>
        <v>5922</v>
      </c>
      <c r="AQ75" s="381"/>
    </row>
    <row r="76" spans="1:44" ht="15" thickBot="1"/>
    <row r="77" spans="1:44" ht="15.75" thickBot="1">
      <c r="A77" s="168"/>
      <c r="B77" s="168" t="s">
        <v>224</v>
      </c>
      <c r="C77" s="340">
        <v>80</v>
      </c>
      <c r="D77" s="340"/>
      <c r="E77" s="168">
        <f>97+97+97+97</f>
        <v>388</v>
      </c>
      <c r="F77" s="168"/>
      <c r="G77" s="168">
        <f>121+121</f>
        <v>242</v>
      </c>
      <c r="H77" s="168">
        <f>65+65+65+65</f>
        <v>260</v>
      </c>
      <c r="I77" s="168"/>
      <c r="J77" s="168">
        <f>2*81</f>
        <v>162</v>
      </c>
      <c r="K77" s="168"/>
      <c r="L77" s="168"/>
      <c r="M77" s="168"/>
      <c r="N77" s="168">
        <f>116+116</f>
        <v>232</v>
      </c>
      <c r="O77" s="168"/>
      <c r="P77" s="168">
        <f>65*4</f>
        <v>260</v>
      </c>
      <c r="Q77" s="168"/>
      <c r="R77" s="168"/>
      <c r="S77" s="168"/>
      <c r="T77" s="168"/>
      <c r="U77" s="168"/>
      <c r="V77" s="168"/>
      <c r="W77" s="168"/>
      <c r="X77" s="168"/>
      <c r="Y77" s="168">
        <v>35</v>
      </c>
      <c r="Z77" s="168"/>
      <c r="AA77" s="168"/>
      <c r="AB77" s="168"/>
      <c r="AC77" s="168"/>
      <c r="AD77" s="441">
        <f>SUM(E77:AC77)</f>
        <v>1579</v>
      </c>
      <c r="AE77" s="442"/>
      <c r="AF77" s="448"/>
      <c r="AG77" s="448"/>
      <c r="AH77" s="407"/>
      <c r="AI77" s="407"/>
      <c r="AJ77" s="168"/>
      <c r="AK77" s="168"/>
      <c r="AL77" s="168"/>
      <c r="AM77" s="168"/>
      <c r="AN77" s="168"/>
      <c r="AO77" s="168"/>
      <c r="AP77" s="168"/>
      <c r="AQ77" s="168"/>
      <c r="AR77" s="168"/>
    </row>
    <row r="79" spans="1:44" ht="15" thickBot="1"/>
    <row r="80" spans="1:44" ht="15.75" thickBot="1">
      <c r="A80" s="440"/>
      <c r="B80" s="440" t="s">
        <v>231</v>
      </c>
      <c r="C80" s="440"/>
      <c r="D80" s="440"/>
      <c r="E80" s="440">
        <v>109.85</v>
      </c>
      <c r="F80" s="440"/>
      <c r="G80" s="440">
        <v>121</v>
      </c>
      <c r="H80" s="440">
        <f>2*65</f>
        <v>130</v>
      </c>
      <c r="I80" s="440"/>
      <c r="J80" s="440"/>
      <c r="K80" s="440"/>
      <c r="L80" s="440">
        <v>39.11</v>
      </c>
      <c r="M80" s="440"/>
      <c r="N80" s="440">
        <v>116</v>
      </c>
      <c r="O80" s="440"/>
      <c r="P80" s="440"/>
      <c r="Q80" s="440"/>
      <c r="R80" s="440"/>
      <c r="S80" s="440">
        <v>43.95</v>
      </c>
      <c r="T80" s="440">
        <v>43.95</v>
      </c>
      <c r="U80" s="440"/>
      <c r="V80" s="440">
        <v>42.07</v>
      </c>
      <c r="W80" s="440"/>
      <c r="X80" s="440"/>
      <c r="Y80" s="440">
        <f>2*35</f>
        <v>70</v>
      </c>
      <c r="Z80" s="440"/>
      <c r="AA80" s="440"/>
      <c r="AB80" s="440"/>
      <c r="AC80" s="440"/>
      <c r="AD80" s="443">
        <f>SUM(E80:AC80)</f>
        <v>715.93000000000018</v>
      </c>
      <c r="AE80" s="444"/>
      <c r="AF80" s="449"/>
      <c r="AG80" s="449"/>
      <c r="AH80" s="440"/>
      <c r="AI80" s="440"/>
      <c r="AJ80" s="440"/>
      <c r="AK80" s="440"/>
      <c r="AL80" s="440"/>
      <c r="AM80" s="440"/>
      <c r="AN80" s="440"/>
      <c r="AO80" s="440"/>
      <c r="AP80" s="440"/>
      <c r="AQ80" s="440"/>
      <c r="AR80" s="440"/>
    </row>
    <row r="81" spans="1:44" ht="15.75" thickBot="1">
      <c r="A81" s="15"/>
      <c r="B81" s="15" t="s">
        <v>230</v>
      </c>
      <c r="C81" s="15"/>
      <c r="D81" s="15"/>
      <c r="E81" s="15">
        <v>1</v>
      </c>
      <c r="F81" s="15"/>
      <c r="G81" s="15">
        <v>1</v>
      </c>
      <c r="H81" s="15">
        <v>1</v>
      </c>
      <c r="I81" s="15"/>
      <c r="J81" s="15"/>
      <c r="K81" s="15"/>
      <c r="L81" s="15">
        <v>1</v>
      </c>
      <c r="M81" s="15"/>
      <c r="N81" s="15">
        <v>1</v>
      </c>
      <c r="O81" s="15"/>
      <c r="P81" s="15"/>
      <c r="Q81" s="15"/>
      <c r="R81" s="15"/>
      <c r="S81" s="15">
        <v>1</v>
      </c>
      <c r="T81" s="15">
        <v>1</v>
      </c>
      <c r="U81" s="15"/>
      <c r="V81" s="15">
        <v>1</v>
      </c>
      <c r="W81" s="15"/>
      <c r="X81" s="15"/>
      <c r="Y81" s="15">
        <v>2</v>
      </c>
      <c r="Z81" s="15"/>
      <c r="AA81" s="15"/>
      <c r="AB81" s="15"/>
      <c r="AC81" s="15"/>
      <c r="AD81" s="445">
        <f>SUM(E81:AC81)</f>
        <v>10</v>
      </c>
      <c r="AE81" s="446"/>
      <c r="AF81" s="450"/>
      <c r="AG81" s="450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</row>
  </sheetData>
  <mergeCells count="86">
    <mergeCell ref="AF75:AG75"/>
    <mergeCell ref="AN75:AO75"/>
    <mergeCell ref="AP75:AQ75"/>
    <mergeCell ref="C77:D77"/>
    <mergeCell ref="AD77:AE77"/>
    <mergeCell ref="AD80:AE80"/>
    <mergeCell ref="AD81:AE81"/>
    <mergeCell ref="C75:D75"/>
    <mergeCell ref="E75:G75"/>
    <mergeCell ref="AD75:AE75"/>
    <mergeCell ref="AH75:AI75"/>
    <mergeCell ref="AJ75:AK75"/>
    <mergeCell ref="AL75:AM75"/>
    <mergeCell ref="W55:X55"/>
    <mergeCell ref="W56:X56"/>
    <mergeCell ref="W57:X57"/>
    <mergeCell ref="W73:X73"/>
    <mergeCell ref="A74:B74"/>
    <mergeCell ref="W74:X74"/>
    <mergeCell ref="W47:X47"/>
    <mergeCell ref="W48:X48"/>
    <mergeCell ref="W50:X50"/>
    <mergeCell ref="W51:X51"/>
    <mergeCell ref="W53:X53"/>
    <mergeCell ref="W54:X54"/>
    <mergeCell ref="W40:X40"/>
    <mergeCell ref="W41:X41"/>
    <mergeCell ref="W42:X42"/>
    <mergeCell ref="W44:X44"/>
    <mergeCell ref="W45:X45"/>
    <mergeCell ref="W46:X46"/>
    <mergeCell ref="W34:X34"/>
    <mergeCell ref="W35:X35"/>
    <mergeCell ref="W36:X36"/>
    <mergeCell ref="W37:X37"/>
    <mergeCell ref="W38:X38"/>
    <mergeCell ref="W39:X39"/>
    <mergeCell ref="W28:X28"/>
    <mergeCell ref="W29:X29"/>
    <mergeCell ref="W30:X30"/>
    <mergeCell ref="W31:X31"/>
    <mergeCell ref="W32:X32"/>
    <mergeCell ref="W33:X33"/>
    <mergeCell ref="W22:X22"/>
    <mergeCell ref="W23:X23"/>
    <mergeCell ref="W24:X24"/>
    <mergeCell ref="W25:X25"/>
    <mergeCell ref="W26:X26"/>
    <mergeCell ref="W27:X27"/>
    <mergeCell ref="W15:X15"/>
    <mergeCell ref="W16:X16"/>
    <mergeCell ref="W17:X17"/>
    <mergeCell ref="W18:X18"/>
    <mergeCell ref="W19:X19"/>
    <mergeCell ref="W21:X21"/>
    <mergeCell ref="W8:X8"/>
    <mergeCell ref="W9:X9"/>
    <mergeCell ref="W10:X10"/>
    <mergeCell ref="W12:X12"/>
    <mergeCell ref="W13:X13"/>
    <mergeCell ref="W14:X14"/>
    <mergeCell ref="W2:X2"/>
    <mergeCell ref="W3:X3"/>
    <mergeCell ref="W4:X4"/>
    <mergeCell ref="W5:X5"/>
    <mergeCell ref="W6:X6"/>
    <mergeCell ref="W7:X7"/>
    <mergeCell ref="AD1:AE1"/>
    <mergeCell ref="AH1:AI1"/>
    <mergeCell ref="AJ1:AK1"/>
    <mergeCell ref="AL1:AM1"/>
    <mergeCell ref="AN1:AO1"/>
    <mergeCell ref="AP1:AQ1"/>
    <mergeCell ref="AF1:AG1"/>
    <mergeCell ref="L1:M1"/>
    <mergeCell ref="N1:O1"/>
    <mergeCell ref="P1:R1"/>
    <mergeCell ref="S1:T1"/>
    <mergeCell ref="U1:V1"/>
    <mergeCell ref="W1:X1"/>
    <mergeCell ref="A1:A2"/>
    <mergeCell ref="B1:B2"/>
    <mergeCell ref="C1:D1"/>
    <mergeCell ref="E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Partnerzy12.19</vt:lpstr>
      <vt:lpstr>LISTA</vt:lpstr>
      <vt:lpstr>STYCZEŃ2020</vt:lpstr>
      <vt:lpstr>LUTY2020</vt:lpstr>
      <vt:lpstr>MARZEC2020</vt:lpstr>
      <vt:lpstr> sprzedaż styczeń </vt:lpstr>
      <vt:lpstr>sprzedaż luty</vt:lpstr>
      <vt:lpstr>sprzedaz marzec</vt:lpstr>
      <vt:lpstr>sprzedaż kwiecień.</vt:lpstr>
      <vt:lpstr>sprzedaż maj</vt:lpstr>
      <vt:lpstr>sprzedaż czerwiec </vt:lpstr>
      <vt:lpstr>sprzedaż lipiec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asdf</cp:lastModifiedBy>
  <cp:lastPrinted>2020-04-20T19:09:50Z</cp:lastPrinted>
  <dcterms:created xsi:type="dcterms:W3CDTF">2019-12-16T11:13:49Z</dcterms:created>
  <dcterms:modified xsi:type="dcterms:W3CDTF">2020-07-02T10:11:30Z</dcterms:modified>
</cp:coreProperties>
</file>