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<sst xmlns="http://schemas.openxmlformats.org/spreadsheetml/2006/main" count="42" uniqueCount="41">
  <si>
    <t xml:space="preserve">План производства</t>
  </si>
  <si>
    <t xml:space="preserve">Готовая продукция (ГП)</t>
  </si>
  <si>
    <t xml:space="preserve">Remains of GP at the beginning of the planning period, units The cost of their production (cost) is zero</t>
  </si>
  <si>
    <t xml:space="preserve">Proceeds from the sale of a unit of finished products, rub.</t>
  </si>
  <si>
    <t xml:space="preserve">The cost of production of a unit of finished products, rub.</t>
  </si>
  <si>
    <t xml:space="preserve">The consumption rate of raw materials for production of 1 units of finished products, units</t>
  </si>
  <si>
    <t xml:space="preserve">Logistic restrictions on the sale of finished products</t>
  </si>
  <si>
    <t xml:space="preserve">contracts made at the beginning of the planned period, contracts in terms of sales (mandatory)</t>
  </si>
  <si>
    <t xml:space="preserve">The maximum possible production of units of finished products in the planning period</t>
  </si>
  <si>
    <t xml:space="preserve">объема продаж ГП перевозиться в авто</t>
  </si>
  <si>
    <t xml:space="preserve"> объема продаж ГП перевозиться ЖД</t>
  </si>
  <si>
    <t xml:space="preserve"> объема продаж ГП перевозиться по морю</t>
  </si>
  <si>
    <t xml:space="preserve">Итого ГП</t>
  </si>
  <si>
    <t xml:space="preserve">Итого ГП необходимо производить</t>
  </si>
  <si>
    <t xml:space="preserve">Закупки сырья</t>
  </si>
  <si>
    <t xml:space="preserve">Выручка от продажи</t>
  </si>
  <si>
    <t xml:space="preserve">Продукт 1</t>
  </si>
  <si>
    <t xml:space="preserve">5 000</t>
  </si>
  <si>
    <t xml:space="preserve">Не более 50 % объема продаж ГП может перевозиться в авто</t>
  </si>
  <si>
    <t xml:space="preserve">Продукт 2</t>
  </si>
  <si>
    <t xml:space="preserve">8 000</t>
  </si>
  <si>
    <t xml:space="preserve">Не более 30 % ГП - в авто, 50% - по жд, 20 % - по морю</t>
  </si>
  <si>
    <t xml:space="preserve">Продукт 3</t>
  </si>
  <si>
    <t xml:space="preserve">10 000</t>
  </si>
  <si>
    <t xml:space="preserve">100 % - по ж/д</t>
  </si>
  <si>
    <t xml:space="preserve">Продукт 4</t>
  </si>
  <si>
    <t xml:space="preserve">2 000</t>
  </si>
  <si>
    <t xml:space="preserve">100 % - по морю</t>
  </si>
  <si>
    <t xml:space="preserve">Продукт 5</t>
  </si>
  <si>
    <t xml:space="preserve">3 000</t>
  </si>
  <si>
    <t xml:space="preserve">100 % - в авто</t>
  </si>
  <si>
    <t xml:space="preserve">Продукт 6</t>
  </si>
  <si>
    <t xml:space="preserve">Объем проданной ГП может перевозиться любым транспортом</t>
  </si>
  <si>
    <t xml:space="preserve">итог</t>
  </si>
  <si>
    <t xml:space="preserve">используемое пространство в транспортной среде</t>
  </si>
  <si>
    <t xml:space="preserve">Кол. Рейсов</t>
  </si>
  <si>
    <t xml:space="preserve">транспортные расходы</t>
  </si>
  <si>
    <t xml:space="preserve">Итого транспортный расход</t>
  </si>
  <si>
    <t xml:space="preserve">Расчетный доход</t>
  </si>
  <si>
    <t xml:space="preserve">Расчетная прибыль</t>
  </si>
  <si>
    <t xml:space="preserve">стоимость пустого пространства в транспортной среде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</si>
</sst>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0;###0"/>
    <numFmt numFmtId="166" formatCode="#,##0.00"/>
    <numFmt numFmtId="167" formatCode="#,##0.00\ [$руб.-419];[RED]\-#,##0.00\ [$руб.-419]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</font>
    <font>
      <b val="true"/>
      <sz val="11"/>
      <color rgb="FF000000"/>
      <name val="Calibri"/>
      <family val="0"/>
      <charset val="1"/>
    </font>
    <font>
      <sz val="9"/>
      <name val="Century Gothic"/>
      <family val="2"/>
      <charset val="1"/>
    </font>
    <font>
      <sz val="9"/>
      <color rgb="FF000000"/>
      <name val="Century Gothic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>
        <color rgb="FF2A6099"/>
      </left>
      <right/>
      <top style="hair">
        <color rgb="FF2A6099"/>
      </top>
      <bottom style="hair">
        <color rgb="FF2A6099"/>
      </bottom>
      <diagonal/>
    </border>
    <border diagonalUp="false" diagonalDown="false">
      <left/>
      <right/>
      <top style="hair">
        <color rgb="FF2A6099"/>
      </top>
      <bottom style="hair">
        <color rgb="FF2A6099"/>
      </bottom>
      <diagonal/>
    </border>
    <border diagonalUp="false" diagonalDown="false">
      <left/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thin"/>
      <right style="thin">
        <color rgb="FF098B94"/>
      </right>
      <top style="thin">
        <color rgb="FF098B94"/>
      </top>
      <bottom style="thin">
        <color rgb="FF098B94"/>
      </bottom>
      <diagonal/>
    </border>
    <border diagonalUp="false" diagonalDown="false">
      <left style="thin">
        <color rgb="FF098B94"/>
      </left>
      <right style="thin">
        <color rgb="FF098B94"/>
      </right>
      <top style="thin">
        <color rgb="FF098B94"/>
      </top>
      <bottom style="thin">
        <color rgb="FF098B94"/>
      </bottom>
      <diagonal/>
    </border>
    <border diagonalUp="false" diagonalDown="false">
      <left style="thin">
        <color rgb="FF098B94"/>
      </left>
      <right/>
      <top style="thin">
        <color rgb="FF098B94"/>
      </top>
      <bottom style="thin">
        <color rgb="FF098B94"/>
      </bottom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98B94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true" hidden="false" outlineLevel="0" max="1" min="1" style="0" width="19.56"/>
    <col collapsed="false" customWidth="true" hidden="true" outlineLevel="0" max="2" min="2" style="0" width="20.3"/>
    <col collapsed="false" customWidth="true" hidden="true" outlineLevel="0" max="3" min="3" style="0" width="17.41"/>
    <col collapsed="false" customWidth="true" hidden="true" outlineLevel="0" max="4" min="4" style="0" width="19.57"/>
    <col collapsed="false" customWidth="true" hidden="true" outlineLevel="0" max="5" min="5" style="0" width="20.57"/>
    <col collapsed="false" customWidth="true" hidden="true" outlineLevel="0" max="6" min="6" style="0" width="59.45"/>
    <col collapsed="false" customWidth="true" hidden="true" outlineLevel="0" max="7" min="7" style="0" width="17.13"/>
    <col collapsed="false" customWidth="true" hidden="true" outlineLevel="0" max="8" min="8" style="0" width="20.98"/>
    <col collapsed="false" customWidth="true" hidden="false" outlineLevel="0" max="10" min="9" style="0" width="15.22"/>
    <col collapsed="false" customWidth="true" hidden="false" outlineLevel="0" max="11" min="11" style="0" width="19.33"/>
    <col collapsed="false" customWidth="true" hidden="false" outlineLevel="0" max="12" min="12" style="0" width="17"/>
    <col collapsed="false" customWidth="true" hidden="false" outlineLevel="0" max="14" min="13" style="0" width="23.89"/>
    <col collapsed="false" customWidth="true" hidden="false" outlineLevel="0" max="15" min="15" style="0" width="21.01"/>
    <col collapsed="false" customWidth="true" hidden="false" outlineLevel="0" max="1025" min="16" style="0" width="8.48"/>
  </cols>
  <sheetData>
    <row r="1" s="2" customFormat="tru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60.15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6" t="s">
        <v>14</v>
      </c>
      <c r="O3" s="7" t="s">
        <v>15</v>
      </c>
    </row>
    <row r="4" customFormat="false" ht="12.8" hidden="false" customHeight="false" outlineLevel="0" collapsed="false">
      <c r="A4" s="8" t="s">
        <v>16</v>
      </c>
      <c r="B4" s="9" t="n">
        <v>50</v>
      </c>
      <c r="C4" s="10" t="n">
        <v>10000</v>
      </c>
      <c r="D4" s="11" t="s">
        <v>17</v>
      </c>
      <c r="E4" s="12" t="n">
        <v>1</v>
      </c>
      <c r="F4" s="13" t="s">
        <v>18</v>
      </c>
      <c r="G4" s="10"/>
      <c r="H4" s="9" t="n">
        <v>40</v>
      </c>
      <c r="I4" s="14" t="n">
        <v>45</v>
      </c>
      <c r="J4" s="14" t="n">
        <v>45</v>
      </c>
      <c r="K4" s="14" t="n">
        <v>0</v>
      </c>
      <c r="L4" s="14" t="n">
        <f aca="false">I4+J4+K4</f>
        <v>90</v>
      </c>
      <c r="M4" s="14" t="n">
        <f aca="false">L4-B4</f>
        <v>40</v>
      </c>
      <c r="N4" s="14" t="n">
        <f aca="false">E4*(L4-B4)</f>
        <v>40</v>
      </c>
      <c r="O4" s="15" t="n">
        <f aca="false">L4*C4</f>
        <v>900000</v>
      </c>
    </row>
    <row r="5" customFormat="false" ht="12.8" hidden="false" customHeight="false" outlineLevel="0" collapsed="false">
      <c r="A5" s="8" t="s">
        <v>19</v>
      </c>
      <c r="B5" s="9" t="n">
        <v>45</v>
      </c>
      <c r="C5" s="10" t="n">
        <v>15000</v>
      </c>
      <c r="D5" s="11" t="s">
        <v>20</v>
      </c>
      <c r="E5" s="12" t="n">
        <v>2</v>
      </c>
      <c r="F5" s="13" t="s">
        <v>21</v>
      </c>
      <c r="G5" s="9" t="n">
        <v>60</v>
      </c>
      <c r="H5" s="9" t="n">
        <v>30</v>
      </c>
      <c r="I5" s="14" t="n">
        <v>23</v>
      </c>
      <c r="J5" s="14" t="n">
        <v>37</v>
      </c>
      <c r="K5" s="14" t="n">
        <v>15</v>
      </c>
      <c r="L5" s="14" t="n">
        <f aca="false">I5+J5+K5</f>
        <v>75</v>
      </c>
      <c r="M5" s="14" t="n">
        <f aca="false">L5-B5</f>
        <v>30</v>
      </c>
      <c r="N5" s="14" t="n">
        <f aca="false">E5*(L5-B5)</f>
        <v>60</v>
      </c>
      <c r="O5" s="15" t="n">
        <f aca="false">L5*C5</f>
        <v>1125000</v>
      </c>
    </row>
    <row r="6" customFormat="false" ht="12.8" hidden="false" customHeight="false" outlineLevel="0" collapsed="false">
      <c r="A6" s="8" t="s">
        <v>22</v>
      </c>
      <c r="B6" s="9" t="n">
        <v>25</v>
      </c>
      <c r="C6" s="10" t="n">
        <v>20000</v>
      </c>
      <c r="D6" s="11" t="s">
        <v>23</v>
      </c>
      <c r="E6" s="12" t="n">
        <v>1</v>
      </c>
      <c r="F6" s="13" t="s">
        <v>24</v>
      </c>
      <c r="G6" s="10"/>
      <c r="H6" s="9" t="n">
        <v>50</v>
      </c>
      <c r="I6" s="14" t="n">
        <v>0</v>
      </c>
      <c r="J6" s="14" t="n">
        <v>75</v>
      </c>
      <c r="K6" s="14" t="n">
        <v>0</v>
      </c>
      <c r="L6" s="14" t="n">
        <f aca="false">I6+J6+K6</f>
        <v>75</v>
      </c>
      <c r="M6" s="14" t="n">
        <f aca="false">L6-B6</f>
        <v>50</v>
      </c>
      <c r="N6" s="14" t="n">
        <f aca="false">E6*(L6-B6)</f>
        <v>50</v>
      </c>
      <c r="O6" s="15" t="n">
        <f aca="false">L6*C6</f>
        <v>1500000</v>
      </c>
    </row>
    <row r="7" customFormat="false" ht="12.8" hidden="false" customHeight="false" outlineLevel="0" collapsed="false">
      <c r="A7" s="8" t="s">
        <v>25</v>
      </c>
      <c r="B7" s="9" t="n">
        <v>75</v>
      </c>
      <c r="C7" s="10" t="n">
        <v>8000</v>
      </c>
      <c r="D7" s="11" t="s">
        <v>26</v>
      </c>
      <c r="E7" s="12" t="n">
        <v>1</v>
      </c>
      <c r="F7" s="13" t="s">
        <v>27</v>
      </c>
      <c r="G7" s="10"/>
      <c r="H7" s="9" t="n">
        <v>70</v>
      </c>
      <c r="I7" s="14" t="n">
        <v>0</v>
      </c>
      <c r="J7" s="14" t="n">
        <v>0</v>
      </c>
      <c r="K7" s="14" t="n">
        <v>145</v>
      </c>
      <c r="L7" s="14" t="n">
        <f aca="false">I7+J7+K7</f>
        <v>145</v>
      </c>
      <c r="M7" s="14" t="n">
        <f aca="false">L7-B7</f>
        <v>70</v>
      </c>
      <c r="N7" s="14" t="n">
        <f aca="false">E7*(L7-B7)</f>
        <v>70</v>
      </c>
      <c r="O7" s="15" t="n">
        <f aca="false">L7*C7</f>
        <v>1160000</v>
      </c>
    </row>
    <row r="8" customFormat="false" ht="12.8" hidden="false" customHeight="false" outlineLevel="0" collapsed="false">
      <c r="A8" s="8" t="s">
        <v>28</v>
      </c>
      <c r="B8" s="9" t="n">
        <v>90</v>
      </c>
      <c r="C8" s="10" t="n">
        <v>5000</v>
      </c>
      <c r="D8" s="11" t="s">
        <v>29</v>
      </c>
      <c r="E8" s="12" t="n">
        <v>1</v>
      </c>
      <c r="F8" s="13" t="s">
        <v>30</v>
      </c>
      <c r="G8" s="9" t="n">
        <v>100</v>
      </c>
      <c r="H8" s="9" t="n">
        <v>60</v>
      </c>
      <c r="I8" s="14" t="n">
        <v>150</v>
      </c>
      <c r="J8" s="14" t="n">
        <v>0</v>
      </c>
      <c r="K8" s="14" t="n">
        <v>0</v>
      </c>
      <c r="L8" s="14" t="n">
        <f aca="false">I8+J8+K8</f>
        <v>150</v>
      </c>
      <c r="M8" s="14" t="n">
        <f aca="false">L8-B8</f>
        <v>60</v>
      </c>
      <c r="N8" s="14" t="n">
        <f aca="false">E8*(L8-B8)</f>
        <v>60</v>
      </c>
      <c r="O8" s="15" t="n">
        <f aca="false">L8*C8</f>
        <v>750000</v>
      </c>
    </row>
    <row r="9" customFormat="false" ht="12.8" hidden="false" customHeight="false" outlineLevel="0" collapsed="false">
      <c r="A9" s="8" t="s">
        <v>31</v>
      </c>
      <c r="B9" s="9" t="n">
        <v>5</v>
      </c>
      <c r="C9" s="10" t="n">
        <v>9000</v>
      </c>
      <c r="D9" s="11" t="s">
        <v>20</v>
      </c>
      <c r="E9" s="12" t="n">
        <v>0.5</v>
      </c>
      <c r="F9" s="13" t="s">
        <v>32</v>
      </c>
      <c r="G9" s="10"/>
      <c r="H9" s="9" t="n">
        <v>20</v>
      </c>
      <c r="I9" s="14" t="n">
        <v>22</v>
      </c>
      <c r="J9" s="14" t="n">
        <v>0</v>
      </c>
      <c r="K9" s="14" t="n">
        <v>0</v>
      </c>
      <c r="L9" s="14" t="n">
        <f aca="false">I9+J9+K9</f>
        <v>22</v>
      </c>
      <c r="M9" s="14" t="n">
        <f aca="false">L9-B9</f>
        <v>17</v>
      </c>
      <c r="N9" s="14" t="n">
        <f aca="false">E9*(L9-B9)</f>
        <v>8.5</v>
      </c>
      <c r="O9" s="15" t="n">
        <f aca="false">L9*C9</f>
        <v>198000</v>
      </c>
    </row>
    <row r="10" customFormat="false" ht="12.8" hidden="false" customHeight="false" outlineLevel="0" collapsed="false">
      <c r="A10" s="16" t="s">
        <v>33</v>
      </c>
      <c r="B10" s="17"/>
      <c r="C10" s="17"/>
      <c r="D10" s="17"/>
      <c r="E10" s="17"/>
      <c r="F10" s="17"/>
      <c r="G10" s="17"/>
      <c r="H10" s="17"/>
      <c r="I10" s="17" t="n">
        <f aca="false">SUM(I4:I9)</f>
        <v>240</v>
      </c>
      <c r="J10" s="17" t="n">
        <f aca="false">SUM(J4:J9)</f>
        <v>157</v>
      </c>
      <c r="K10" s="17" t="n">
        <f aca="false">SUM(K4:K9)</f>
        <v>160</v>
      </c>
      <c r="L10" s="17" t="n">
        <f aca="false">SUM(L4:L9)</f>
        <v>557</v>
      </c>
      <c r="M10" s="17" t="n">
        <f aca="false">SUM(M4:M9)</f>
        <v>267</v>
      </c>
      <c r="N10" s="18" t="n">
        <f aca="false">SUM(N4:N9)</f>
        <v>288.5</v>
      </c>
      <c r="O10" s="19"/>
    </row>
    <row r="11" customFormat="false" ht="37.85" hidden="false" customHeight="true" outlineLevel="0" collapsed="false">
      <c r="A11" s="20" t="s">
        <v>34</v>
      </c>
      <c r="I11" s="0" t="n">
        <f aca="false">I10/10</f>
        <v>24</v>
      </c>
      <c r="J11" s="21" t="n">
        <f aca="false">J10/30</f>
        <v>5.23333333333333</v>
      </c>
      <c r="K11" s="0" t="n">
        <f aca="false">K10/100</f>
        <v>1.6</v>
      </c>
      <c r="O11" s="19"/>
    </row>
    <row r="12" customFormat="false" ht="14.4" hidden="false" customHeight="true" outlineLevel="0" collapsed="false">
      <c r="A12" s="20"/>
      <c r="J12" s="21"/>
      <c r="O12" s="19"/>
    </row>
    <row r="13" customFormat="false" ht="12.8" hidden="false" customHeight="false" outlineLevel="0" collapsed="false">
      <c r="A13" s="22" t="s">
        <v>35</v>
      </c>
      <c r="I13" s="0" t="n">
        <f aca="false">ROUNDUP(I10/10,0)</f>
        <v>24</v>
      </c>
      <c r="J13" s="0" t="n">
        <f aca="false">ROUNDUP(J10/30,0)</f>
        <v>6</v>
      </c>
      <c r="K13" s="0" t="n">
        <f aca="false">ROUNDUP(K10/100,0)</f>
        <v>2</v>
      </c>
      <c r="L13" s="19"/>
      <c r="O13" s="19"/>
    </row>
    <row r="14" customFormat="false" ht="12.8" hidden="false" customHeight="false" outlineLevel="0" collapsed="false">
      <c r="A14" s="22"/>
      <c r="L14" s="19"/>
      <c r="O14" s="19"/>
    </row>
    <row r="15" customFormat="false" ht="22.8" hidden="false" customHeight="false" outlineLevel="0" collapsed="false">
      <c r="A15" s="23" t="s">
        <v>36</v>
      </c>
      <c r="B15" s="24"/>
      <c r="C15" s="24"/>
      <c r="D15" s="24"/>
      <c r="E15" s="24"/>
      <c r="F15" s="24"/>
      <c r="G15" s="24"/>
      <c r="H15" s="24"/>
      <c r="I15" s="25" t="n">
        <f aca="false">I13*10000</f>
        <v>240000</v>
      </c>
      <c r="J15" s="25" t="n">
        <f aca="false">J13*90000</f>
        <v>540000</v>
      </c>
      <c r="K15" s="25" t="n">
        <f aca="false">K13*500000</f>
        <v>1000000</v>
      </c>
    </row>
    <row r="17" customFormat="false" ht="12.8" hidden="false" customHeight="false" outlineLevel="0" collapsed="false">
      <c r="A17" s="26" t="s">
        <v>37</v>
      </c>
      <c r="J17" s="19"/>
      <c r="K17" s="25" t="n">
        <f aca="false">SUM(I15:K15)</f>
        <v>1780000</v>
      </c>
    </row>
    <row r="18" customFormat="false" ht="12.8" hidden="false" customHeight="false" outlineLevel="0" collapsed="false">
      <c r="M18" s="27" t="s">
        <v>38</v>
      </c>
      <c r="N18" s="19"/>
      <c r="O18" s="28" t="n">
        <f aca="false">SUM(O4:O10)</f>
        <v>5633000</v>
      </c>
    </row>
    <row r="19" customFormat="false" ht="12.8" hidden="false" customHeight="false" outlineLevel="0" collapsed="false">
      <c r="M19" s="27" t="s">
        <v>39</v>
      </c>
      <c r="N19" s="28" t="n">
        <v>2725000</v>
      </c>
      <c r="O19" s="19"/>
    </row>
    <row r="21" customFormat="false" ht="37.85" hidden="false" customHeight="true" outlineLevel="0" collapsed="false">
      <c r="A21" s="29" t="s">
        <v>40</v>
      </c>
      <c r="I21" s="30" t="n">
        <f aca="false">(I13-I11)*10000</f>
        <v>0</v>
      </c>
      <c r="J21" s="30" t="n">
        <f aca="false">(J13-J11)*90000</f>
        <v>69000</v>
      </c>
      <c r="K21" s="30" t="n">
        <f aca="false">(K13-K11)*500000</f>
        <v>200000</v>
      </c>
    </row>
  </sheetData>
  <mergeCells count="1">
    <mergeCell ref="A1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LibreOffice/6.1.0.3$MacOSX_X86_64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2018-10-06T13:38:07Z</dcterms:created>
  <dc:creator/>
  <dc:description/>
  <dc:language>en-US</dc:language>
  <cp:lastModifiedBy/>
  <dcterms:modified xsi:type="dcterms:W3CDTF">2018-10-07T19:28:46Z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