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345" activeTab="1"/>
  </bookViews>
  <sheets>
    <sheet name="SUM" sheetId="1" r:id="rId1"/>
    <sheet name="MP" sheetId="2" r:id="rId2"/>
  </sheets>
  <calcPr calcId="145621"/>
</workbook>
</file>

<file path=xl/calcChain.xml><?xml version="1.0" encoding="utf-8"?>
<calcChain xmlns="http://schemas.openxmlformats.org/spreadsheetml/2006/main">
  <c r="B52" i="2" l="1"/>
  <c r="B50" i="2"/>
  <c r="B49" i="2"/>
  <c r="B43" i="2"/>
  <c r="D43" i="2" s="1"/>
  <c r="C40" i="2"/>
  <c r="D40" i="2" s="1"/>
  <c r="C39" i="2"/>
  <c r="B39" i="2"/>
  <c r="C38" i="2"/>
  <c r="D38" i="2" s="1"/>
  <c r="C36" i="2"/>
  <c r="C35" i="2"/>
  <c r="C34" i="2"/>
  <c r="D34" i="2" s="1"/>
  <c r="C33" i="2"/>
  <c r="C32" i="2"/>
  <c r="D32" i="2" s="1"/>
  <c r="C31" i="2"/>
  <c r="B31" i="2"/>
  <c r="B30" i="2"/>
  <c r="C30" i="2"/>
  <c r="C29" i="2"/>
  <c r="D29" i="2" s="1"/>
  <c r="C28" i="2"/>
  <c r="D28" i="2" s="1"/>
  <c r="C27" i="2"/>
  <c r="B27" i="2"/>
  <c r="B24" i="2"/>
  <c r="D24" i="2" s="1"/>
  <c r="B23" i="2"/>
  <c r="D23" i="2" s="1"/>
  <c r="C23" i="2"/>
  <c r="C22" i="2"/>
  <c r="B22" i="2"/>
  <c r="B21" i="2"/>
  <c r="D21" i="2" s="1"/>
  <c r="C20" i="2"/>
  <c r="B1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6" i="2"/>
  <c r="D30" i="2"/>
  <c r="D31" i="2"/>
  <c r="D33" i="2"/>
  <c r="D35" i="2"/>
  <c r="D36" i="2"/>
  <c r="D37" i="2"/>
  <c r="D41" i="2"/>
  <c r="D42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3" i="2"/>
  <c r="E3" i="2" s="1"/>
  <c r="D2" i="2"/>
  <c r="D39" i="2" l="1"/>
  <c r="D27" i="2"/>
  <c r="D22" i="2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50" i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E4" i="1"/>
  <c r="D4" i="1"/>
  <c r="E3" i="1"/>
  <c r="D3" i="1"/>
  <c r="D2" i="1"/>
  <c r="E39" i="2" l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2" i="1"/>
</calcChain>
</file>

<file path=xl/sharedStrings.xml><?xml version="1.0" encoding="utf-8"?>
<sst xmlns="http://schemas.openxmlformats.org/spreadsheetml/2006/main" count="25" uniqueCount="9">
  <si>
    <t>I</t>
    <phoneticPr fontId="1" type="noConversion"/>
  </si>
  <si>
    <t>O</t>
    <phoneticPr fontId="1" type="noConversion"/>
  </si>
  <si>
    <t>SUM</t>
    <phoneticPr fontId="1" type="noConversion"/>
  </si>
  <si>
    <t>I-O</t>
    <phoneticPr fontId="1" type="noConversion"/>
  </si>
  <si>
    <t>MP</t>
    <phoneticPr fontId="1" type="noConversion"/>
  </si>
  <si>
    <t>MP+Invest</t>
    <phoneticPr fontId="1" type="noConversion"/>
  </si>
  <si>
    <t>Invest</t>
    <phoneticPr fontId="1" type="noConversion"/>
  </si>
  <si>
    <t>No MP</t>
    <phoneticPr fontId="1" type="noConversion"/>
  </si>
  <si>
    <t>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</si>
</sst>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SUM!$A$2:$A$62</c:f>
              <c:numCache>
                <c:formatCode>mmm\-yy</c:formatCode>
                <c:ptCount val="6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  <c:pt idx="21">
                  <c:v>44409</c:v>
                </c:pt>
                <c:pt idx="22">
                  <c:v>44440</c:v>
                </c:pt>
                <c:pt idx="23">
                  <c:v>44470</c:v>
                </c:pt>
                <c:pt idx="24">
                  <c:v>44501</c:v>
                </c:pt>
                <c:pt idx="25">
                  <c:v>44531</c:v>
                </c:pt>
                <c:pt idx="26">
                  <c:v>44562</c:v>
                </c:pt>
                <c:pt idx="27">
                  <c:v>44593</c:v>
                </c:pt>
                <c:pt idx="28">
                  <c:v>44621</c:v>
                </c:pt>
                <c:pt idx="29">
                  <c:v>44652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  <c:pt idx="35">
                  <c:v>44835</c:v>
                </c:pt>
                <c:pt idx="36">
                  <c:v>44866</c:v>
                </c:pt>
                <c:pt idx="37">
                  <c:v>44896</c:v>
                </c:pt>
                <c:pt idx="38">
                  <c:v>44927</c:v>
                </c:pt>
                <c:pt idx="39">
                  <c:v>44958</c:v>
                </c:pt>
                <c:pt idx="40">
                  <c:v>44986</c:v>
                </c:pt>
                <c:pt idx="41">
                  <c:v>45017</c:v>
                </c:pt>
                <c:pt idx="42">
                  <c:v>45047</c:v>
                </c:pt>
                <c:pt idx="43">
                  <c:v>45078</c:v>
                </c:pt>
                <c:pt idx="44">
                  <c:v>45108</c:v>
                </c:pt>
                <c:pt idx="45">
                  <c:v>45139</c:v>
                </c:pt>
                <c:pt idx="46">
                  <c:v>45170</c:v>
                </c:pt>
                <c:pt idx="47">
                  <c:v>45200</c:v>
                </c:pt>
                <c:pt idx="48">
                  <c:v>45231</c:v>
                </c:pt>
                <c:pt idx="49">
                  <c:v>45261</c:v>
                </c:pt>
                <c:pt idx="50">
                  <c:v>45292</c:v>
                </c:pt>
                <c:pt idx="51">
                  <c:v>45323</c:v>
                </c:pt>
                <c:pt idx="52">
                  <c:v>45352</c:v>
                </c:pt>
                <c:pt idx="53">
                  <c:v>45383</c:v>
                </c:pt>
                <c:pt idx="54">
                  <c:v>45413</c:v>
                </c:pt>
                <c:pt idx="55">
                  <c:v>45444</c:v>
                </c:pt>
                <c:pt idx="56">
                  <c:v>45474</c:v>
                </c:pt>
                <c:pt idx="57">
                  <c:v>45505</c:v>
                </c:pt>
                <c:pt idx="58">
                  <c:v>45536</c:v>
                </c:pt>
                <c:pt idx="59">
                  <c:v>45566</c:v>
                </c:pt>
                <c:pt idx="60">
                  <c:v>45597</c:v>
                </c:pt>
              </c:numCache>
            </c:numRef>
          </c:cat>
          <c:val>
            <c:numRef>
              <c:f>SUM!$E$2:$E$62</c:f>
              <c:numCache>
                <c:formatCode>General</c:formatCode>
                <c:ptCount val="61"/>
                <c:pt idx="0">
                  <c:v>10108</c:v>
                </c:pt>
                <c:pt idx="1">
                  <c:v>20055</c:v>
                </c:pt>
                <c:pt idx="2">
                  <c:v>34527</c:v>
                </c:pt>
                <c:pt idx="3">
                  <c:v>34557</c:v>
                </c:pt>
                <c:pt idx="4">
                  <c:v>41147</c:v>
                </c:pt>
                <c:pt idx="5">
                  <c:v>42943</c:v>
                </c:pt>
                <c:pt idx="6">
                  <c:v>19686</c:v>
                </c:pt>
                <c:pt idx="7">
                  <c:v>23687</c:v>
                </c:pt>
                <c:pt idx="8">
                  <c:v>22691</c:v>
                </c:pt>
                <c:pt idx="9">
                  <c:v>30882</c:v>
                </c:pt>
                <c:pt idx="10">
                  <c:v>43293</c:v>
                </c:pt>
                <c:pt idx="11">
                  <c:v>23240</c:v>
                </c:pt>
                <c:pt idx="12">
                  <c:v>16480</c:v>
                </c:pt>
                <c:pt idx="13">
                  <c:v>20325</c:v>
                </c:pt>
                <c:pt idx="14">
                  <c:v>85603</c:v>
                </c:pt>
                <c:pt idx="15">
                  <c:v>107511</c:v>
                </c:pt>
                <c:pt idx="16">
                  <c:v>67767</c:v>
                </c:pt>
                <c:pt idx="17">
                  <c:v>14473</c:v>
                </c:pt>
                <c:pt idx="18">
                  <c:v>14402</c:v>
                </c:pt>
                <c:pt idx="19">
                  <c:v>21164</c:v>
                </c:pt>
                <c:pt idx="20">
                  <c:v>14241</c:v>
                </c:pt>
                <c:pt idx="21">
                  <c:v>371548</c:v>
                </c:pt>
                <c:pt idx="22">
                  <c:v>343727</c:v>
                </c:pt>
                <c:pt idx="23">
                  <c:v>323327</c:v>
                </c:pt>
                <c:pt idx="24">
                  <c:v>245071</c:v>
                </c:pt>
                <c:pt idx="25">
                  <c:v>213883</c:v>
                </c:pt>
                <c:pt idx="26">
                  <c:v>354181</c:v>
                </c:pt>
                <c:pt idx="27">
                  <c:v>357839</c:v>
                </c:pt>
                <c:pt idx="28">
                  <c:v>586597</c:v>
                </c:pt>
                <c:pt idx="29">
                  <c:v>409146</c:v>
                </c:pt>
                <c:pt idx="30">
                  <c:v>300169</c:v>
                </c:pt>
                <c:pt idx="31">
                  <c:v>250631</c:v>
                </c:pt>
                <c:pt idx="32">
                  <c:v>182563</c:v>
                </c:pt>
                <c:pt idx="33">
                  <c:v>114618</c:v>
                </c:pt>
                <c:pt idx="34">
                  <c:v>22490</c:v>
                </c:pt>
                <c:pt idx="35">
                  <c:v>52873</c:v>
                </c:pt>
                <c:pt idx="36">
                  <c:v>70375</c:v>
                </c:pt>
                <c:pt idx="37">
                  <c:v>405089</c:v>
                </c:pt>
                <c:pt idx="38">
                  <c:v>449021</c:v>
                </c:pt>
                <c:pt idx="39">
                  <c:v>420559</c:v>
                </c:pt>
                <c:pt idx="40">
                  <c:v>436387</c:v>
                </c:pt>
                <c:pt idx="41">
                  <c:v>480156</c:v>
                </c:pt>
                <c:pt idx="42">
                  <c:v>495340</c:v>
                </c:pt>
                <c:pt idx="43">
                  <c:v>498034</c:v>
                </c:pt>
                <c:pt idx="44">
                  <c:v>469275</c:v>
                </c:pt>
                <c:pt idx="45">
                  <c:v>479228</c:v>
                </c:pt>
                <c:pt idx="46">
                  <c:v>518071</c:v>
                </c:pt>
                <c:pt idx="47">
                  <c:v>212561</c:v>
                </c:pt>
                <c:pt idx="48">
                  <c:v>204352</c:v>
                </c:pt>
                <c:pt idx="49">
                  <c:v>245089</c:v>
                </c:pt>
                <c:pt idx="50">
                  <c:v>257726</c:v>
                </c:pt>
                <c:pt idx="51">
                  <c:v>317163</c:v>
                </c:pt>
                <c:pt idx="52">
                  <c:v>276660</c:v>
                </c:pt>
                <c:pt idx="53">
                  <c:v>389504</c:v>
                </c:pt>
                <c:pt idx="54">
                  <c:v>1141847</c:v>
                </c:pt>
                <c:pt idx="55">
                  <c:v>1143645</c:v>
                </c:pt>
                <c:pt idx="56">
                  <c:v>1153286</c:v>
                </c:pt>
                <c:pt idx="57">
                  <c:v>1064441</c:v>
                </c:pt>
                <c:pt idx="58">
                  <c:v>1074023</c:v>
                </c:pt>
                <c:pt idx="59">
                  <c:v>1141348</c:v>
                </c:pt>
                <c:pt idx="60">
                  <c:v>1138253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8672"/>
        <c:axId val="151847680"/>
      </c:lineChart>
      <c:dateAx>
        <c:axId val="70668672"/>
        <c:scaling>
          <c:orientation val="minMax"/>
        </c:scaling>
        <c:delete val="0"/>
        <c:axPos val="b"/>
        <c:majorGridlines/>
        <c:numFmt formatCode="mmm\-yy" sourceLinked="1"/>
        <c:majorTickMark val="out"/>
        <c:minorTickMark val="none"/>
        <c:tickLblPos val="nextTo"/>
        <c:crossAx val="151847680"/>
        <c:crosses val="autoZero"/>
        <c:auto val="1"/>
        <c:lblOffset val="100"/>
        <c:baseTimeUnit val="months"/>
      </c:dateAx>
      <c:valAx>
        <c:axId val="151847680"/>
        <c:scaling>
          <c:orientation val="minMax"/>
          <c:max val="1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TW"/>
          </a:p>
        </c:txPr>
        <c:crossAx val="706686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MP!$A$2:$A$62</c:f>
              <c:numCache>
                <c:formatCode>mmm\-yy</c:formatCode>
                <c:ptCount val="6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  <c:pt idx="21">
                  <c:v>44409</c:v>
                </c:pt>
                <c:pt idx="22">
                  <c:v>44440</c:v>
                </c:pt>
                <c:pt idx="23">
                  <c:v>44470</c:v>
                </c:pt>
                <c:pt idx="24">
                  <c:v>44501</c:v>
                </c:pt>
                <c:pt idx="25">
                  <c:v>44531</c:v>
                </c:pt>
                <c:pt idx="26">
                  <c:v>44562</c:v>
                </c:pt>
                <c:pt idx="27">
                  <c:v>44593</c:v>
                </c:pt>
                <c:pt idx="28">
                  <c:v>44621</c:v>
                </c:pt>
                <c:pt idx="29">
                  <c:v>44652</c:v>
                </c:pt>
                <c:pt idx="30">
                  <c:v>44682</c:v>
                </c:pt>
                <c:pt idx="31">
                  <c:v>44713</c:v>
                </c:pt>
                <c:pt idx="32">
                  <c:v>44743</c:v>
                </c:pt>
                <c:pt idx="33">
                  <c:v>44774</c:v>
                </c:pt>
                <c:pt idx="34">
                  <c:v>44805</c:v>
                </c:pt>
                <c:pt idx="35">
                  <c:v>44835</c:v>
                </c:pt>
                <c:pt idx="36">
                  <c:v>44866</c:v>
                </c:pt>
                <c:pt idx="37">
                  <c:v>44896</c:v>
                </c:pt>
                <c:pt idx="38">
                  <c:v>44927</c:v>
                </c:pt>
                <c:pt idx="39">
                  <c:v>44958</c:v>
                </c:pt>
                <c:pt idx="40">
                  <c:v>44986</c:v>
                </c:pt>
                <c:pt idx="41">
                  <c:v>45017</c:v>
                </c:pt>
                <c:pt idx="42">
                  <c:v>45047</c:v>
                </c:pt>
                <c:pt idx="43">
                  <c:v>45078</c:v>
                </c:pt>
                <c:pt idx="44">
                  <c:v>45108</c:v>
                </c:pt>
                <c:pt idx="45">
                  <c:v>45139</c:v>
                </c:pt>
                <c:pt idx="46">
                  <c:v>45170</c:v>
                </c:pt>
                <c:pt idx="47">
                  <c:v>45200</c:v>
                </c:pt>
                <c:pt idx="48">
                  <c:v>45231</c:v>
                </c:pt>
                <c:pt idx="49">
                  <c:v>45261</c:v>
                </c:pt>
                <c:pt idx="50">
                  <c:v>45292</c:v>
                </c:pt>
                <c:pt idx="51">
                  <c:v>45323</c:v>
                </c:pt>
                <c:pt idx="52">
                  <c:v>45352</c:v>
                </c:pt>
                <c:pt idx="53">
                  <c:v>45383</c:v>
                </c:pt>
                <c:pt idx="54">
                  <c:v>45413</c:v>
                </c:pt>
                <c:pt idx="55">
                  <c:v>45444</c:v>
                </c:pt>
                <c:pt idx="56">
                  <c:v>45474</c:v>
                </c:pt>
                <c:pt idx="57">
                  <c:v>45505</c:v>
                </c:pt>
                <c:pt idx="58">
                  <c:v>45536</c:v>
                </c:pt>
                <c:pt idx="59">
                  <c:v>45566</c:v>
                </c:pt>
                <c:pt idx="60">
                  <c:v>45597</c:v>
                </c:pt>
              </c:numCache>
            </c:numRef>
          </c:cat>
          <c:val>
            <c:numRef>
              <c:f>MP!$E$2:$E$62</c:f>
              <c:numCache>
                <c:formatCode>General</c:formatCode>
                <c:ptCount val="61"/>
                <c:pt idx="0">
                  <c:v>0</c:v>
                </c:pt>
                <c:pt idx="1">
                  <c:v>-300</c:v>
                </c:pt>
                <c:pt idx="2">
                  <c:v>-900</c:v>
                </c:pt>
                <c:pt idx="3">
                  <c:v>-4055</c:v>
                </c:pt>
                <c:pt idx="4">
                  <c:v>218</c:v>
                </c:pt>
                <c:pt idx="5">
                  <c:v>-3982</c:v>
                </c:pt>
                <c:pt idx="6">
                  <c:v>-26780</c:v>
                </c:pt>
                <c:pt idx="7">
                  <c:v>-20538</c:v>
                </c:pt>
                <c:pt idx="8">
                  <c:v>-21138</c:v>
                </c:pt>
                <c:pt idx="9">
                  <c:v>-20138</c:v>
                </c:pt>
                <c:pt idx="10">
                  <c:v>-13287</c:v>
                </c:pt>
                <c:pt idx="11">
                  <c:v>-30908</c:v>
                </c:pt>
                <c:pt idx="12">
                  <c:v>-31534</c:v>
                </c:pt>
                <c:pt idx="13">
                  <c:v>-27971</c:v>
                </c:pt>
                <c:pt idx="14">
                  <c:v>-21768</c:v>
                </c:pt>
                <c:pt idx="15">
                  <c:v>-47972</c:v>
                </c:pt>
                <c:pt idx="16">
                  <c:v>-53806</c:v>
                </c:pt>
                <c:pt idx="17">
                  <c:v>-79220</c:v>
                </c:pt>
                <c:pt idx="18">
                  <c:v>-83613</c:v>
                </c:pt>
                <c:pt idx="19">
                  <c:v>-109928</c:v>
                </c:pt>
                <c:pt idx="20">
                  <c:v>-106467</c:v>
                </c:pt>
                <c:pt idx="21">
                  <c:v>21810</c:v>
                </c:pt>
                <c:pt idx="22">
                  <c:v>66259</c:v>
                </c:pt>
                <c:pt idx="23">
                  <c:v>61017</c:v>
                </c:pt>
                <c:pt idx="24">
                  <c:v>-88089</c:v>
                </c:pt>
                <c:pt idx="25">
                  <c:v>-110171</c:v>
                </c:pt>
                <c:pt idx="26">
                  <c:v>-35448</c:v>
                </c:pt>
                <c:pt idx="27">
                  <c:v>-73739</c:v>
                </c:pt>
                <c:pt idx="28">
                  <c:v>-62722</c:v>
                </c:pt>
                <c:pt idx="29">
                  <c:v>-148527</c:v>
                </c:pt>
                <c:pt idx="30">
                  <c:v>-213243</c:v>
                </c:pt>
                <c:pt idx="31">
                  <c:v>-405751</c:v>
                </c:pt>
                <c:pt idx="32">
                  <c:v>-512564</c:v>
                </c:pt>
                <c:pt idx="33">
                  <c:v>-564398</c:v>
                </c:pt>
                <c:pt idx="34">
                  <c:v>-571496</c:v>
                </c:pt>
                <c:pt idx="35">
                  <c:v>-575985</c:v>
                </c:pt>
                <c:pt idx="36">
                  <c:v>-569494</c:v>
                </c:pt>
                <c:pt idx="37">
                  <c:v>-302437</c:v>
                </c:pt>
                <c:pt idx="38">
                  <c:v>-168118</c:v>
                </c:pt>
                <c:pt idx="39">
                  <c:v>-28284</c:v>
                </c:pt>
                <c:pt idx="40">
                  <c:v>129927</c:v>
                </c:pt>
                <c:pt idx="41">
                  <c:v>133713</c:v>
                </c:pt>
                <c:pt idx="42">
                  <c:v>136547</c:v>
                </c:pt>
                <c:pt idx="43">
                  <c:v>147651</c:v>
                </c:pt>
                <c:pt idx="44">
                  <c:v>162260</c:v>
                </c:pt>
                <c:pt idx="45">
                  <c:v>164424</c:v>
                </c:pt>
                <c:pt idx="46">
                  <c:v>167974</c:v>
                </c:pt>
                <c:pt idx="47">
                  <c:v>183826</c:v>
                </c:pt>
                <c:pt idx="48">
                  <c:v>191520</c:v>
                </c:pt>
                <c:pt idx="49">
                  <c:v>196648</c:v>
                </c:pt>
                <c:pt idx="50">
                  <c:v>200187</c:v>
                </c:pt>
                <c:pt idx="51">
                  <c:v>200187</c:v>
                </c:pt>
                <c:pt idx="52">
                  <c:v>200187</c:v>
                </c:pt>
                <c:pt idx="53">
                  <c:v>200187</c:v>
                </c:pt>
                <c:pt idx="54">
                  <c:v>182407</c:v>
                </c:pt>
                <c:pt idx="55">
                  <c:v>182407</c:v>
                </c:pt>
                <c:pt idx="56">
                  <c:v>190907</c:v>
                </c:pt>
                <c:pt idx="57">
                  <c:v>190907</c:v>
                </c:pt>
                <c:pt idx="58">
                  <c:v>210907</c:v>
                </c:pt>
                <c:pt idx="59">
                  <c:v>210907</c:v>
                </c:pt>
                <c:pt idx="60">
                  <c:v>210907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50432"/>
        <c:axId val="158451968"/>
      </c:lineChart>
      <c:dateAx>
        <c:axId val="158450432"/>
        <c:scaling>
          <c:orientation val="minMax"/>
        </c:scaling>
        <c:delete val="0"/>
        <c:axPos val="b"/>
        <c:majorGridlines/>
        <c:numFmt formatCode="mmm\-yy" sourceLinked="1"/>
        <c:majorTickMark val="out"/>
        <c:minorTickMark val="none"/>
        <c:tickLblPos val="low"/>
        <c:crossAx val="158451968"/>
        <c:crosses val="autoZero"/>
        <c:auto val="1"/>
        <c:lblOffset val="100"/>
        <c:baseTimeUnit val="months"/>
      </c:dateAx>
      <c:valAx>
        <c:axId val="158451968"/>
        <c:scaling>
          <c:orientation val="minMax"/>
          <c:min val="-6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TW"/>
          </a:p>
        </c:txPr>
        <c:crossAx val="1584504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9525</xdr:rowOff>
    </xdr:from>
    <xdr:to>
      <xdr:col>23</xdr:col>
      <xdr:colOff>409576</xdr:colOff>
      <xdr:row>14</xdr:row>
      <xdr:rowOff>28575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23</xdr:col>
      <xdr:colOff>409575</xdr:colOff>
      <xdr:row>14</xdr:row>
      <xdr:rowOff>28575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14</xdr:row>
      <xdr:rowOff>104775</xdr:rowOff>
    </xdr:from>
    <xdr:to>
      <xdr:col>12</xdr:col>
      <xdr:colOff>495300</xdr:colOff>
      <xdr:row>18</xdr:row>
      <xdr:rowOff>171450</xdr:rowOff>
    </xdr:to>
    <xdr:sp macro="" textlink="">
      <xdr:nvSpPr>
        <xdr:cNvPr id="3" name="矩形 2"/>
        <xdr:cNvSpPr/>
      </xdr:nvSpPr>
      <xdr:spPr>
        <a:xfrm>
          <a:off x="4848225" y="3038475"/>
          <a:ext cx="3876675" cy="904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zh-TW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495301</xdr:colOff>
      <xdr:row>14</xdr:row>
      <xdr:rowOff>104775</xdr:rowOff>
    </xdr:from>
    <xdr:to>
      <xdr:col>13</xdr:col>
      <xdr:colOff>190501</xdr:colOff>
      <xdr:row>18</xdr:row>
      <xdr:rowOff>171450</xdr:rowOff>
    </xdr:to>
    <xdr:sp macro="" textlink="">
      <xdr:nvSpPr>
        <xdr:cNvPr id="4" name="矩形 3"/>
        <xdr:cNvSpPr/>
      </xdr:nvSpPr>
      <xdr:spPr>
        <a:xfrm>
          <a:off x="8724901" y="3038475"/>
          <a:ext cx="381000" cy="9048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zh-TW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190501</xdr:colOff>
      <xdr:row>14</xdr:row>
      <xdr:rowOff>104775</xdr:rowOff>
    </xdr:from>
    <xdr:to>
      <xdr:col>14</xdr:col>
      <xdr:colOff>428625</xdr:colOff>
      <xdr:row>18</xdr:row>
      <xdr:rowOff>171450</xdr:rowOff>
    </xdr:to>
    <xdr:sp macro="" textlink="">
      <xdr:nvSpPr>
        <xdr:cNvPr id="5" name="矩形 4"/>
        <xdr:cNvSpPr/>
      </xdr:nvSpPr>
      <xdr:spPr>
        <a:xfrm>
          <a:off x="9105901" y="3038475"/>
          <a:ext cx="923924" cy="9048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zh-TW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428625</xdr:colOff>
      <xdr:row>14</xdr:row>
      <xdr:rowOff>104775</xdr:rowOff>
    </xdr:from>
    <xdr:to>
      <xdr:col>16</xdr:col>
      <xdr:colOff>542924</xdr:colOff>
      <xdr:row>18</xdr:row>
      <xdr:rowOff>171450</xdr:rowOff>
    </xdr:to>
    <xdr:sp macro="" textlink="">
      <xdr:nvSpPr>
        <xdr:cNvPr id="6" name="矩形 5"/>
        <xdr:cNvSpPr/>
      </xdr:nvSpPr>
      <xdr:spPr>
        <a:xfrm>
          <a:off x="10029825" y="3038475"/>
          <a:ext cx="1485899" cy="9048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zh-TW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542925</xdr:colOff>
      <xdr:row>14</xdr:row>
      <xdr:rowOff>104775</xdr:rowOff>
    </xdr:from>
    <xdr:to>
      <xdr:col>23</xdr:col>
      <xdr:colOff>238125</xdr:colOff>
      <xdr:row>18</xdr:row>
      <xdr:rowOff>171450</xdr:rowOff>
    </xdr:to>
    <xdr:sp macro="" textlink="">
      <xdr:nvSpPr>
        <xdr:cNvPr id="7" name="矩形 6"/>
        <xdr:cNvSpPr/>
      </xdr:nvSpPr>
      <xdr:spPr>
        <a:xfrm>
          <a:off x="11515725" y="3038475"/>
          <a:ext cx="4495800" cy="90487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zh-TW" altLang="en-US" sz="4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I19" sqref="I19"/>
    </sheetView>
  </sheetViews>
  <sheetFormatPr defaultRowHeight="16.5" x14ac:dyDescent="0.25"/>
  <sheetData>
    <row r="1" spans="1:6" x14ac:dyDescent="0.25">
      <c r="B1" s="2" t="s">
        <v>0</v>
      </c>
      <c r="C1" s="2" t="s">
        <v>1</v>
      </c>
      <c r="D1" s="2" t="s">
        <v>3</v>
      </c>
      <c r="E1" s="2" t="s">
        <v>2</v>
      </c>
    </row>
    <row r="2" spans="1:6" x14ac:dyDescent="0.25">
      <c r="A2" s="1">
        <v>43770</v>
      </c>
      <c r="B2">
        <v>17256</v>
      </c>
      <c r="C2">
        <v>7148</v>
      </c>
      <c r="D2">
        <f>B2-C2</f>
        <v>10108</v>
      </c>
      <c r="E2">
        <v>10108</v>
      </c>
    </row>
    <row r="3" spans="1:6" x14ac:dyDescent="0.25">
      <c r="A3" s="1">
        <v>43800</v>
      </c>
      <c r="B3">
        <v>19400</v>
      </c>
      <c r="C3">
        <v>9453</v>
      </c>
      <c r="D3">
        <f>B3-C3</f>
        <v>9947</v>
      </c>
      <c r="E3">
        <f>D3+E2</f>
        <v>20055</v>
      </c>
    </row>
    <row r="4" spans="1:6" x14ac:dyDescent="0.25">
      <c r="A4" s="1">
        <v>43831</v>
      </c>
      <c r="B4">
        <v>22552</v>
      </c>
      <c r="C4">
        <v>8080</v>
      </c>
      <c r="D4">
        <f>B4-C4</f>
        <v>14472</v>
      </c>
      <c r="E4">
        <f>D4+E3</f>
        <v>34527</v>
      </c>
    </row>
    <row r="5" spans="1:6" x14ac:dyDescent="0.25">
      <c r="A5" s="1">
        <v>43862</v>
      </c>
      <c r="B5">
        <v>8221</v>
      </c>
      <c r="C5">
        <v>8191</v>
      </c>
      <c r="D5">
        <f t="shared" ref="D5:D62" si="0">B5-C5</f>
        <v>30</v>
      </c>
      <c r="E5">
        <f t="shared" ref="E5:E62" si="1">D5+E4</f>
        <v>34557</v>
      </c>
    </row>
    <row r="6" spans="1:6" x14ac:dyDescent="0.25">
      <c r="A6" s="1">
        <v>43891</v>
      </c>
      <c r="B6">
        <v>19700</v>
      </c>
      <c r="C6">
        <v>13110</v>
      </c>
      <c r="D6">
        <f t="shared" si="0"/>
        <v>6590</v>
      </c>
      <c r="E6">
        <f t="shared" si="1"/>
        <v>41147</v>
      </c>
    </row>
    <row r="7" spans="1:6" x14ac:dyDescent="0.25">
      <c r="A7" s="1">
        <v>43922</v>
      </c>
      <c r="B7">
        <v>32786</v>
      </c>
      <c r="C7">
        <v>30990</v>
      </c>
      <c r="D7">
        <f t="shared" si="0"/>
        <v>1796</v>
      </c>
      <c r="E7">
        <f t="shared" si="1"/>
        <v>42943</v>
      </c>
    </row>
    <row r="8" spans="1:6" x14ac:dyDescent="0.25">
      <c r="A8" s="1">
        <v>43952</v>
      </c>
      <c r="B8">
        <v>13276</v>
      </c>
      <c r="C8">
        <v>36533</v>
      </c>
      <c r="D8">
        <f t="shared" si="0"/>
        <v>-23257</v>
      </c>
      <c r="E8">
        <f t="shared" si="1"/>
        <v>19686</v>
      </c>
      <c r="F8" t="s">
        <v>4</v>
      </c>
    </row>
    <row r="9" spans="1:6" x14ac:dyDescent="0.25">
      <c r="A9" s="1">
        <v>43983</v>
      </c>
      <c r="B9">
        <v>18724</v>
      </c>
      <c r="C9">
        <v>14723</v>
      </c>
      <c r="D9">
        <f t="shared" si="0"/>
        <v>4001</v>
      </c>
      <c r="E9">
        <f t="shared" si="1"/>
        <v>23687</v>
      </c>
    </row>
    <row r="10" spans="1:6" x14ac:dyDescent="0.25">
      <c r="A10" s="1">
        <v>44013</v>
      </c>
      <c r="B10">
        <v>12264</v>
      </c>
      <c r="C10">
        <v>13260</v>
      </c>
      <c r="D10">
        <f t="shared" si="0"/>
        <v>-996</v>
      </c>
      <c r="E10">
        <f t="shared" si="1"/>
        <v>22691</v>
      </c>
    </row>
    <row r="11" spans="1:6" x14ac:dyDescent="0.25">
      <c r="A11" s="1">
        <v>44044</v>
      </c>
      <c r="B11">
        <v>21701</v>
      </c>
      <c r="C11">
        <v>13510</v>
      </c>
      <c r="D11">
        <f t="shared" si="0"/>
        <v>8191</v>
      </c>
      <c r="E11">
        <f t="shared" si="1"/>
        <v>30882</v>
      </c>
    </row>
    <row r="12" spans="1:6" x14ac:dyDescent="0.25">
      <c r="A12" s="1">
        <v>44075</v>
      </c>
      <c r="B12">
        <v>18514</v>
      </c>
      <c r="C12">
        <v>6103</v>
      </c>
      <c r="D12">
        <f t="shared" si="0"/>
        <v>12411</v>
      </c>
      <c r="E12">
        <f t="shared" si="1"/>
        <v>43293</v>
      </c>
    </row>
    <row r="13" spans="1:6" x14ac:dyDescent="0.25">
      <c r="A13" s="1">
        <v>44105</v>
      </c>
      <c r="B13">
        <v>14805</v>
      </c>
      <c r="C13">
        <v>34858</v>
      </c>
      <c r="D13">
        <f t="shared" si="0"/>
        <v>-20053</v>
      </c>
      <c r="E13">
        <f t="shared" si="1"/>
        <v>23240</v>
      </c>
      <c r="F13" t="s">
        <v>4</v>
      </c>
    </row>
    <row r="14" spans="1:6" x14ac:dyDescent="0.25">
      <c r="A14" s="1">
        <v>44136</v>
      </c>
      <c r="B14">
        <v>9219</v>
      </c>
      <c r="C14">
        <v>15979</v>
      </c>
      <c r="D14">
        <f t="shared" si="0"/>
        <v>-6760</v>
      </c>
      <c r="E14">
        <f t="shared" si="1"/>
        <v>16480</v>
      </c>
    </row>
    <row r="15" spans="1:6" x14ac:dyDescent="0.25">
      <c r="A15" s="1">
        <v>44166</v>
      </c>
      <c r="B15">
        <v>23121</v>
      </c>
      <c r="C15">
        <v>19276</v>
      </c>
      <c r="D15">
        <f t="shared" si="0"/>
        <v>3845</v>
      </c>
      <c r="E15">
        <f t="shared" si="1"/>
        <v>20325</v>
      </c>
    </row>
    <row r="16" spans="1:6" x14ac:dyDescent="0.25">
      <c r="A16" s="1">
        <v>44197</v>
      </c>
      <c r="B16">
        <v>84375</v>
      </c>
      <c r="C16">
        <v>19097</v>
      </c>
      <c r="D16">
        <f t="shared" si="0"/>
        <v>65278</v>
      </c>
      <c r="E16">
        <f t="shared" si="1"/>
        <v>85603</v>
      </c>
    </row>
    <row r="17" spans="1:6" x14ac:dyDescent="0.25">
      <c r="A17" s="1">
        <v>44228</v>
      </c>
      <c r="B17">
        <v>72650</v>
      </c>
      <c r="C17">
        <v>50742</v>
      </c>
      <c r="D17">
        <f t="shared" si="0"/>
        <v>21908</v>
      </c>
      <c r="E17">
        <f t="shared" si="1"/>
        <v>107511</v>
      </c>
    </row>
    <row r="18" spans="1:6" x14ac:dyDescent="0.25">
      <c r="A18" s="1">
        <v>44256</v>
      </c>
      <c r="B18">
        <v>20593</v>
      </c>
      <c r="C18">
        <v>60337</v>
      </c>
      <c r="D18">
        <f t="shared" si="0"/>
        <v>-39744</v>
      </c>
      <c r="E18">
        <f t="shared" si="1"/>
        <v>67767</v>
      </c>
      <c r="F18" t="s">
        <v>5</v>
      </c>
    </row>
    <row r="19" spans="1:6" x14ac:dyDescent="0.25">
      <c r="A19" s="1">
        <v>44287</v>
      </c>
      <c r="B19">
        <v>84508</v>
      </c>
      <c r="C19">
        <v>137802</v>
      </c>
      <c r="D19">
        <f t="shared" si="0"/>
        <v>-53294</v>
      </c>
      <c r="E19">
        <f t="shared" si="1"/>
        <v>14473</v>
      </c>
      <c r="F19" t="s">
        <v>5</v>
      </c>
    </row>
    <row r="20" spans="1:6" x14ac:dyDescent="0.25">
      <c r="A20" s="1">
        <v>44317</v>
      </c>
      <c r="B20">
        <v>21580</v>
      </c>
      <c r="C20">
        <v>21651</v>
      </c>
      <c r="D20">
        <f t="shared" si="0"/>
        <v>-71</v>
      </c>
      <c r="E20">
        <f t="shared" si="1"/>
        <v>14402</v>
      </c>
    </row>
    <row r="21" spans="1:6" x14ac:dyDescent="0.25">
      <c r="A21" s="1">
        <v>44348</v>
      </c>
      <c r="B21">
        <v>109325</v>
      </c>
      <c r="C21">
        <v>102563</v>
      </c>
      <c r="D21">
        <f t="shared" si="0"/>
        <v>6762</v>
      </c>
      <c r="E21">
        <f t="shared" si="1"/>
        <v>21164</v>
      </c>
    </row>
    <row r="22" spans="1:6" x14ac:dyDescent="0.25">
      <c r="A22" s="1">
        <v>44378</v>
      </c>
      <c r="B22">
        <v>42508</v>
      </c>
      <c r="C22">
        <v>49431</v>
      </c>
      <c r="D22">
        <f t="shared" si="0"/>
        <v>-6923</v>
      </c>
      <c r="E22">
        <f t="shared" si="1"/>
        <v>14241</v>
      </c>
    </row>
    <row r="23" spans="1:6" x14ac:dyDescent="0.25">
      <c r="A23" s="1">
        <v>44409</v>
      </c>
      <c r="B23">
        <v>514901</v>
      </c>
      <c r="C23">
        <v>157594</v>
      </c>
      <c r="D23">
        <f t="shared" si="0"/>
        <v>357307</v>
      </c>
      <c r="E23">
        <f t="shared" si="1"/>
        <v>371548</v>
      </c>
      <c r="F23" t="s">
        <v>6</v>
      </c>
    </row>
    <row r="24" spans="1:6" x14ac:dyDescent="0.25">
      <c r="A24" s="1">
        <v>44440</v>
      </c>
      <c r="B24">
        <v>193842</v>
      </c>
      <c r="C24">
        <v>221663</v>
      </c>
      <c r="D24">
        <f t="shared" si="0"/>
        <v>-27821</v>
      </c>
      <c r="E24">
        <f t="shared" si="1"/>
        <v>343727</v>
      </c>
    </row>
    <row r="25" spans="1:6" x14ac:dyDescent="0.25">
      <c r="A25" s="1">
        <v>44470</v>
      </c>
      <c r="B25">
        <v>120862</v>
      </c>
      <c r="C25">
        <v>141262</v>
      </c>
      <c r="D25">
        <f t="shared" si="0"/>
        <v>-20400</v>
      </c>
      <c r="E25">
        <f t="shared" si="1"/>
        <v>323327</v>
      </c>
    </row>
    <row r="26" spans="1:6" x14ac:dyDescent="0.25">
      <c r="A26" s="1">
        <v>44501</v>
      </c>
      <c r="B26">
        <v>140149</v>
      </c>
      <c r="C26">
        <v>218405</v>
      </c>
      <c r="D26">
        <f t="shared" si="0"/>
        <v>-78256</v>
      </c>
      <c r="E26">
        <f t="shared" si="1"/>
        <v>245071</v>
      </c>
      <c r="F26" t="s">
        <v>4</v>
      </c>
    </row>
    <row r="27" spans="1:6" x14ac:dyDescent="0.25">
      <c r="A27" s="1">
        <v>44531</v>
      </c>
      <c r="B27">
        <v>24809</v>
      </c>
      <c r="C27">
        <v>55997</v>
      </c>
      <c r="D27">
        <f t="shared" si="0"/>
        <v>-31188</v>
      </c>
      <c r="E27">
        <f t="shared" si="1"/>
        <v>213883</v>
      </c>
      <c r="F27" t="s">
        <v>4</v>
      </c>
    </row>
    <row r="28" spans="1:6" x14ac:dyDescent="0.25">
      <c r="A28" s="1">
        <v>44562</v>
      </c>
      <c r="B28">
        <v>206046</v>
      </c>
      <c r="C28">
        <v>65748</v>
      </c>
      <c r="D28">
        <f t="shared" si="0"/>
        <v>140298</v>
      </c>
      <c r="E28">
        <f t="shared" si="1"/>
        <v>354181</v>
      </c>
      <c r="F28" t="s">
        <v>5</v>
      </c>
    </row>
    <row r="29" spans="1:6" x14ac:dyDescent="0.25">
      <c r="A29" s="1">
        <v>44593</v>
      </c>
      <c r="B29">
        <v>98117</v>
      </c>
      <c r="C29">
        <v>94459</v>
      </c>
      <c r="D29">
        <f t="shared" si="0"/>
        <v>3658</v>
      </c>
      <c r="E29">
        <f t="shared" si="1"/>
        <v>357839</v>
      </c>
    </row>
    <row r="30" spans="1:6" x14ac:dyDescent="0.25">
      <c r="A30" s="1">
        <v>44621</v>
      </c>
      <c r="B30">
        <v>469278</v>
      </c>
      <c r="C30">
        <v>240520</v>
      </c>
      <c r="D30">
        <f t="shared" si="0"/>
        <v>228758</v>
      </c>
      <c r="E30">
        <f t="shared" si="1"/>
        <v>586597</v>
      </c>
      <c r="F30" t="s">
        <v>5</v>
      </c>
    </row>
    <row r="31" spans="1:6" x14ac:dyDescent="0.25">
      <c r="A31" s="1">
        <v>44652</v>
      </c>
      <c r="B31">
        <v>93790</v>
      </c>
      <c r="C31">
        <v>271241</v>
      </c>
      <c r="D31">
        <f t="shared" si="0"/>
        <v>-177451</v>
      </c>
      <c r="E31">
        <f t="shared" si="1"/>
        <v>409146</v>
      </c>
      <c r="F31" t="s">
        <v>5</v>
      </c>
    </row>
    <row r="32" spans="1:6" x14ac:dyDescent="0.25">
      <c r="A32" s="1">
        <v>44682</v>
      </c>
      <c r="B32">
        <v>60550</v>
      </c>
      <c r="C32">
        <v>169527</v>
      </c>
      <c r="D32">
        <f t="shared" si="0"/>
        <v>-108977</v>
      </c>
      <c r="E32">
        <f t="shared" si="1"/>
        <v>300169</v>
      </c>
      <c r="F32" t="s">
        <v>5</v>
      </c>
    </row>
    <row r="33" spans="1:6" x14ac:dyDescent="0.25">
      <c r="A33" s="1">
        <v>44713</v>
      </c>
      <c r="B33">
        <v>268897</v>
      </c>
      <c r="C33">
        <v>318435</v>
      </c>
      <c r="D33">
        <f t="shared" si="0"/>
        <v>-49538</v>
      </c>
      <c r="E33">
        <f t="shared" si="1"/>
        <v>250631</v>
      </c>
      <c r="F33" t="s">
        <v>4</v>
      </c>
    </row>
    <row r="34" spans="1:6" x14ac:dyDescent="0.25">
      <c r="A34" s="1">
        <v>44743</v>
      </c>
      <c r="B34">
        <v>150336</v>
      </c>
      <c r="C34">
        <v>218404</v>
      </c>
      <c r="D34">
        <f t="shared" si="0"/>
        <v>-68068</v>
      </c>
      <c r="E34">
        <f t="shared" si="1"/>
        <v>182563</v>
      </c>
      <c r="F34" t="s">
        <v>4</v>
      </c>
    </row>
    <row r="35" spans="1:6" x14ac:dyDescent="0.25">
      <c r="A35" s="1">
        <v>44774</v>
      </c>
      <c r="B35">
        <v>81018</v>
      </c>
      <c r="C35">
        <v>148963</v>
      </c>
      <c r="D35">
        <f t="shared" si="0"/>
        <v>-67945</v>
      </c>
      <c r="E35">
        <f t="shared" si="1"/>
        <v>114618</v>
      </c>
      <c r="F35" t="s">
        <v>4</v>
      </c>
    </row>
    <row r="36" spans="1:6" x14ac:dyDescent="0.25">
      <c r="A36" s="1">
        <v>44805</v>
      </c>
      <c r="B36">
        <v>47234</v>
      </c>
      <c r="C36">
        <v>139362</v>
      </c>
      <c r="D36">
        <f t="shared" si="0"/>
        <v>-92128</v>
      </c>
      <c r="E36">
        <f t="shared" si="1"/>
        <v>22490</v>
      </c>
      <c r="F36" t="s">
        <v>5</v>
      </c>
    </row>
    <row r="37" spans="1:6" x14ac:dyDescent="0.25">
      <c r="A37" s="1">
        <v>44835</v>
      </c>
      <c r="B37">
        <v>76505</v>
      </c>
      <c r="C37">
        <v>46122</v>
      </c>
      <c r="D37">
        <f t="shared" si="0"/>
        <v>30383</v>
      </c>
      <c r="E37">
        <f t="shared" si="1"/>
        <v>52873</v>
      </c>
    </row>
    <row r="38" spans="1:6" x14ac:dyDescent="0.25">
      <c r="A38" s="1">
        <v>44866</v>
      </c>
      <c r="B38">
        <v>52363</v>
      </c>
      <c r="C38">
        <v>34861</v>
      </c>
      <c r="D38">
        <f t="shared" si="0"/>
        <v>17502</v>
      </c>
      <c r="E38">
        <f t="shared" si="1"/>
        <v>70375</v>
      </c>
    </row>
    <row r="39" spans="1:6" x14ac:dyDescent="0.25">
      <c r="A39" s="1">
        <v>44896</v>
      </c>
      <c r="B39">
        <v>392645</v>
      </c>
      <c r="C39">
        <v>57931</v>
      </c>
      <c r="D39">
        <f t="shared" si="0"/>
        <v>334714</v>
      </c>
      <c r="E39">
        <f t="shared" si="1"/>
        <v>405089</v>
      </c>
      <c r="F39" t="s">
        <v>7</v>
      </c>
    </row>
    <row r="40" spans="1:6" x14ac:dyDescent="0.25">
      <c r="A40" s="1">
        <v>44927</v>
      </c>
      <c r="B40">
        <v>120646</v>
      </c>
      <c r="C40">
        <v>76714</v>
      </c>
      <c r="D40">
        <f t="shared" si="0"/>
        <v>43932</v>
      </c>
      <c r="E40">
        <f t="shared" si="1"/>
        <v>449021</v>
      </c>
    </row>
    <row r="41" spans="1:6" x14ac:dyDescent="0.25">
      <c r="A41" s="1">
        <v>44958</v>
      </c>
      <c r="B41">
        <v>17634</v>
      </c>
      <c r="C41">
        <v>46096</v>
      </c>
      <c r="D41">
        <f t="shared" si="0"/>
        <v>-28462</v>
      </c>
      <c r="E41">
        <f t="shared" si="1"/>
        <v>420559</v>
      </c>
      <c r="F41" t="s">
        <v>8</v>
      </c>
    </row>
    <row r="42" spans="1:6" x14ac:dyDescent="0.25">
      <c r="A42" s="1">
        <v>44986</v>
      </c>
      <c r="B42">
        <v>42622</v>
      </c>
      <c r="C42">
        <v>26794</v>
      </c>
      <c r="D42">
        <f t="shared" si="0"/>
        <v>15828</v>
      </c>
      <c r="E42">
        <f t="shared" si="1"/>
        <v>436387</v>
      </c>
    </row>
    <row r="43" spans="1:6" x14ac:dyDescent="0.25">
      <c r="A43" s="1">
        <v>45017</v>
      </c>
      <c r="B43">
        <v>80985</v>
      </c>
      <c r="C43">
        <v>37216</v>
      </c>
      <c r="D43">
        <f t="shared" si="0"/>
        <v>43769</v>
      </c>
      <c r="E43">
        <f t="shared" si="1"/>
        <v>480156</v>
      </c>
    </row>
    <row r="44" spans="1:6" x14ac:dyDescent="0.25">
      <c r="A44" s="1">
        <v>45047</v>
      </c>
      <c r="B44">
        <v>56839</v>
      </c>
      <c r="C44">
        <v>41655</v>
      </c>
      <c r="D44">
        <f t="shared" si="0"/>
        <v>15184</v>
      </c>
      <c r="E44">
        <f t="shared" si="1"/>
        <v>495340</v>
      </c>
    </row>
    <row r="45" spans="1:6" x14ac:dyDescent="0.25">
      <c r="A45" s="1">
        <v>45078</v>
      </c>
      <c r="B45">
        <v>47071</v>
      </c>
      <c r="C45">
        <v>44377</v>
      </c>
      <c r="D45">
        <f t="shared" si="0"/>
        <v>2694</v>
      </c>
      <c r="E45">
        <f t="shared" si="1"/>
        <v>498034</v>
      </c>
    </row>
    <row r="46" spans="1:6" x14ac:dyDescent="0.25">
      <c r="A46" s="1">
        <v>45108</v>
      </c>
      <c r="B46">
        <v>50048</v>
      </c>
      <c r="C46">
        <v>78807</v>
      </c>
      <c r="D46">
        <f t="shared" si="0"/>
        <v>-28759</v>
      </c>
      <c r="E46">
        <f t="shared" si="1"/>
        <v>469275</v>
      </c>
    </row>
    <row r="47" spans="1:6" x14ac:dyDescent="0.25">
      <c r="A47" s="1">
        <v>45139</v>
      </c>
      <c r="B47">
        <v>64289</v>
      </c>
      <c r="C47">
        <v>54336</v>
      </c>
      <c r="D47">
        <f t="shared" si="0"/>
        <v>9953</v>
      </c>
      <c r="E47">
        <f t="shared" si="1"/>
        <v>479228</v>
      </c>
    </row>
    <row r="48" spans="1:6" x14ac:dyDescent="0.25">
      <c r="A48" s="1">
        <v>45170</v>
      </c>
      <c r="B48">
        <v>107841</v>
      </c>
      <c r="C48">
        <v>68998</v>
      </c>
      <c r="D48">
        <f t="shared" si="0"/>
        <v>38843</v>
      </c>
      <c r="E48">
        <f t="shared" si="1"/>
        <v>518071</v>
      </c>
    </row>
    <row r="49" spans="1:5" x14ac:dyDescent="0.25">
      <c r="A49" s="1">
        <v>45200</v>
      </c>
      <c r="B49">
        <v>49823</v>
      </c>
      <c r="C49">
        <v>355333</v>
      </c>
      <c r="D49">
        <f t="shared" si="0"/>
        <v>-305510</v>
      </c>
      <c r="E49">
        <f t="shared" si="1"/>
        <v>212561</v>
      </c>
    </row>
    <row r="50" spans="1:5" x14ac:dyDescent="0.25">
      <c r="A50" s="1">
        <v>45231</v>
      </c>
      <c r="B50">
        <v>63127</v>
      </c>
      <c r="C50">
        <v>71336</v>
      </c>
      <c r="D50">
        <f t="shared" si="0"/>
        <v>-8209</v>
      </c>
      <c r="E50">
        <f t="shared" si="1"/>
        <v>204352</v>
      </c>
    </row>
    <row r="51" spans="1:5" x14ac:dyDescent="0.25">
      <c r="A51" s="1">
        <v>45261</v>
      </c>
      <c r="B51">
        <v>76728</v>
      </c>
      <c r="C51">
        <v>35991</v>
      </c>
      <c r="D51">
        <f t="shared" si="0"/>
        <v>40737</v>
      </c>
      <c r="E51">
        <f t="shared" si="1"/>
        <v>245089</v>
      </c>
    </row>
    <row r="52" spans="1:5" x14ac:dyDescent="0.25">
      <c r="A52" s="1">
        <v>45292</v>
      </c>
      <c r="B52">
        <v>69999</v>
      </c>
      <c r="C52">
        <v>57362</v>
      </c>
      <c r="D52">
        <f t="shared" si="0"/>
        <v>12637</v>
      </c>
      <c r="E52">
        <f t="shared" si="1"/>
        <v>257726</v>
      </c>
    </row>
    <row r="53" spans="1:5" x14ac:dyDescent="0.25">
      <c r="A53" s="1">
        <v>45323</v>
      </c>
      <c r="B53">
        <v>97718</v>
      </c>
      <c r="C53">
        <v>38281</v>
      </c>
      <c r="D53">
        <f t="shared" si="0"/>
        <v>59437</v>
      </c>
      <c r="E53">
        <f t="shared" si="1"/>
        <v>317163</v>
      </c>
    </row>
    <row r="54" spans="1:5" x14ac:dyDescent="0.25">
      <c r="A54" s="1">
        <v>45352</v>
      </c>
      <c r="B54">
        <v>193705</v>
      </c>
      <c r="C54">
        <v>234208</v>
      </c>
      <c r="D54">
        <f t="shared" si="0"/>
        <v>-40503</v>
      </c>
      <c r="E54">
        <f t="shared" si="1"/>
        <v>276660</v>
      </c>
    </row>
    <row r="55" spans="1:5" x14ac:dyDescent="0.25">
      <c r="A55" s="1">
        <v>45383</v>
      </c>
      <c r="B55">
        <v>298882</v>
      </c>
      <c r="C55">
        <v>186038</v>
      </c>
      <c r="D55">
        <f t="shared" si="0"/>
        <v>112844</v>
      </c>
      <c r="E55">
        <f t="shared" si="1"/>
        <v>389504</v>
      </c>
    </row>
    <row r="56" spans="1:5" x14ac:dyDescent="0.25">
      <c r="A56" s="1">
        <v>45413</v>
      </c>
      <c r="B56">
        <v>1049561</v>
      </c>
      <c r="C56">
        <v>297218</v>
      </c>
      <c r="D56">
        <f t="shared" si="0"/>
        <v>752343</v>
      </c>
      <c r="E56">
        <f t="shared" si="1"/>
        <v>1141847</v>
      </c>
    </row>
    <row r="57" spans="1:5" x14ac:dyDescent="0.25">
      <c r="A57" s="1">
        <v>45444</v>
      </c>
      <c r="B57">
        <v>1774434</v>
      </c>
      <c r="C57">
        <v>1772636</v>
      </c>
      <c r="D57">
        <f t="shared" si="0"/>
        <v>1798</v>
      </c>
      <c r="E57">
        <f t="shared" si="1"/>
        <v>1143645</v>
      </c>
    </row>
    <row r="58" spans="1:5" x14ac:dyDescent="0.25">
      <c r="A58" s="1">
        <v>45474</v>
      </c>
      <c r="B58">
        <v>72970</v>
      </c>
      <c r="C58">
        <v>63329</v>
      </c>
      <c r="D58">
        <f t="shared" si="0"/>
        <v>9641</v>
      </c>
      <c r="E58">
        <f t="shared" si="1"/>
        <v>1153286</v>
      </c>
    </row>
    <row r="59" spans="1:5" x14ac:dyDescent="0.25">
      <c r="A59" s="1">
        <v>45505</v>
      </c>
      <c r="B59">
        <v>1345374</v>
      </c>
      <c r="C59">
        <v>1434219</v>
      </c>
      <c r="D59">
        <f t="shared" si="0"/>
        <v>-88845</v>
      </c>
      <c r="E59">
        <f t="shared" si="1"/>
        <v>1064441</v>
      </c>
    </row>
    <row r="60" spans="1:5" x14ac:dyDescent="0.25">
      <c r="A60" s="1">
        <v>45536</v>
      </c>
      <c r="B60">
        <v>76476</v>
      </c>
      <c r="C60">
        <v>66894</v>
      </c>
      <c r="D60">
        <f t="shared" si="0"/>
        <v>9582</v>
      </c>
      <c r="E60">
        <f t="shared" si="1"/>
        <v>1074023</v>
      </c>
    </row>
    <row r="61" spans="1:5" x14ac:dyDescent="0.25">
      <c r="A61" s="1">
        <v>45566</v>
      </c>
      <c r="B61">
        <v>830995</v>
      </c>
      <c r="C61">
        <v>763670</v>
      </c>
      <c r="D61">
        <f t="shared" si="0"/>
        <v>67325</v>
      </c>
      <c r="E61">
        <f t="shared" si="1"/>
        <v>1141348</v>
      </c>
    </row>
    <row r="62" spans="1:5" x14ac:dyDescent="0.25">
      <c r="A62" s="1">
        <v>45597</v>
      </c>
      <c r="B62">
        <v>486766</v>
      </c>
      <c r="C62">
        <v>489861</v>
      </c>
      <c r="D62">
        <f t="shared" si="0"/>
        <v>-3095</v>
      </c>
      <c r="E62">
        <f t="shared" si="1"/>
        <v>1138253</v>
      </c>
    </row>
    <row r="63" spans="1:5" x14ac:dyDescent="0.25">
      <c r="A63" s="1"/>
    </row>
    <row r="64" spans="1:5" x14ac:dyDescent="0.25">
      <c r="A64" s="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Q28" sqref="Q28"/>
    </sheetView>
  </sheetViews>
  <sheetFormatPr defaultRowHeight="16.5" x14ac:dyDescent="0.25"/>
  <sheetData>
    <row r="1" spans="1:5" x14ac:dyDescent="0.25">
      <c r="B1" s="2" t="s">
        <v>0</v>
      </c>
      <c r="C1" s="2" t="s">
        <v>1</v>
      </c>
      <c r="D1" s="2" t="s">
        <v>3</v>
      </c>
      <c r="E1" s="2" t="s">
        <v>2</v>
      </c>
    </row>
    <row r="2" spans="1:5" x14ac:dyDescent="0.25">
      <c r="A2" s="1">
        <v>43770</v>
      </c>
      <c r="B2">
        <v>0</v>
      </c>
      <c r="C2">
        <v>0</v>
      </c>
      <c r="D2">
        <f>B2-C2</f>
        <v>0</v>
      </c>
      <c r="E2">
        <v>0</v>
      </c>
    </row>
    <row r="3" spans="1:5" x14ac:dyDescent="0.25">
      <c r="A3" s="1">
        <v>43800</v>
      </c>
      <c r="B3">
        <v>0</v>
      </c>
      <c r="C3">
        <v>300</v>
      </c>
      <c r="D3">
        <f>B3-C3</f>
        <v>-300</v>
      </c>
      <c r="E3">
        <f>D3+E2</f>
        <v>-300</v>
      </c>
    </row>
    <row r="4" spans="1:5" x14ac:dyDescent="0.25">
      <c r="A4" s="1">
        <v>43831</v>
      </c>
      <c r="B4">
        <v>0</v>
      </c>
      <c r="C4">
        <v>600</v>
      </c>
      <c r="D4">
        <f t="shared" ref="D4:D62" si="0">B4-C4</f>
        <v>-600</v>
      </c>
      <c r="E4">
        <f t="shared" ref="E4:E62" si="1">D4+E3</f>
        <v>-900</v>
      </c>
    </row>
    <row r="5" spans="1:5" x14ac:dyDescent="0.25">
      <c r="A5" s="1">
        <v>43862</v>
      </c>
      <c r="B5">
        <v>0</v>
      </c>
      <c r="C5">
        <v>3155</v>
      </c>
      <c r="D5">
        <f t="shared" si="0"/>
        <v>-3155</v>
      </c>
      <c r="E5">
        <f t="shared" si="1"/>
        <v>-4055</v>
      </c>
    </row>
    <row r="6" spans="1:5" x14ac:dyDescent="0.25">
      <c r="A6" s="1">
        <v>43891</v>
      </c>
      <c r="B6">
        <v>8300</v>
      </c>
      <c r="C6">
        <v>4027</v>
      </c>
      <c r="D6">
        <f t="shared" si="0"/>
        <v>4273</v>
      </c>
      <c r="E6">
        <f t="shared" si="1"/>
        <v>218</v>
      </c>
    </row>
    <row r="7" spans="1:5" x14ac:dyDescent="0.25">
      <c r="A7" s="1">
        <v>43922</v>
      </c>
      <c r="B7">
        <v>18982</v>
      </c>
      <c r="C7">
        <v>23182</v>
      </c>
      <c r="D7">
        <f t="shared" si="0"/>
        <v>-4200</v>
      </c>
      <c r="E7">
        <f t="shared" si="1"/>
        <v>-3982</v>
      </c>
    </row>
    <row r="8" spans="1:5" x14ac:dyDescent="0.25">
      <c r="A8" s="1">
        <v>43952</v>
      </c>
      <c r="B8">
        <v>5100</v>
      </c>
      <c r="C8">
        <v>27898</v>
      </c>
      <c r="D8">
        <f t="shared" si="0"/>
        <v>-22798</v>
      </c>
      <c r="E8">
        <f t="shared" si="1"/>
        <v>-26780</v>
      </c>
    </row>
    <row r="9" spans="1:5" x14ac:dyDescent="0.25">
      <c r="A9" s="1">
        <v>43983</v>
      </c>
      <c r="B9">
        <v>9450</v>
      </c>
      <c r="C9">
        <v>3208</v>
      </c>
      <c r="D9">
        <f t="shared" si="0"/>
        <v>6242</v>
      </c>
      <c r="E9">
        <f t="shared" si="1"/>
        <v>-20538</v>
      </c>
    </row>
    <row r="10" spans="1:5" x14ac:dyDescent="0.25">
      <c r="A10" s="1">
        <v>44013</v>
      </c>
      <c r="B10">
        <v>1264</v>
      </c>
      <c r="C10">
        <v>1864</v>
      </c>
      <c r="D10">
        <f t="shared" si="0"/>
        <v>-600</v>
      </c>
      <c r="E10">
        <f t="shared" si="1"/>
        <v>-21138</v>
      </c>
    </row>
    <row r="11" spans="1:5" x14ac:dyDescent="0.25">
      <c r="A11" s="1">
        <v>44044</v>
      </c>
      <c r="B11">
        <v>1600</v>
      </c>
      <c r="C11">
        <v>600</v>
      </c>
      <c r="D11">
        <f t="shared" si="0"/>
        <v>1000</v>
      </c>
      <c r="E11">
        <f t="shared" si="1"/>
        <v>-20138</v>
      </c>
    </row>
    <row r="12" spans="1:5" x14ac:dyDescent="0.25">
      <c r="A12" s="1">
        <v>44075</v>
      </c>
      <c r="B12">
        <v>7120</v>
      </c>
      <c r="C12">
        <v>269</v>
      </c>
      <c r="D12">
        <f t="shared" si="0"/>
        <v>6851</v>
      </c>
      <c r="E12">
        <f t="shared" si="1"/>
        <v>-13287</v>
      </c>
    </row>
    <row r="13" spans="1:5" x14ac:dyDescent="0.25">
      <c r="A13" s="1">
        <v>44105</v>
      </c>
      <c r="B13">
        <v>6514</v>
      </c>
      <c r="C13">
        <v>24135</v>
      </c>
      <c r="D13">
        <f t="shared" si="0"/>
        <v>-17621</v>
      </c>
      <c r="E13">
        <f t="shared" si="1"/>
        <v>-30908</v>
      </c>
    </row>
    <row r="14" spans="1:5" x14ac:dyDescent="0.25">
      <c r="A14" s="1">
        <v>44136</v>
      </c>
      <c r="B14">
        <v>5413</v>
      </c>
      <c r="C14">
        <v>6039</v>
      </c>
      <c r="D14">
        <f t="shared" si="0"/>
        <v>-626</v>
      </c>
      <c r="E14">
        <f t="shared" si="1"/>
        <v>-31534</v>
      </c>
    </row>
    <row r="15" spans="1:5" x14ac:dyDescent="0.25">
      <c r="A15" s="1">
        <v>44166</v>
      </c>
      <c r="B15">
        <v>13121</v>
      </c>
      <c r="C15">
        <v>9558</v>
      </c>
      <c r="D15">
        <f t="shared" si="0"/>
        <v>3563</v>
      </c>
      <c r="E15">
        <f t="shared" si="1"/>
        <v>-27971</v>
      </c>
    </row>
    <row r="16" spans="1:5" x14ac:dyDescent="0.25">
      <c r="A16" s="1">
        <v>44197</v>
      </c>
      <c r="B16">
        <v>12800</v>
      </c>
      <c r="C16">
        <v>6597</v>
      </c>
      <c r="D16">
        <f t="shared" si="0"/>
        <v>6203</v>
      </c>
      <c r="E16">
        <f t="shared" si="1"/>
        <v>-21768</v>
      </c>
    </row>
    <row r="17" spans="1:5" x14ac:dyDescent="0.25">
      <c r="A17" s="1">
        <v>44228</v>
      </c>
      <c r="B17">
        <v>16750</v>
      </c>
      <c r="C17">
        <v>42954</v>
      </c>
      <c r="D17">
        <f t="shared" si="0"/>
        <v>-26204</v>
      </c>
      <c r="E17">
        <f t="shared" si="1"/>
        <v>-47972</v>
      </c>
    </row>
    <row r="18" spans="1:5" x14ac:dyDescent="0.25">
      <c r="A18" s="1">
        <v>44256</v>
      </c>
      <c r="B18">
        <v>12200</v>
      </c>
      <c r="C18">
        <v>18034</v>
      </c>
      <c r="D18">
        <f t="shared" si="0"/>
        <v>-5834</v>
      </c>
      <c r="E18">
        <f t="shared" si="1"/>
        <v>-53806</v>
      </c>
    </row>
    <row r="19" spans="1:5" x14ac:dyDescent="0.25">
      <c r="A19" s="1">
        <v>44287</v>
      </c>
      <c r="B19">
        <f>4020+12487+6360</f>
        <v>22867</v>
      </c>
      <c r="C19">
        <v>48281</v>
      </c>
      <c r="D19">
        <f>B19-C19</f>
        <v>-25414</v>
      </c>
      <c r="E19">
        <f t="shared" si="1"/>
        <v>-79220</v>
      </c>
    </row>
    <row r="20" spans="1:5" x14ac:dyDescent="0.25">
      <c r="A20" s="1">
        <v>44317</v>
      </c>
      <c r="B20">
        <v>12680</v>
      </c>
      <c r="C20">
        <f>15002-277+2348</f>
        <v>17073</v>
      </c>
      <c r="D20">
        <f t="shared" si="0"/>
        <v>-4393</v>
      </c>
      <c r="E20">
        <f t="shared" si="1"/>
        <v>-83613</v>
      </c>
    </row>
    <row r="21" spans="1:5" x14ac:dyDescent="0.25">
      <c r="A21" s="1">
        <v>44348</v>
      </c>
      <c r="B21">
        <f>32553+30750+8710</f>
        <v>72013</v>
      </c>
      <c r="C21">
        <v>98328</v>
      </c>
      <c r="D21">
        <f t="shared" si="0"/>
        <v>-26315</v>
      </c>
      <c r="E21">
        <f t="shared" si="1"/>
        <v>-109928</v>
      </c>
    </row>
    <row r="22" spans="1:5" x14ac:dyDescent="0.25">
      <c r="A22" s="1">
        <v>44378</v>
      </c>
      <c r="B22">
        <f>12918+5178+2017+1922</f>
        <v>22035</v>
      </c>
      <c r="C22">
        <f>12813-2492-995+8533+715</f>
        <v>18574</v>
      </c>
      <c r="D22">
        <f t="shared" si="0"/>
        <v>3461</v>
      </c>
      <c r="E22">
        <f t="shared" si="1"/>
        <v>-106467</v>
      </c>
    </row>
    <row r="23" spans="1:5" x14ac:dyDescent="0.25">
      <c r="A23" s="1">
        <v>44409</v>
      </c>
      <c r="B23">
        <f>63500+30000+31839+31350</f>
        <v>156689</v>
      </c>
      <c r="C23">
        <f>18262+9440+710</f>
        <v>28412</v>
      </c>
      <c r="D23">
        <f t="shared" si="0"/>
        <v>128277</v>
      </c>
      <c r="E23">
        <f t="shared" si="1"/>
        <v>21810</v>
      </c>
    </row>
    <row r="24" spans="1:5" x14ac:dyDescent="0.25">
      <c r="A24" s="1">
        <v>44440</v>
      </c>
      <c r="B24">
        <f>40614+7800+1150</f>
        <v>49564</v>
      </c>
      <c r="C24">
        <v>5115</v>
      </c>
      <c r="D24">
        <f t="shared" si="0"/>
        <v>44449</v>
      </c>
      <c r="E24">
        <f t="shared" si="1"/>
        <v>66259</v>
      </c>
    </row>
    <row r="25" spans="1:5" x14ac:dyDescent="0.25">
      <c r="A25" s="1">
        <v>44470</v>
      </c>
      <c r="B25">
        <v>15550</v>
      </c>
      <c r="C25">
        <v>20792</v>
      </c>
      <c r="D25">
        <f t="shared" si="0"/>
        <v>-5242</v>
      </c>
      <c r="E25">
        <f t="shared" si="1"/>
        <v>61017</v>
      </c>
    </row>
    <row r="26" spans="1:5" x14ac:dyDescent="0.25">
      <c r="A26" s="1">
        <v>44501</v>
      </c>
      <c r="B26">
        <v>27815</v>
      </c>
      <c r="C26">
        <v>176921</v>
      </c>
      <c r="D26">
        <f t="shared" si="0"/>
        <v>-149106</v>
      </c>
      <c r="E26">
        <f t="shared" si="1"/>
        <v>-88089</v>
      </c>
    </row>
    <row r="27" spans="1:5" x14ac:dyDescent="0.25">
      <c r="A27" s="1">
        <v>44531</v>
      </c>
      <c r="B27">
        <f>22992-10702</f>
        <v>12290</v>
      </c>
      <c r="C27">
        <f>12000+2142+2500+9515+5215+3000</f>
        <v>34372</v>
      </c>
      <c r="D27">
        <f t="shared" si="0"/>
        <v>-22082</v>
      </c>
      <c r="E27">
        <f t="shared" si="1"/>
        <v>-110171</v>
      </c>
    </row>
    <row r="28" spans="1:5" x14ac:dyDescent="0.25">
      <c r="A28" s="1">
        <v>44562</v>
      </c>
      <c r="B28">
        <v>87150</v>
      </c>
      <c r="C28">
        <f>13970-130-713-530-170</f>
        <v>12427</v>
      </c>
      <c r="D28">
        <f t="shared" si="0"/>
        <v>74723</v>
      </c>
      <c r="E28">
        <f t="shared" si="1"/>
        <v>-35448</v>
      </c>
    </row>
    <row r="29" spans="1:5" x14ac:dyDescent="0.25">
      <c r="A29" s="1">
        <v>44593</v>
      </c>
      <c r="B29">
        <v>41522</v>
      </c>
      <c r="C29">
        <f>83817-373-266-390-88-1427-1460</f>
        <v>79813</v>
      </c>
      <c r="D29">
        <f t="shared" si="0"/>
        <v>-38291</v>
      </c>
      <c r="E29">
        <f t="shared" si="1"/>
        <v>-73739</v>
      </c>
    </row>
    <row r="30" spans="1:5" x14ac:dyDescent="0.25">
      <c r="A30" s="1">
        <v>44621</v>
      </c>
      <c r="B30">
        <f>58716-127-909-140</f>
        <v>57540</v>
      </c>
      <c r="C30">
        <f>47743-1220</f>
        <v>46523</v>
      </c>
      <c r="D30">
        <f t="shared" si="0"/>
        <v>11017</v>
      </c>
      <c r="E30">
        <f t="shared" si="1"/>
        <v>-62722</v>
      </c>
    </row>
    <row r="31" spans="1:5" x14ac:dyDescent="0.25">
      <c r="A31" s="1">
        <v>44652</v>
      </c>
      <c r="B31">
        <f>72443-578</f>
        <v>71865</v>
      </c>
      <c r="C31">
        <f>163500-1033-540-510-330-1090-1860-170-297</f>
        <v>157670</v>
      </c>
      <c r="D31">
        <f t="shared" si="0"/>
        <v>-85805</v>
      </c>
      <c r="E31">
        <f t="shared" si="1"/>
        <v>-148527</v>
      </c>
    </row>
    <row r="32" spans="1:5" x14ac:dyDescent="0.25">
      <c r="A32" s="1">
        <v>44682</v>
      </c>
      <c r="B32">
        <v>10160</v>
      </c>
      <c r="C32">
        <f>75859-813-170</f>
        <v>74876</v>
      </c>
      <c r="D32">
        <f t="shared" si="0"/>
        <v>-64716</v>
      </c>
      <c r="E32">
        <f t="shared" si="1"/>
        <v>-213243</v>
      </c>
    </row>
    <row r="33" spans="1:5" x14ac:dyDescent="0.25">
      <c r="A33" s="1">
        <v>44713</v>
      </c>
      <c r="B33">
        <v>83996</v>
      </c>
      <c r="C33">
        <f>277283-179-600</f>
        <v>276504</v>
      </c>
      <c r="D33">
        <f t="shared" si="0"/>
        <v>-192508</v>
      </c>
      <c r="E33">
        <f t="shared" si="1"/>
        <v>-405751</v>
      </c>
    </row>
    <row r="34" spans="1:5" x14ac:dyDescent="0.25">
      <c r="A34" s="1">
        <v>44743</v>
      </c>
      <c r="B34">
        <v>21960</v>
      </c>
      <c r="C34">
        <f>131096-944-950-326-33-70</f>
        <v>128773</v>
      </c>
      <c r="D34">
        <f t="shared" si="0"/>
        <v>-106813</v>
      </c>
      <c r="E34">
        <f t="shared" si="1"/>
        <v>-512564</v>
      </c>
    </row>
    <row r="35" spans="1:5" x14ac:dyDescent="0.25">
      <c r="A35" s="1">
        <v>44774</v>
      </c>
      <c r="B35">
        <v>44760</v>
      </c>
      <c r="C35">
        <f>99995-1102-365-995-83-356-330-170</f>
        <v>96594</v>
      </c>
      <c r="D35">
        <f t="shared" si="0"/>
        <v>-51834</v>
      </c>
      <c r="E35">
        <f t="shared" si="1"/>
        <v>-564398</v>
      </c>
    </row>
    <row r="36" spans="1:5" x14ac:dyDescent="0.25">
      <c r="A36" s="1">
        <v>44805</v>
      </c>
      <c r="B36">
        <v>14850</v>
      </c>
      <c r="C36">
        <f>23530-170-490-81-170-287-214-170</f>
        <v>21948</v>
      </c>
      <c r="D36">
        <f t="shared" si="0"/>
        <v>-7098</v>
      </c>
      <c r="E36">
        <f t="shared" si="1"/>
        <v>-571496</v>
      </c>
    </row>
    <row r="37" spans="1:5" x14ac:dyDescent="0.25">
      <c r="A37" s="1">
        <v>44835</v>
      </c>
      <c r="B37">
        <v>10226</v>
      </c>
      <c r="C37">
        <v>14715</v>
      </c>
      <c r="D37">
        <f t="shared" si="0"/>
        <v>-4489</v>
      </c>
      <c r="E37">
        <f t="shared" si="1"/>
        <v>-575985</v>
      </c>
    </row>
    <row r="38" spans="1:5" x14ac:dyDescent="0.25">
      <c r="A38" s="1">
        <v>44866</v>
      </c>
      <c r="B38">
        <v>9806</v>
      </c>
      <c r="C38">
        <f>1220+960+735+400</f>
        <v>3315</v>
      </c>
      <c r="D38">
        <f t="shared" si="0"/>
        <v>6491</v>
      </c>
      <c r="E38">
        <f t="shared" si="1"/>
        <v>-569494</v>
      </c>
    </row>
    <row r="39" spans="1:5" x14ac:dyDescent="0.25">
      <c r="A39" s="1">
        <v>44896</v>
      </c>
      <c r="B39">
        <f>285062-11088</f>
        <v>273974</v>
      </c>
      <c r="C39">
        <f>2500+1659+672+2086</f>
        <v>6917</v>
      </c>
      <c r="D39">
        <f t="shared" si="0"/>
        <v>267057</v>
      </c>
      <c r="E39">
        <f t="shared" si="1"/>
        <v>-302437</v>
      </c>
    </row>
    <row r="40" spans="1:5" x14ac:dyDescent="0.25">
      <c r="A40" s="1">
        <v>44927</v>
      </c>
      <c r="B40">
        <v>143176</v>
      </c>
      <c r="C40">
        <f>4990+479+500+1010+500+950+428</f>
        <v>8857</v>
      </c>
      <c r="D40">
        <f t="shared" si="0"/>
        <v>134319</v>
      </c>
      <c r="E40">
        <f t="shared" si="1"/>
        <v>-168118</v>
      </c>
    </row>
    <row r="41" spans="1:5" x14ac:dyDescent="0.25">
      <c r="A41" s="1">
        <v>44958</v>
      </c>
      <c r="B41">
        <v>144670</v>
      </c>
      <c r="C41">
        <v>4836</v>
      </c>
      <c r="D41">
        <f t="shared" si="0"/>
        <v>139834</v>
      </c>
      <c r="E41">
        <f t="shared" si="1"/>
        <v>-28284</v>
      </c>
    </row>
    <row r="42" spans="1:5" x14ac:dyDescent="0.25">
      <c r="A42" s="1">
        <v>44986</v>
      </c>
      <c r="B42">
        <v>158211</v>
      </c>
      <c r="C42">
        <v>0</v>
      </c>
      <c r="D42">
        <f t="shared" si="0"/>
        <v>158211</v>
      </c>
      <c r="E42">
        <f t="shared" si="1"/>
        <v>129927</v>
      </c>
    </row>
    <row r="43" spans="1:5" x14ac:dyDescent="0.25">
      <c r="A43" s="1">
        <v>45017</v>
      </c>
      <c r="B43">
        <f>1050+320+286+500+1480+150</f>
        <v>3786</v>
      </c>
      <c r="C43">
        <v>0</v>
      </c>
      <c r="D43">
        <f t="shared" si="0"/>
        <v>3786</v>
      </c>
      <c r="E43">
        <f t="shared" si="1"/>
        <v>133713</v>
      </c>
    </row>
    <row r="44" spans="1:5" x14ac:dyDescent="0.25">
      <c r="A44" s="1">
        <v>45047</v>
      </c>
      <c r="B44">
        <v>2834</v>
      </c>
      <c r="C44">
        <v>0</v>
      </c>
      <c r="D44">
        <f t="shared" si="0"/>
        <v>2834</v>
      </c>
      <c r="E44">
        <f t="shared" si="1"/>
        <v>136547</v>
      </c>
    </row>
    <row r="45" spans="1:5" x14ac:dyDescent="0.25">
      <c r="A45" s="1">
        <v>45078</v>
      </c>
      <c r="B45">
        <v>11104</v>
      </c>
      <c r="C45">
        <v>0</v>
      </c>
      <c r="D45">
        <f t="shared" si="0"/>
        <v>11104</v>
      </c>
      <c r="E45">
        <f t="shared" si="1"/>
        <v>147651</v>
      </c>
    </row>
    <row r="46" spans="1:5" x14ac:dyDescent="0.25">
      <c r="A46" s="1">
        <v>45108</v>
      </c>
      <c r="B46">
        <v>14609</v>
      </c>
      <c r="C46">
        <v>0</v>
      </c>
      <c r="D46">
        <f t="shared" si="0"/>
        <v>14609</v>
      </c>
      <c r="E46">
        <f t="shared" si="1"/>
        <v>162260</v>
      </c>
    </row>
    <row r="47" spans="1:5" x14ac:dyDescent="0.25">
      <c r="A47" s="1">
        <v>45139</v>
      </c>
      <c r="B47">
        <v>2164</v>
      </c>
      <c r="C47">
        <v>0</v>
      </c>
      <c r="D47">
        <f t="shared" si="0"/>
        <v>2164</v>
      </c>
      <c r="E47">
        <f t="shared" si="1"/>
        <v>164424</v>
      </c>
    </row>
    <row r="48" spans="1:5" x14ac:dyDescent="0.25">
      <c r="A48" s="1">
        <v>45170</v>
      </c>
      <c r="B48">
        <v>3550</v>
      </c>
      <c r="C48">
        <v>0</v>
      </c>
      <c r="D48">
        <f t="shared" si="0"/>
        <v>3550</v>
      </c>
      <c r="E48">
        <f t="shared" si="1"/>
        <v>167974</v>
      </c>
    </row>
    <row r="49" spans="1:5" x14ac:dyDescent="0.25">
      <c r="A49" s="1">
        <v>45200</v>
      </c>
      <c r="B49">
        <f>46089-710-263-140-113-436-2850-200-655-2148-274-1200-1700-497-723-2800-1598-930-3000-10000</f>
        <v>15852</v>
      </c>
      <c r="C49">
        <v>0</v>
      </c>
      <c r="D49">
        <f t="shared" si="0"/>
        <v>15852</v>
      </c>
      <c r="E49">
        <f t="shared" si="1"/>
        <v>183826</v>
      </c>
    </row>
    <row r="50" spans="1:5" x14ac:dyDescent="0.25">
      <c r="A50" s="1">
        <v>45231</v>
      </c>
      <c r="B50">
        <f>50081-2000-2491-2800-67-2335-15-2460-1560-4180-468-250-210-558-295-1000-520-2856-3810-2299-285-1928-10000</f>
        <v>7694</v>
      </c>
      <c r="C50">
        <v>0</v>
      </c>
      <c r="D50">
        <f t="shared" si="0"/>
        <v>7694</v>
      </c>
      <c r="E50">
        <f t="shared" si="1"/>
        <v>191520</v>
      </c>
    </row>
    <row r="51" spans="1:5" x14ac:dyDescent="0.25">
      <c r="A51" s="1">
        <v>45261</v>
      </c>
      <c r="B51">
        <v>5128</v>
      </c>
      <c r="C51">
        <v>0</v>
      </c>
      <c r="D51">
        <f t="shared" si="0"/>
        <v>5128</v>
      </c>
      <c r="E51">
        <f t="shared" si="1"/>
        <v>196648</v>
      </c>
    </row>
    <row r="52" spans="1:5" x14ac:dyDescent="0.25">
      <c r="A52" s="1">
        <v>45292</v>
      </c>
      <c r="B52">
        <f>80+762+160+125+855+350+684+171+152+200</f>
        <v>3539</v>
      </c>
      <c r="C52">
        <v>0</v>
      </c>
      <c r="D52">
        <f t="shared" si="0"/>
        <v>3539</v>
      </c>
      <c r="E52">
        <f t="shared" si="1"/>
        <v>200187</v>
      </c>
    </row>
    <row r="53" spans="1:5" x14ac:dyDescent="0.25">
      <c r="A53" s="1">
        <v>45323</v>
      </c>
      <c r="B53">
        <v>0</v>
      </c>
      <c r="C53">
        <v>0</v>
      </c>
      <c r="D53">
        <f t="shared" si="0"/>
        <v>0</v>
      </c>
      <c r="E53">
        <f t="shared" si="1"/>
        <v>200187</v>
      </c>
    </row>
    <row r="54" spans="1:5" x14ac:dyDescent="0.25">
      <c r="A54" s="1">
        <v>45352</v>
      </c>
      <c r="B54">
        <v>0</v>
      </c>
      <c r="C54">
        <v>0</v>
      </c>
      <c r="D54">
        <f t="shared" si="0"/>
        <v>0</v>
      </c>
      <c r="E54">
        <f t="shared" si="1"/>
        <v>200187</v>
      </c>
    </row>
    <row r="55" spans="1:5" x14ac:dyDescent="0.25">
      <c r="A55" s="1">
        <v>45383</v>
      </c>
      <c r="B55">
        <v>0</v>
      </c>
      <c r="C55">
        <v>0</v>
      </c>
      <c r="D55">
        <f t="shared" si="0"/>
        <v>0</v>
      </c>
      <c r="E55">
        <f t="shared" si="1"/>
        <v>200187</v>
      </c>
    </row>
    <row r="56" spans="1:5" x14ac:dyDescent="0.25">
      <c r="A56" s="1">
        <v>45413</v>
      </c>
      <c r="B56">
        <v>0</v>
      </c>
      <c r="C56">
        <v>17780</v>
      </c>
      <c r="D56">
        <f t="shared" si="0"/>
        <v>-17780</v>
      </c>
      <c r="E56">
        <f t="shared" si="1"/>
        <v>182407</v>
      </c>
    </row>
    <row r="57" spans="1:5" x14ac:dyDescent="0.25">
      <c r="A57" s="1">
        <v>45444</v>
      </c>
      <c r="B57">
        <v>0</v>
      </c>
      <c r="C57">
        <v>0</v>
      </c>
      <c r="D57">
        <f t="shared" si="0"/>
        <v>0</v>
      </c>
      <c r="E57">
        <f t="shared" si="1"/>
        <v>182407</v>
      </c>
    </row>
    <row r="58" spans="1:5" x14ac:dyDescent="0.25">
      <c r="A58" s="1">
        <v>45474</v>
      </c>
      <c r="B58">
        <v>8500</v>
      </c>
      <c r="C58">
        <v>0</v>
      </c>
      <c r="D58">
        <f t="shared" si="0"/>
        <v>8500</v>
      </c>
      <c r="E58">
        <f t="shared" si="1"/>
        <v>190907</v>
      </c>
    </row>
    <row r="59" spans="1:5" x14ac:dyDescent="0.25">
      <c r="A59" s="1">
        <v>45505</v>
      </c>
      <c r="B59">
        <v>0</v>
      </c>
      <c r="C59">
        <v>0</v>
      </c>
      <c r="D59">
        <f t="shared" si="0"/>
        <v>0</v>
      </c>
      <c r="E59">
        <f t="shared" si="1"/>
        <v>190907</v>
      </c>
    </row>
    <row r="60" spans="1:5" x14ac:dyDescent="0.25">
      <c r="A60" s="1">
        <v>45536</v>
      </c>
      <c r="B60">
        <v>20000</v>
      </c>
      <c r="C60">
        <v>0</v>
      </c>
      <c r="D60">
        <f t="shared" si="0"/>
        <v>20000</v>
      </c>
      <c r="E60">
        <f t="shared" si="1"/>
        <v>210907</v>
      </c>
    </row>
    <row r="61" spans="1:5" x14ac:dyDescent="0.25">
      <c r="A61" s="1">
        <v>45566</v>
      </c>
      <c r="B61">
        <v>0</v>
      </c>
      <c r="C61">
        <v>0</v>
      </c>
      <c r="D61">
        <f t="shared" si="0"/>
        <v>0</v>
      </c>
      <c r="E61">
        <f t="shared" si="1"/>
        <v>210907</v>
      </c>
    </row>
    <row r="62" spans="1:5" x14ac:dyDescent="0.25">
      <c r="A62" s="1">
        <v>45597</v>
      </c>
      <c r="B62">
        <v>0</v>
      </c>
      <c r="C62">
        <v>0</v>
      </c>
      <c r="D62">
        <f t="shared" si="0"/>
        <v>0</v>
      </c>
      <c r="E62">
        <f t="shared" si="1"/>
        <v>210907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</vt:lpstr>
      <vt:lpstr>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JoyTeng鄧喬尹</dc:creator>
  <cp:lastModifiedBy>JoyTeng鄧喬尹</cp:lastModifiedBy>
  <dcterms:created xsi:type="dcterms:W3CDTF">2024-12-12T05:25:45Z</dcterms:created>
  <dcterms:modified xsi:type="dcterms:W3CDTF">2024-12-12T07:08:44Z</dcterms:modified>
</cp:coreProperties>
</file>