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01_FA" sheetId="1" r:id="rId4"/>
    <sheet state="visible" name="C01_CB" sheetId="2" r:id="rId5"/>
    <sheet state="visible" name="C01_FE" sheetId="3" r:id="rId6"/>
  </sheets>
  <definedNames/>
  <calcPr/>
  <extLst>
    <ext uri="GoogleSheetsCustomDataVersion2">
      <go:sheetsCustomData xmlns:go="http://customooxmlschemas.google.com/" r:id="rId7" roundtripDataChecksum="unnD4qgLeO8DnPjKvVJ3+6TcpAET/uXpoxGnqAXJ/sw="/>
    </ext>
  </extLst>
</workbook>
</file>

<file path=xl/sharedStrings.xml><?xml version="1.0" encoding="utf-8"?>
<sst xmlns="http://schemas.openxmlformats.org/spreadsheetml/2006/main" count="79" uniqueCount="55">
  <si>
    <t>Financial Analysis for WasteGone</t>
  </si>
  <si>
    <t>Created by: Daniele Fabiano, Francesco Paolo D'Antuono</t>
  </si>
  <si>
    <t>Discount rate</t>
  </si>
  <si>
    <t>Assume the project is completed in Year 0</t>
  </si>
  <si>
    <t>Year</t>
  </si>
  <si>
    <t>Total</t>
  </si>
  <si>
    <t>Costs</t>
  </si>
  <si>
    <t>Discount factor</t>
  </si>
  <si>
    <t>Discounted costs</t>
  </si>
  <si>
    <t>Benefits</t>
  </si>
  <si>
    <t>Discounted benefits</t>
  </si>
  <si>
    <t>Discounted benefits - costs</t>
  </si>
  <si>
    <t>NPV</t>
  </si>
  <si>
    <t>Cumulative benefits - costs</t>
  </si>
  <si>
    <t>ROI</t>
  </si>
  <si>
    <t xml:space="preserve">Payback in Year 3 </t>
  </si>
  <si>
    <t>Assumptions</t>
  </si>
  <si>
    <t>N. Resources</t>
  </si>
  <si>
    <t>Cost/Hour</t>
  </si>
  <si>
    <t>Hour</t>
  </si>
  <si>
    <t>Total cost</t>
  </si>
  <si>
    <t>Project Manager</t>
  </si>
  <si>
    <t>Team Leader</t>
  </si>
  <si>
    <t>Sviluppatore</t>
  </si>
  <si>
    <t>Server e hosting cloud</t>
  </si>
  <si>
    <t>Software e licenze</t>
  </si>
  <si>
    <t>Dispositivi per la digitalizzazione dei rifiuti</t>
  </si>
  <si>
    <t>Total Project Costs (applied in year 0)</t>
  </si>
  <si>
    <t>€</t>
  </si>
  <si>
    <t>Project Costs (applied in year 1/2/3)</t>
  </si>
  <si>
    <t>Manutenzione tecnica</t>
  </si>
  <si>
    <t>Supporto utenti</t>
  </si>
  <si>
    <t>Campagne di marketing</t>
  </si>
  <si>
    <t>Eventi di sensibilizzazione</t>
  </si>
  <si>
    <t>Total Project Costs (applied in year 1/2/3)</t>
  </si>
  <si>
    <t>Risparmio di carta</t>
  </si>
  <si>
    <t>Riduzione costi gestione rifiuti</t>
  </si>
  <si>
    <t>Riduzione impatto ambientale</t>
  </si>
  <si>
    <t>Pubblicizzazione eventi di terzi</t>
  </si>
  <si>
    <t>Sponsorship con aziende green</t>
  </si>
  <si>
    <t>Total Project Benefits</t>
  </si>
  <si>
    <t>COSTI</t>
  </si>
  <si>
    <t>TEMPO</t>
  </si>
  <si>
    <t>OTTOBRE</t>
  </si>
  <si>
    <t>NOVEMBRE</t>
  </si>
  <si>
    <t>DICEMBRE</t>
  </si>
  <si>
    <t>GENNAIO</t>
  </si>
  <si>
    <t>FEBBRAIO</t>
  </si>
  <si>
    <t>MARZO</t>
  </si>
  <si>
    <t>MESE</t>
  </si>
  <si>
    <t>TOTALE SPESO</t>
  </si>
  <si>
    <t>TRASFERIMENTI</t>
  </si>
  <si>
    <t>-</t>
  </si>
  <si>
    <t>FONDI TOTALI</t>
  </si>
  <si>
    <t>DENARO SUL CONTO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</si>
</sst>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#,##0&quot;€&quot;"/>
  </numFmts>
  <fonts count="9">
    <font>
      <sz val="10.0"/>
      <color rgb="FF000000"/>
      <name val="Calibri"/>
      <scheme val="minor"/>
    </font>
    <font>
      <b/>
      <sz val="18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B050"/>
      <name val="Arial"/>
    </font>
    <font>
      <color theme="1"/>
      <name val="Calibri"/>
    </font>
    <font>
      <color rgb="FFFFFFFF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CA33B"/>
        <bgColor rgb="FF6CA33B"/>
      </patternFill>
    </fill>
    <fill>
      <patternFill patternType="solid">
        <fgColor rgb="FFE9FFEA"/>
        <bgColor rgb="FFE9FFE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10" xfId="0" applyFont="1" applyNumberFormat="1"/>
    <xf borderId="0" fillId="0" fontId="4" numFmtId="9" xfId="0" applyFont="1" applyNumberFormat="1"/>
    <xf borderId="0" fillId="0" fontId="6" numFmtId="0" xfId="0" applyFont="1"/>
    <xf borderId="0" fillId="0" fontId="5" numFmtId="0" xfId="0" applyFont="1"/>
    <xf borderId="0" fillId="0" fontId="5" numFmtId="3" xfId="0" applyFont="1" applyNumberFormat="1"/>
    <xf borderId="0" fillId="0" fontId="3" numFmtId="2" xfId="0" applyFont="1" applyNumberFormat="1"/>
    <xf borderId="0" fillId="0" fontId="4" numFmtId="164" xfId="0" applyFont="1" applyNumberFormat="1"/>
    <xf borderId="0" fillId="0" fontId="5" numFmtId="37" xfId="0" applyFont="1" applyNumberFormat="1"/>
    <xf borderId="0" fillId="0" fontId="3" numFmtId="164" xfId="0" applyFont="1" applyNumberFormat="1"/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6" numFmtId="0" xfId="0" applyAlignment="1" applyFont="1">
      <alignment readingOrder="0"/>
    </xf>
    <xf borderId="0" fillId="0" fontId="3" numFmtId="3" xfId="0" applyFont="1" applyNumberFormat="1"/>
    <xf borderId="0" fillId="0" fontId="4" numFmtId="3" xfId="0" applyFont="1" applyNumberFormat="1"/>
    <xf borderId="0" fillId="0" fontId="3" numFmtId="3" xfId="0" applyAlignment="1" applyFont="1" applyNumberFormat="1">
      <alignment readingOrder="0"/>
    </xf>
    <xf borderId="0" fillId="2" fontId="7" numFmtId="0" xfId="0" applyAlignment="1" applyFill="1" applyFont="1">
      <alignment readingOrder="0"/>
    </xf>
    <xf borderId="0" fillId="3" fontId="8" numFmtId="165" xfId="0" applyAlignment="1" applyFill="1" applyFont="1" applyNumberFormat="1">
      <alignment readingOrder="0"/>
    </xf>
    <xf borderId="0" fillId="3" fontId="8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8" numFmtId="165" xfId="0" applyAlignment="1" applyFont="1" applyNumberFormat="1">
      <alignment readingOrder="0"/>
    </xf>
    <xf borderId="0" fillId="4" fontId="8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7" numFmtId="0" xfId="0" applyFont="1"/>
    <xf borderId="0" fillId="3" fontId="8" numFmtId="165" xfId="0" applyAlignment="1" applyFont="1" applyNumberFormat="1">
      <alignment horizontal="center" readingOrder="0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 Baseline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'C01_CB'!$B$2:$B$7</c:f>
            </c:strRef>
          </c:cat>
          <c:val>
            <c:numRef>
              <c:f>'C01_CB'!$A$2:$A$7</c:f>
              <c:numCache/>
            </c:numRef>
          </c:val>
          <c:smooth val="0"/>
        </c:ser>
        <c:axId val="1971775082"/>
        <c:axId val="692405935"/>
      </c:lineChart>
      <c:catAx>
        <c:axId val="1971775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2405935"/>
      </c:catAx>
      <c:valAx>
        <c:axId val="692405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177508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 Exposure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Totale Speso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'C01_FE'!$B$2:$B$7</c:f>
            </c:strRef>
          </c:cat>
          <c:val>
            <c:numRef>
              <c:f>'C01_FE'!$A$2:$A$7</c:f>
              <c:numCache/>
            </c:numRef>
          </c:val>
          <c:smooth val="0"/>
        </c:ser>
        <c:ser>
          <c:idx val="1"/>
          <c:order val="1"/>
          <c:tx>
            <c:v>Fondi Totali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'C01_FE'!$B$2:$B$7</c:f>
            </c:strRef>
          </c:cat>
          <c:val>
            <c:numRef>
              <c:f>'C01_FE'!$J$9:$J$14</c:f>
              <c:numCache/>
            </c:numRef>
          </c:val>
          <c:smooth val="0"/>
        </c:ser>
        <c:axId val="608058820"/>
        <c:axId val="439218636"/>
      </c:lineChart>
      <c:catAx>
        <c:axId val="608058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218636"/>
      </c:catAx>
      <c:valAx>
        <c:axId val="439218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05882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2</xdr:row>
      <xdr:rowOff>19050</xdr:rowOff>
    </xdr:from>
    <xdr:ext cx="5715000" cy="3533775"/>
    <xdr:graphicFrame>
      <xdr:nvGraphicFramePr>
        <xdr:cNvPr id="1235151169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2</xdr:row>
      <xdr:rowOff>19050</xdr:rowOff>
    </xdr:from>
    <xdr:ext cx="5715000" cy="3533775"/>
    <xdr:graphicFrame>
      <xdr:nvGraphicFramePr>
        <xdr:cNvPr id="1091928286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11.43"/>
    <col customWidth="1" min="3" max="26" width="8.71"/>
  </cols>
  <sheetData>
    <row r="1" ht="22.5" customHeight="1">
      <c r="A1" s="1" t="s">
        <v>0</v>
      </c>
    </row>
    <row r="2" ht="12.75" customHeight="1"/>
    <row r="3" ht="15.75" customHeight="1">
      <c r="A3" s="2" t="s">
        <v>1</v>
      </c>
    </row>
    <row r="4" ht="12.75" customHeight="1">
      <c r="A4" s="3"/>
      <c r="B4" s="3"/>
      <c r="C4" s="3"/>
      <c r="D4" s="3"/>
      <c r="E4" s="3"/>
      <c r="F4" s="3"/>
      <c r="G4" s="3"/>
    </row>
    <row r="5" ht="12.75" customHeight="1">
      <c r="A5" s="4" t="s">
        <v>2</v>
      </c>
      <c r="B5" s="5">
        <v>0.08</v>
      </c>
    </row>
    <row r="6" ht="12.75" customHeight="1">
      <c r="A6" s="4"/>
      <c r="B6" s="6"/>
    </row>
    <row r="7" ht="12.75" customHeight="1">
      <c r="A7" s="7" t="s">
        <v>3</v>
      </c>
      <c r="D7" s="4" t="s">
        <v>4</v>
      </c>
      <c r="F7" s="4"/>
    </row>
    <row r="8" ht="12.75" customHeight="1">
      <c r="B8" s="8">
        <v>0.0</v>
      </c>
      <c r="C8" s="8">
        <v>1.0</v>
      </c>
      <c r="D8" s="8">
        <v>2.0</v>
      </c>
      <c r="E8" s="8">
        <v>3.0</v>
      </c>
      <c r="F8" s="4" t="s">
        <v>5</v>
      </c>
    </row>
    <row r="9" ht="12.75" customHeight="1">
      <c r="A9" s="7" t="s">
        <v>6</v>
      </c>
      <c r="B9" s="9">
        <f> F31</f>
        <v>133300</v>
      </c>
      <c r="C9" s="9">
        <f> F41</f>
        <v>30500</v>
      </c>
      <c r="D9" s="9">
        <f> F41</f>
        <v>30500</v>
      </c>
      <c r="E9" s="9">
        <f> F41</f>
        <v>30500</v>
      </c>
    </row>
    <row r="10" ht="12.75" customHeight="1">
      <c r="A10" s="7" t="s">
        <v>7</v>
      </c>
      <c r="B10" s="10">
        <f t="shared" ref="B10:E10" si="1">ROUND(1/(1+$B$5)^B$8,2)</f>
        <v>1</v>
      </c>
      <c r="C10" s="10">
        <f t="shared" si="1"/>
        <v>0.93</v>
      </c>
      <c r="D10" s="10">
        <f t="shared" si="1"/>
        <v>0.86</v>
      </c>
      <c r="E10" s="10">
        <f t="shared" si="1"/>
        <v>0.79</v>
      </c>
    </row>
    <row r="11" ht="12.75" customHeight="1">
      <c r="A11" s="4" t="s">
        <v>8</v>
      </c>
      <c r="B11" s="11">
        <f t="shared" ref="B11:E11" si="2">B9*B10</f>
        <v>133300</v>
      </c>
      <c r="C11" s="11">
        <f t="shared" si="2"/>
        <v>28365</v>
      </c>
      <c r="D11" s="11">
        <f t="shared" si="2"/>
        <v>26230</v>
      </c>
      <c r="E11" s="11">
        <f t="shared" si="2"/>
        <v>24095</v>
      </c>
      <c r="F11" s="11">
        <f>SUM(B11:E11)</f>
        <v>211990</v>
      </c>
    </row>
    <row r="12" ht="12.75" customHeight="1"/>
    <row r="13" ht="12.75" customHeight="1">
      <c r="A13" s="7" t="s">
        <v>9</v>
      </c>
      <c r="B13" s="12">
        <v>0.0</v>
      </c>
      <c r="C13" s="12">
        <f> F50</f>
        <v>85500</v>
      </c>
      <c r="D13" s="12">
        <f> F50</f>
        <v>85500</v>
      </c>
      <c r="E13" s="12">
        <f> F50</f>
        <v>85500</v>
      </c>
    </row>
    <row r="14" ht="12.75" customHeight="1">
      <c r="A14" s="7" t="s">
        <v>7</v>
      </c>
      <c r="B14" s="10">
        <f t="shared" ref="B14:E14" si="3">ROUND(1/(1+$B$5)^B$8,2)</f>
        <v>1</v>
      </c>
      <c r="C14" s="10">
        <f t="shared" si="3"/>
        <v>0.93</v>
      </c>
      <c r="D14" s="10">
        <f t="shared" si="3"/>
        <v>0.86</v>
      </c>
      <c r="E14" s="10">
        <f t="shared" si="3"/>
        <v>0.79</v>
      </c>
    </row>
    <row r="15" ht="12.75" customHeight="1">
      <c r="A15" s="4" t="s">
        <v>10</v>
      </c>
      <c r="B15" s="4">
        <f t="shared" ref="B15:E15" si="4">B13*B14</f>
        <v>0</v>
      </c>
      <c r="C15" s="11">
        <f t="shared" si="4"/>
        <v>79515</v>
      </c>
      <c r="D15" s="11">
        <f t="shared" si="4"/>
        <v>73530</v>
      </c>
      <c r="E15" s="11">
        <f t="shared" si="4"/>
        <v>67545</v>
      </c>
      <c r="F15" s="11">
        <f>SUM(B15:E15)</f>
        <v>220590</v>
      </c>
    </row>
    <row r="16" ht="12.75" customHeight="1"/>
    <row r="17" ht="12.75" customHeight="1">
      <c r="A17" s="7" t="s">
        <v>11</v>
      </c>
      <c r="B17" s="13">
        <f t="shared" ref="B17:F17" si="5">B15-B11</f>
        <v>-133300</v>
      </c>
      <c r="C17" s="13">
        <f t="shared" si="5"/>
        <v>51150</v>
      </c>
      <c r="D17" s="13">
        <f t="shared" si="5"/>
        <v>47300</v>
      </c>
      <c r="E17" s="13">
        <f t="shared" si="5"/>
        <v>43450</v>
      </c>
      <c r="F17" s="11">
        <f t="shared" si="5"/>
        <v>8600</v>
      </c>
      <c r="G17" s="14" t="s">
        <v>12</v>
      </c>
    </row>
    <row r="18" ht="12.75" customHeight="1">
      <c r="A18" s="7" t="s">
        <v>13</v>
      </c>
      <c r="B18" s="13">
        <f>B17</f>
        <v>-133300</v>
      </c>
      <c r="C18" s="13">
        <f t="shared" ref="C18:E18" si="6">B18+C17</f>
        <v>-82150</v>
      </c>
      <c r="D18" s="13">
        <f t="shared" si="6"/>
        <v>-34850</v>
      </c>
      <c r="E18" s="13">
        <f t="shared" si="6"/>
        <v>8600</v>
      </c>
    </row>
    <row r="19" ht="12.75" customHeight="1"/>
    <row r="20" ht="12.75" customHeight="1">
      <c r="A20" s="4" t="s">
        <v>14</v>
      </c>
      <c r="B20" s="6">
        <f>(F15-F11)/F11</f>
        <v>0.04056795132</v>
      </c>
    </row>
    <row r="21" ht="12.75" customHeight="1">
      <c r="B21" s="15" t="s">
        <v>15</v>
      </c>
    </row>
    <row r="22" ht="12.75" customHeight="1">
      <c r="A22" s="4" t="s">
        <v>16</v>
      </c>
    </row>
    <row r="23" ht="12.75" customHeight="1">
      <c r="A23" s="4" t="s">
        <v>6</v>
      </c>
      <c r="B23" s="7" t="s">
        <v>17</v>
      </c>
      <c r="C23" s="7" t="s">
        <v>18</v>
      </c>
      <c r="D23" s="16" t="s">
        <v>19</v>
      </c>
      <c r="F23" s="16" t="s">
        <v>20</v>
      </c>
    </row>
    <row r="24" ht="12.75" customHeight="1">
      <c r="A24" s="16" t="s">
        <v>21</v>
      </c>
      <c r="B24" s="7">
        <v>2.0</v>
      </c>
      <c r="C24" s="17">
        <v>40.0</v>
      </c>
      <c r="D24" s="17">
        <v>768.0</v>
      </c>
      <c r="F24" s="18">
        <f t="shared" ref="F24:F26" si="7"> MULTIPLY(C24,D24)</f>
        <v>30720</v>
      </c>
    </row>
    <row r="25" ht="12.75" customHeight="1">
      <c r="A25" s="16" t="s">
        <v>22</v>
      </c>
      <c r="B25" s="7">
        <v>1.0</v>
      </c>
      <c r="C25" s="17">
        <v>35.0</v>
      </c>
      <c r="D25" s="17">
        <v>384.0</v>
      </c>
      <c r="F25" s="18">
        <f t="shared" si="7"/>
        <v>13440</v>
      </c>
    </row>
    <row r="26" ht="12.75" customHeight="1">
      <c r="A26" s="16" t="s">
        <v>23</v>
      </c>
      <c r="B26" s="7">
        <v>6.0</v>
      </c>
      <c r="C26" s="17">
        <v>30.0</v>
      </c>
      <c r="D26" s="17">
        <v>2304.0</v>
      </c>
      <c r="F26" s="18">
        <f t="shared" si="7"/>
        <v>69120</v>
      </c>
    </row>
    <row r="27" ht="12.75" customHeight="1">
      <c r="A27" s="16" t="s">
        <v>24</v>
      </c>
      <c r="F27" s="18">
        <v>5980.0</v>
      </c>
    </row>
    <row r="28" ht="12.75" customHeight="1">
      <c r="A28" s="16" t="s">
        <v>25</v>
      </c>
      <c r="F28" s="18">
        <v>4040.0</v>
      </c>
    </row>
    <row r="29" ht="12.75" customHeight="1">
      <c r="A29" s="16" t="s">
        <v>26</v>
      </c>
      <c r="F29" s="18">
        <v>10000.0</v>
      </c>
    </row>
    <row r="30" ht="12.75" customHeight="1">
      <c r="A30" s="4"/>
      <c r="F30" s="18"/>
      <c r="G30" s="4"/>
    </row>
    <row r="31" ht="12.75" customHeight="1">
      <c r="A31" s="4" t="s">
        <v>27</v>
      </c>
      <c r="F31" s="19">
        <f> SUM(F24:F29)</f>
        <v>133300</v>
      </c>
      <c r="G31" s="4" t="s">
        <v>28</v>
      </c>
    </row>
    <row r="32" ht="12.75" customHeight="1">
      <c r="A32" s="4"/>
    </row>
    <row r="33" ht="12.75" customHeight="1">
      <c r="A33" s="4" t="s">
        <v>29</v>
      </c>
    </row>
    <row r="34" ht="12.75" customHeight="1">
      <c r="A34" s="4" t="s">
        <v>6</v>
      </c>
      <c r="F34" s="7" t="s">
        <v>20</v>
      </c>
    </row>
    <row r="35" ht="12.75" customHeight="1">
      <c r="A35" s="16" t="s">
        <v>30</v>
      </c>
      <c r="F35" s="20">
        <v>10000.0</v>
      </c>
    </row>
    <row r="36" ht="12.75" customHeight="1">
      <c r="A36" s="16" t="s">
        <v>24</v>
      </c>
      <c r="F36" s="20">
        <v>4000.0</v>
      </c>
    </row>
    <row r="37" ht="12.75" customHeight="1">
      <c r="A37" s="16" t="s">
        <v>31</v>
      </c>
      <c r="F37" s="20">
        <v>4000.0</v>
      </c>
    </row>
    <row r="38" ht="12.75" customHeight="1">
      <c r="A38" s="16" t="s">
        <v>32</v>
      </c>
      <c r="F38" s="20">
        <v>9000.0</v>
      </c>
    </row>
    <row r="39" ht="12.75" customHeight="1">
      <c r="A39" s="16" t="s">
        <v>33</v>
      </c>
      <c r="F39" s="20">
        <v>3500.0</v>
      </c>
    </row>
    <row r="40" ht="12.75" customHeight="1">
      <c r="G40" s="4"/>
    </row>
    <row r="41" ht="12.75" customHeight="1">
      <c r="A41" s="4" t="s">
        <v>34</v>
      </c>
      <c r="F41" s="19">
        <f> SUM(F35:F39)</f>
        <v>30500</v>
      </c>
      <c r="G41" s="4" t="s">
        <v>28</v>
      </c>
    </row>
    <row r="42" ht="12.75" customHeight="1"/>
    <row r="43" ht="12.75" customHeight="1">
      <c r="A43" s="4" t="s">
        <v>9</v>
      </c>
    </row>
    <row r="44" ht="12.75" customHeight="1">
      <c r="A44" s="16" t="s">
        <v>35</v>
      </c>
      <c r="F44" s="20">
        <v>23000.0</v>
      </c>
    </row>
    <row r="45" ht="12.75" customHeight="1">
      <c r="A45" s="16" t="s">
        <v>36</v>
      </c>
      <c r="F45" s="18">
        <v>19000.0</v>
      </c>
    </row>
    <row r="46" ht="12.75" customHeight="1">
      <c r="A46" s="16" t="s">
        <v>37</v>
      </c>
      <c r="F46" s="20">
        <v>11000.0</v>
      </c>
    </row>
    <row r="47" ht="12.75" customHeight="1">
      <c r="A47" s="16" t="s">
        <v>38</v>
      </c>
      <c r="F47" s="18">
        <v>12500.0</v>
      </c>
    </row>
    <row r="48" ht="12.75" customHeight="1">
      <c r="A48" s="16" t="s">
        <v>39</v>
      </c>
      <c r="F48" s="18">
        <v>20000.0</v>
      </c>
    </row>
    <row r="49" ht="12.75" customHeight="1">
      <c r="F49" s="18"/>
      <c r="G49" s="4"/>
    </row>
    <row r="50" ht="12.75" customHeight="1">
      <c r="A50" s="4" t="s">
        <v>40</v>
      </c>
      <c r="F50" s="19">
        <f> SUM(F44:F48)</f>
        <v>85500</v>
      </c>
      <c r="G50" s="4" t="s">
        <v>28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G1"/>
    <mergeCell ref="A3:G3"/>
    <mergeCell ref="B21:D21"/>
  </mergeCells>
  <printOptions gridLines="1"/>
  <pageMargins bottom="0.39370078740157477" footer="0.0" header="0.0" left="0.7874015748031495" right="0.7874015748031495" top="0.39370078740157477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1" t="s">
        <v>41</v>
      </c>
      <c r="B1" s="21" t="s">
        <v>42</v>
      </c>
    </row>
    <row r="2">
      <c r="A2" s="22">
        <v>39086.0</v>
      </c>
      <c r="B2" s="23" t="s">
        <v>43</v>
      </c>
    </row>
    <row r="3">
      <c r="A3" s="22">
        <v>53344.0</v>
      </c>
      <c r="B3" s="23" t="s">
        <v>44</v>
      </c>
    </row>
    <row r="4">
      <c r="A4" s="22">
        <v>65931.0</v>
      </c>
      <c r="B4" s="23" t="s">
        <v>45</v>
      </c>
    </row>
    <row r="5">
      <c r="A5" s="22">
        <v>90711.0</v>
      </c>
      <c r="B5" s="23" t="s">
        <v>46</v>
      </c>
    </row>
    <row r="6">
      <c r="A6" s="22">
        <v>115491.0</v>
      </c>
      <c r="B6" s="23" t="s">
        <v>47</v>
      </c>
    </row>
    <row r="7">
      <c r="A7" s="22">
        <v>142631.0</v>
      </c>
      <c r="B7" s="23" t="s">
        <v>48</v>
      </c>
    </row>
    <row r="10">
      <c r="A10" s="24"/>
      <c r="B10" s="24"/>
    </row>
    <row r="11">
      <c r="A11" s="25"/>
      <c r="B11" s="26"/>
    </row>
    <row r="12">
      <c r="A12" s="25"/>
      <c r="B12" s="26"/>
    </row>
    <row r="13">
      <c r="A13" s="25"/>
      <c r="B13" s="26"/>
    </row>
    <row r="14">
      <c r="A14" s="25"/>
      <c r="B14" s="26"/>
    </row>
    <row r="15">
      <c r="A15" s="25"/>
      <c r="B15" s="26"/>
    </row>
    <row r="16">
      <c r="A16" s="25"/>
      <c r="B16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18.71"/>
  </cols>
  <sheetData>
    <row r="1">
      <c r="A1" s="27" t="s">
        <v>41</v>
      </c>
      <c r="B1" s="27" t="s">
        <v>42</v>
      </c>
      <c r="J1" s="28"/>
      <c r="K1" s="27">
        <v>2024.0</v>
      </c>
      <c r="N1" s="27">
        <v>2025.0</v>
      </c>
    </row>
    <row r="2">
      <c r="A2" s="29">
        <v>39086.0</v>
      </c>
      <c r="B2" s="30" t="s">
        <v>43</v>
      </c>
      <c r="J2" s="21" t="s">
        <v>49</v>
      </c>
      <c r="K2" s="30" t="s">
        <v>43</v>
      </c>
      <c r="L2" s="30" t="s">
        <v>44</v>
      </c>
      <c r="M2" s="30" t="s">
        <v>45</v>
      </c>
      <c r="N2" s="30" t="s">
        <v>46</v>
      </c>
      <c r="O2" s="30" t="s">
        <v>47</v>
      </c>
      <c r="P2" s="30" t="s">
        <v>48</v>
      </c>
    </row>
    <row r="3">
      <c r="A3" s="29">
        <v>53344.0</v>
      </c>
      <c r="B3" s="30" t="s">
        <v>44</v>
      </c>
      <c r="J3" s="21" t="s">
        <v>41</v>
      </c>
      <c r="K3" s="29">
        <v>39086.0</v>
      </c>
      <c r="L3" s="29">
        <v>14258.0</v>
      </c>
      <c r="M3" s="29">
        <v>12587.0</v>
      </c>
      <c r="N3" s="29">
        <v>24780.0</v>
      </c>
      <c r="O3" s="29">
        <v>24780.0</v>
      </c>
      <c r="P3" s="29">
        <v>27140.0</v>
      </c>
    </row>
    <row r="4">
      <c r="A4" s="29">
        <v>65931.0</v>
      </c>
      <c r="B4" s="30" t="s">
        <v>45</v>
      </c>
      <c r="J4" s="21" t="s">
        <v>50</v>
      </c>
      <c r="K4" s="29">
        <v>39086.0</v>
      </c>
      <c r="L4" s="29">
        <v>53344.0</v>
      </c>
      <c r="M4" s="29">
        <v>65931.0</v>
      </c>
      <c r="N4" s="29">
        <v>90711.0</v>
      </c>
      <c r="O4" s="29">
        <v>115491.0</v>
      </c>
      <c r="P4" s="29">
        <v>142631.0</v>
      </c>
    </row>
    <row r="5">
      <c r="A5" s="29">
        <v>90711.0</v>
      </c>
      <c r="B5" s="30" t="s">
        <v>46</v>
      </c>
      <c r="J5" s="21" t="s">
        <v>51</v>
      </c>
      <c r="K5" s="29">
        <v>45000.0</v>
      </c>
      <c r="L5" s="29">
        <v>30000.0</v>
      </c>
      <c r="M5" s="30" t="s">
        <v>52</v>
      </c>
      <c r="N5" s="29">
        <v>45000.0</v>
      </c>
      <c r="O5" s="30" t="s">
        <v>52</v>
      </c>
      <c r="P5" s="29">
        <v>30000.0</v>
      </c>
    </row>
    <row r="6">
      <c r="A6" s="29">
        <v>115491.0</v>
      </c>
      <c r="B6" s="30" t="s">
        <v>47</v>
      </c>
      <c r="J6" s="21" t="s">
        <v>53</v>
      </c>
      <c r="K6" s="29">
        <v>45000.0</v>
      </c>
      <c r="L6" s="29">
        <v>75000.0</v>
      </c>
      <c r="M6" s="29">
        <v>75000.0</v>
      </c>
      <c r="N6" s="29">
        <v>120000.0</v>
      </c>
      <c r="O6" s="29">
        <v>120000.0</v>
      </c>
      <c r="P6" s="29">
        <v>150000.0</v>
      </c>
    </row>
    <row r="7">
      <c r="A7" s="29">
        <v>142631.0</v>
      </c>
      <c r="B7" s="30" t="s">
        <v>48</v>
      </c>
      <c r="J7" s="21" t="s">
        <v>54</v>
      </c>
      <c r="K7" s="29">
        <v>5914.0</v>
      </c>
      <c r="L7" s="29">
        <v>21656.0</v>
      </c>
      <c r="M7" s="29">
        <v>9069.0</v>
      </c>
      <c r="N7" s="29">
        <v>29289.0</v>
      </c>
      <c r="O7" s="29">
        <v>4509.0</v>
      </c>
      <c r="P7" s="29">
        <v>7369.0</v>
      </c>
    </row>
    <row r="9">
      <c r="J9" s="29">
        <v>45000.0</v>
      </c>
    </row>
    <row r="10">
      <c r="A10" s="24"/>
      <c r="B10" s="24"/>
      <c r="J10" s="29">
        <v>75000.0</v>
      </c>
    </row>
    <row r="11">
      <c r="A11" s="25"/>
      <c r="B11" s="26"/>
      <c r="J11" s="29">
        <v>75000.0</v>
      </c>
    </row>
    <row r="12">
      <c r="A12" s="25"/>
      <c r="B12" s="26"/>
      <c r="J12" s="29">
        <v>120000.0</v>
      </c>
    </row>
    <row r="13">
      <c r="A13" s="25"/>
      <c r="B13" s="26"/>
      <c r="J13" s="29">
        <v>120000.0</v>
      </c>
    </row>
    <row r="14">
      <c r="A14" s="25"/>
      <c r="B14" s="26"/>
      <c r="J14" s="29">
        <v>150000.0</v>
      </c>
    </row>
    <row r="15">
      <c r="A15" s="25"/>
      <c r="B15" s="26"/>
    </row>
    <row r="16">
      <c r="A16" s="25"/>
      <c r="B16" s="26"/>
    </row>
  </sheetData>
  <mergeCells count="2">
    <mergeCell ref="K1:M1"/>
    <mergeCell ref="N1:P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2003-02-20T16:30:31Z</dcterms:created>
  <dc:creator>IT Department</dc:creator>
</cp:coreProperties>
</file>