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zar\Desktop\"/>
    </mc:Choice>
  </mc:AlternateContent>
  <bookViews>
    <workbookView xWindow="0" yWindow="0" windowWidth="11295" windowHeight="4545" tabRatio="500"/>
  </bookViews>
  <sheets>
    <sheet name="Лист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  <c r="K4" i="1"/>
  <c r="J4" i="1"/>
  <c r="U4" i="1"/>
  <c r="T4" i="1"/>
  <c r="S4" i="1"/>
  <c r="AN62" i="1"/>
  <c r="Y80" i="1"/>
  <c r="W78" i="1"/>
  <c r="W79" i="1"/>
  <c r="Y63" i="1"/>
  <c r="X66" i="1"/>
  <c r="W65" i="1"/>
  <c r="W63" i="1"/>
  <c r="W62" i="1"/>
  <c r="AJ108" i="1"/>
  <c r="AJ93" i="1"/>
  <c r="AJ78" i="1"/>
  <c r="AJ62" i="1"/>
  <c r="S62" i="1"/>
  <c r="AJ57" i="1"/>
  <c r="R4" i="1"/>
  <c r="F31" i="1"/>
  <c r="K63" i="1"/>
  <c r="R6" i="1"/>
  <c r="R7" i="1"/>
  <c r="R8" i="1"/>
  <c r="R9" i="1"/>
  <c r="S6" i="1"/>
  <c r="S7" i="1"/>
  <c r="S8" i="1"/>
  <c r="S9" i="1"/>
  <c r="T6" i="1"/>
  <c r="T7" i="1"/>
  <c r="T8" i="1"/>
  <c r="T9" i="1"/>
  <c r="U6" i="1"/>
  <c r="U7" i="1"/>
  <c r="U8" i="1"/>
  <c r="U9" i="1"/>
  <c r="U10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U75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U91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U106" i="1"/>
  <c r="F27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U121" i="1"/>
  <c r="F28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U136" i="1"/>
  <c r="F29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U151" i="1"/>
  <c r="F30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U167" i="1"/>
  <c r="N7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G121" i="1"/>
  <c r="F32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G136" i="1"/>
  <c r="F33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G151" i="1"/>
  <c r="F3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G167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G75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G91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G106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C121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C136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C151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C167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C75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C91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C106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Y121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Y136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Y151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Y167" i="1"/>
  <c r="X63" i="1"/>
  <c r="X64" i="1"/>
  <c r="Y64" i="1"/>
  <c r="X65" i="1"/>
  <c r="Y65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Y75" i="1"/>
  <c r="X79" i="1"/>
  <c r="Y79" i="1"/>
  <c r="X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Y91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Y106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D75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D91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D106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D121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D136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D151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D167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P121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P136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P151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P167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P75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P91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P106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L121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L136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L151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L167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L75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L91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L106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H121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H136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H151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H167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H75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H91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H106" i="1"/>
  <c r="Q7" i="1"/>
  <c r="Q8" i="1"/>
  <c r="Q9" i="1"/>
  <c r="P7" i="1"/>
  <c r="P8" i="1"/>
  <c r="P9" i="1"/>
  <c r="O7" i="1"/>
  <c r="O8" i="1"/>
  <c r="O9" i="1"/>
  <c r="N8" i="1"/>
  <c r="N9" i="1"/>
  <c r="M7" i="1"/>
  <c r="M8" i="1"/>
  <c r="M9" i="1"/>
  <c r="L7" i="1"/>
  <c r="L8" i="1"/>
  <c r="L9" i="1"/>
  <c r="K7" i="1"/>
  <c r="K8" i="1"/>
  <c r="K9" i="1"/>
  <c r="J7" i="1"/>
  <c r="J8" i="1"/>
  <c r="J9" i="1"/>
  <c r="N6" i="1"/>
  <c r="J6" i="1"/>
  <c r="Q10" i="1"/>
  <c r="M10" i="1"/>
  <c r="O6" i="1"/>
  <c r="P6" i="1"/>
  <c r="Q6" i="1"/>
  <c r="S83" i="1"/>
  <c r="AS67" i="1"/>
  <c r="AK74" i="1"/>
  <c r="AL74" i="1"/>
  <c r="S64" i="1"/>
  <c r="AJ59" i="1"/>
  <c r="AJ58" i="1"/>
  <c r="AJ56" i="1"/>
  <c r="S59" i="1"/>
  <c r="S58" i="1"/>
  <c r="S57" i="1"/>
  <c r="S56" i="1"/>
  <c r="B59" i="1"/>
  <c r="B58" i="1"/>
  <c r="B57" i="1"/>
  <c r="B56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V154" i="1"/>
  <c r="AV155" i="1"/>
  <c r="AW155" i="1"/>
  <c r="AX155" i="1"/>
  <c r="AV156" i="1"/>
  <c r="AW156" i="1"/>
  <c r="AX156" i="1"/>
  <c r="AV157" i="1"/>
  <c r="AW157" i="1"/>
  <c r="AX157" i="1"/>
  <c r="AV158" i="1"/>
  <c r="AW158" i="1"/>
  <c r="AX158" i="1"/>
  <c r="AV159" i="1"/>
  <c r="AW159" i="1"/>
  <c r="AX159" i="1"/>
  <c r="AV160" i="1"/>
  <c r="AW160" i="1"/>
  <c r="AX160" i="1"/>
  <c r="AV161" i="1"/>
  <c r="AW161" i="1"/>
  <c r="AX161" i="1"/>
  <c r="AV162" i="1"/>
  <c r="AW162" i="1"/>
  <c r="AX162" i="1"/>
  <c r="AV163" i="1"/>
  <c r="AW163" i="1"/>
  <c r="AX163" i="1"/>
  <c r="AV164" i="1"/>
  <c r="AW164" i="1"/>
  <c r="AX164" i="1"/>
  <c r="AV165" i="1"/>
  <c r="AW165" i="1"/>
  <c r="AX165" i="1"/>
  <c r="AV166" i="1"/>
  <c r="AW166" i="1"/>
  <c r="AX166" i="1"/>
  <c r="AX167" i="1"/>
  <c r="AW167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T167" i="1"/>
  <c r="AS167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P167" i="1"/>
  <c r="AO167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L167" i="1"/>
  <c r="AK16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V138" i="1"/>
  <c r="AV139" i="1"/>
  <c r="AW139" i="1"/>
  <c r="AX139" i="1"/>
  <c r="AV140" i="1"/>
  <c r="AW140" i="1"/>
  <c r="AX140" i="1"/>
  <c r="AV141" i="1"/>
  <c r="AW141" i="1"/>
  <c r="AX141" i="1"/>
  <c r="AV142" i="1"/>
  <c r="AW142" i="1"/>
  <c r="AX142" i="1"/>
  <c r="AV143" i="1"/>
  <c r="AW143" i="1"/>
  <c r="AX143" i="1"/>
  <c r="AV144" i="1"/>
  <c r="AW144" i="1"/>
  <c r="AX144" i="1"/>
  <c r="AV145" i="1"/>
  <c r="AW145" i="1"/>
  <c r="AX145" i="1"/>
  <c r="AV146" i="1"/>
  <c r="AW146" i="1"/>
  <c r="AX146" i="1"/>
  <c r="AV147" i="1"/>
  <c r="AW147" i="1"/>
  <c r="AX147" i="1"/>
  <c r="AV148" i="1"/>
  <c r="AW148" i="1"/>
  <c r="AX148" i="1"/>
  <c r="AV149" i="1"/>
  <c r="AW149" i="1"/>
  <c r="AX149" i="1"/>
  <c r="AV150" i="1"/>
  <c r="AW150" i="1"/>
  <c r="AX150" i="1"/>
  <c r="AX151" i="1"/>
  <c r="AW151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T151" i="1"/>
  <c r="AS151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P151" i="1"/>
  <c r="AO151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L151" i="1"/>
  <c r="AK151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V123" i="1"/>
  <c r="AV124" i="1"/>
  <c r="AW124" i="1"/>
  <c r="AX124" i="1"/>
  <c r="AV125" i="1"/>
  <c r="AW125" i="1"/>
  <c r="AX125" i="1"/>
  <c r="AV126" i="1"/>
  <c r="AW126" i="1"/>
  <c r="AX126" i="1"/>
  <c r="AV127" i="1"/>
  <c r="AW127" i="1"/>
  <c r="AX127" i="1"/>
  <c r="AV128" i="1"/>
  <c r="AW128" i="1"/>
  <c r="AX128" i="1"/>
  <c r="AV129" i="1"/>
  <c r="AW129" i="1"/>
  <c r="AX129" i="1"/>
  <c r="AV130" i="1"/>
  <c r="AW130" i="1"/>
  <c r="AX130" i="1"/>
  <c r="AV131" i="1"/>
  <c r="AW131" i="1"/>
  <c r="AX131" i="1"/>
  <c r="AV132" i="1"/>
  <c r="AW132" i="1"/>
  <c r="AX132" i="1"/>
  <c r="AV133" i="1"/>
  <c r="AW133" i="1"/>
  <c r="AX133" i="1"/>
  <c r="AV134" i="1"/>
  <c r="AW134" i="1"/>
  <c r="AX134" i="1"/>
  <c r="AV135" i="1"/>
  <c r="AW135" i="1"/>
  <c r="AX135" i="1"/>
  <c r="AX136" i="1"/>
  <c r="AW136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T136" i="1"/>
  <c r="AS136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P136" i="1"/>
  <c r="AO136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L136" i="1"/>
  <c r="AK136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V108" i="1"/>
  <c r="AV109" i="1"/>
  <c r="AW109" i="1"/>
  <c r="AX109" i="1"/>
  <c r="AV110" i="1"/>
  <c r="AW110" i="1"/>
  <c r="AX110" i="1"/>
  <c r="AV111" i="1"/>
  <c r="AW111" i="1"/>
  <c r="AX111" i="1"/>
  <c r="AV112" i="1"/>
  <c r="AW112" i="1"/>
  <c r="AX112" i="1"/>
  <c r="AV113" i="1"/>
  <c r="AW113" i="1"/>
  <c r="AX113" i="1"/>
  <c r="AV114" i="1"/>
  <c r="AW114" i="1"/>
  <c r="AX114" i="1"/>
  <c r="AV115" i="1"/>
  <c r="AW115" i="1"/>
  <c r="AX115" i="1"/>
  <c r="AV116" i="1"/>
  <c r="AW116" i="1"/>
  <c r="AX116" i="1"/>
  <c r="AV117" i="1"/>
  <c r="AW117" i="1"/>
  <c r="AX117" i="1"/>
  <c r="AV118" i="1"/>
  <c r="AW118" i="1"/>
  <c r="AX118" i="1"/>
  <c r="AV119" i="1"/>
  <c r="AW119" i="1"/>
  <c r="AX119" i="1"/>
  <c r="AV120" i="1"/>
  <c r="AW120" i="1"/>
  <c r="AX120" i="1"/>
  <c r="AX121" i="1"/>
  <c r="AW121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T121" i="1"/>
  <c r="AS121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P121" i="1"/>
  <c r="AO121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L121" i="1"/>
  <c r="AK121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V93" i="1"/>
  <c r="AV94" i="1"/>
  <c r="AW94" i="1"/>
  <c r="AX94" i="1"/>
  <c r="AV95" i="1"/>
  <c r="AW95" i="1"/>
  <c r="AX95" i="1"/>
  <c r="AV96" i="1"/>
  <c r="AW96" i="1"/>
  <c r="AX96" i="1"/>
  <c r="AV97" i="1"/>
  <c r="AW97" i="1"/>
  <c r="AX97" i="1"/>
  <c r="AV98" i="1"/>
  <c r="AW98" i="1"/>
  <c r="AX98" i="1"/>
  <c r="AV99" i="1"/>
  <c r="AW99" i="1"/>
  <c r="AX99" i="1"/>
  <c r="AV100" i="1"/>
  <c r="AW100" i="1"/>
  <c r="AX100" i="1"/>
  <c r="AV101" i="1"/>
  <c r="AW101" i="1"/>
  <c r="AX101" i="1"/>
  <c r="AV102" i="1"/>
  <c r="AW102" i="1"/>
  <c r="AX102" i="1"/>
  <c r="AV103" i="1"/>
  <c r="AW103" i="1"/>
  <c r="AX103" i="1"/>
  <c r="AV104" i="1"/>
  <c r="AW104" i="1"/>
  <c r="AX104" i="1"/>
  <c r="AV105" i="1"/>
  <c r="AW105" i="1"/>
  <c r="AX105" i="1"/>
  <c r="AX106" i="1"/>
  <c r="AW106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T106" i="1"/>
  <c r="AS106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P106" i="1"/>
  <c r="AO106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L106" i="1"/>
  <c r="AK106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V78" i="1"/>
  <c r="AV79" i="1"/>
  <c r="AW79" i="1"/>
  <c r="AX79" i="1"/>
  <c r="AV80" i="1"/>
  <c r="AW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W88" i="1"/>
  <c r="AX88" i="1"/>
  <c r="AV89" i="1"/>
  <c r="AW89" i="1"/>
  <c r="AX89" i="1"/>
  <c r="AV90" i="1"/>
  <c r="AW90" i="1"/>
  <c r="AX90" i="1"/>
  <c r="AX91" i="1"/>
  <c r="AW91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T91" i="1"/>
  <c r="AS91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P91" i="1"/>
  <c r="AO91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L91" i="1"/>
  <c r="AK91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V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X75" i="1"/>
  <c r="AW75" i="1"/>
  <c r="AS63" i="1"/>
  <c r="AT63" i="1"/>
  <c r="AS64" i="1"/>
  <c r="AT64" i="1"/>
  <c r="AS65" i="1"/>
  <c r="AT65" i="1"/>
  <c r="AS66" i="1"/>
  <c r="AT66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T75" i="1"/>
  <c r="AS75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P75" i="1"/>
  <c r="AO75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L75" i="1"/>
  <c r="AK75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F167" i="1"/>
  <c r="AB167" i="1"/>
  <c r="X167" i="1"/>
  <c r="T16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F151" i="1"/>
  <c r="AB151" i="1"/>
  <c r="X151" i="1"/>
  <c r="T151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F136" i="1"/>
  <c r="AB136" i="1"/>
  <c r="X136" i="1"/>
  <c r="T136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F121" i="1"/>
  <c r="AB121" i="1"/>
  <c r="X121" i="1"/>
  <c r="T121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F106" i="1"/>
  <c r="AB106" i="1"/>
  <c r="X106" i="1"/>
  <c r="T106" i="1"/>
  <c r="S78" i="1"/>
  <c r="S79" i="1"/>
  <c r="S80" i="1"/>
  <c r="S81" i="1"/>
  <c r="S82" i="1"/>
  <c r="S84" i="1"/>
  <c r="S85" i="1"/>
  <c r="S86" i="1"/>
  <c r="S87" i="1"/>
  <c r="S88" i="1"/>
  <c r="S89" i="1"/>
  <c r="S90" i="1"/>
  <c r="W80" i="1"/>
  <c r="W81" i="1"/>
  <c r="W82" i="1"/>
  <c r="W83" i="1"/>
  <c r="W84" i="1"/>
  <c r="W85" i="1"/>
  <c r="W86" i="1"/>
  <c r="W87" i="1"/>
  <c r="W88" i="1"/>
  <c r="W89" i="1"/>
  <c r="W90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F91" i="1"/>
  <c r="AB91" i="1"/>
  <c r="X91" i="1"/>
  <c r="T91" i="1"/>
  <c r="S63" i="1"/>
  <c r="S65" i="1"/>
  <c r="S66" i="1"/>
  <c r="S67" i="1"/>
  <c r="S68" i="1"/>
  <c r="S69" i="1"/>
  <c r="S70" i="1"/>
  <c r="S71" i="1"/>
  <c r="S72" i="1"/>
  <c r="S73" i="1"/>
  <c r="S74" i="1"/>
  <c r="W64" i="1"/>
  <c r="W66" i="1"/>
  <c r="W67" i="1"/>
  <c r="W68" i="1"/>
  <c r="W69" i="1"/>
  <c r="W70" i="1"/>
  <c r="W71" i="1"/>
  <c r="W72" i="1"/>
  <c r="W73" i="1"/>
  <c r="W74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F75" i="1"/>
  <c r="AB75" i="1"/>
  <c r="X75" i="1"/>
  <c r="T75" i="1"/>
  <c r="B3" i="1"/>
  <c r="B4" i="1"/>
  <c r="C4" i="1"/>
  <c r="B5" i="1"/>
  <c r="C5" i="1"/>
  <c r="B6" i="1"/>
  <c r="C6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7" i="1"/>
  <c r="C17" i="1"/>
  <c r="D17" i="1"/>
  <c r="E17" i="1"/>
  <c r="B19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N154" i="1"/>
  <c r="N155" i="1"/>
  <c r="B25" i="1"/>
  <c r="F23" i="1"/>
  <c r="F24" i="1"/>
  <c r="B32" i="1"/>
  <c r="N156" i="1"/>
  <c r="N157" i="1"/>
  <c r="N158" i="1"/>
  <c r="N159" i="1"/>
  <c r="N160" i="1"/>
  <c r="N161" i="1"/>
  <c r="N162" i="1"/>
  <c r="N163" i="1"/>
  <c r="N164" i="1"/>
  <c r="N165" i="1"/>
  <c r="N166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F123" i="1"/>
  <c r="F124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F138" i="1"/>
  <c r="F139" i="1"/>
  <c r="F125" i="1"/>
  <c r="F126" i="1"/>
  <c r="F127" i="1"/>
  <c r="F128" i="1"/>
  <c r="F129" i="1"/>
  <c r="F130" i="1"/>
  <c r="F131" i="1"/>
  <c r="F132" i="1"/>
  <c r="F133" i="1"/>
  <c r="F134" i="1"/>
  <c r="F135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J108" i="1"/>
  <c r="J109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F78" i="1"/>
  <c r="F79" i="1"/>
  <c r="F26" i="1"/>
  <c r="F80" i="1"/>
  <c r="F81" i="1"/>
  <c r="F82" i="1"/>
  <c r="F83" i="1"/>
  <c r="F84" i="1"/>
  <c r="F85" i="1"/>
  <c r="F86" i="1"/>
  <c r="F87" i="1"/>
  <c r="F88" i="1"/>
  <c r="F89" i="1"/>
  <c r="F90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B31" i="1"/>
  <c r="F25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24" i="1"/>
  <c r="F22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J62" i="1"/>
  <c r="C75" i="1"/>
  <c r="D38" i="1"/>
  <c r="D39" i="1"/>
  <c r="D40" i="1"/>
  <c r="D41" i="1"/>
  <c r="D45" i="1"/>
  <c r="D49" i="1"/>
  <c r="D51" i="1"/>
  <c r="J63" i="1"/>
  <c r="J64" i="1"/>
  <c r="J65" i="1"/>
  <c r="J66" i="1"/>
  <c r="J67" i="1"/>
  <c r="J68" i="1"/>
  <c r="J69" i="1"/>
  <c r="J70" i="1"/>
  <c r="J71" i="1"/>
  <c r="J72" i="1"/>
  <c r="J73" i="1"/>
  <c r="J74" i="1"/>
  <c r="N62" i="1"/>
  <c r="N63" i="1"/>
  <c r="F140" i="1"/>
  <c r="F141" i="1"/>
  <c r="F142" i="1"/>
  <c r="F143" i="1"/>
  <c r="F144" i="1"/>
  <c r="F145" i="1"/>
  <c r="F146" i="1"/>
  <c r="F147" i="1"/>
  <c r="F148" i="1"/>
  <c r="F149" i="1"/>
  <c r="F150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J110" i="1"/>
  <c r="J111" i="1"/>
  <c r="J112" i="1"/>
  <c r="J113" i="1"/>
  <c r="J114" i="1"/>
  <c r="J115" i="1"/>
  <c r="J116" i="1"/>
  <c r="J117" i="1"/>
  <c r="J118" i="1"/>
  <c r="J119" i="1"/>
  <c r="J120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64" i="1"/>
  <c r="N65" i="1"/>
  <c r="N66" i="1"/>
  <c r="N67" i="1"/>
  <c r="N68" i="1"/>
  <c r="N69" i="1"/>
  <c r="N70" i="1"/>
  <c r="N71" i="1"/>
  <c r="N72" i="1"/>
  <c r="N73" i="1"/>
  <c r="N74" i="1"/>
  <c r="K75" i="1"/>
  <c r="K6" i="1"/>
  <c r="L6" i="1"/>
  <c r="M6" i="1"/>
  <c r="O167" i="1"/>
  <c r="O151" i="1"/>
  <c r="O136" i="1"/>
  <c r="O121" i="1"/>
  <c r="O106" i="1"/>
  <c r="O91" i="1"/>
  <c r="O75" i="1"/>
  <c r="K167" i="1"/>
  <c r="K151" i="1"/>
  <c r="K136" i="1"/>
  <c r="K121" i="1"/>
  <c r="K106" i="1"/>
  <c r="K91" i="1"/>
  <c r="G167" i="1"/>
  <c r="G151" i="1"/>
  <c r="G136" i="1"/>
  <c r="G121" i="1"/>
  <c r="G106" i="1"/>
  <c r="G91" i="1"/>
  <c r="G75" i="1"/>
  <c r="D43" i="1"/>
  <c r="C167" i="1"/>
  <c r="C151" i="1"/>
  <c r="C136" i="1"/>
  <c r="C121" i="1"/>
  <c r="C106" i="1"/>
  <c r="C91" i="1"/>
  <c r="D22" i="1"/>
  <c r="E5" i="1"/>
  <c r="E6" i="1"/>
  <c r="E4" i="1"/>
  <c r="D5" i="1"/>
  <c r="D6" i="1"/>
  <c r="D4" i="1"/>
  <c r="D32" i="1"/>
  <c r="D31" i="1"/>
  <c r="D29" i="1"/>
  <c r="D27" i="1"/>
  <c r="D25" i="1"/>
  <c r="D24" i="1"/>
</calcChain>
</file>

<file path=xl/sharedStrings.xml><?xml version="1.0" encoding="utf-8"?>
<sst xmlns="http://schemas.openxmlformats.org/spreadsheetml/2006/main" count="458" uniqueCount="108">
  <si>
    <t xml:space="preserve">Конверсия </t>
  </si>
  <si>
    <t>Доходы</t>
  </si>
  <si>
    <t>Всего</t>
  </si>
  <si>
    <t xml:space="preserve">Количество активных клиентов  </t>
  </si>
  <si>
    <t>-</t>
  </si>
  <si>
    <t>Активные частные инвесторы на торгах акциями</t>
  </si>
  <si>
    <t>Активные частные инвесторы на торгах облигациями</t>
  </si>
  <si>
    <t xml:space="preserve">Активные частные инвесторы на срочном рынке </t>
  </si>
  <si>
    <t>Налоги</t>
  </si>
  <si>
    <t xml:space="preserve">Налог на прибыль </t>
  </si>
  <si>
    <t xml:space="preserve">Отток клиентов после пробного периода: </t>
  </si>
  <si>
    <t>Отток клиентов из года в год:</t>
  </si>
  <si>
    <t>Динамика прироста активных клиентов (физ. лица):</t>
  </si>
  <si>
    <t>1 год</t>
  </si>
  <si>
    <t>2 год</t>
  </si>
  <si>
    <t xml:space="preserve">3 год </t>
  </si>
  <si>
    <t>4 год</t>
  </si>
  <si>
    <t>5 год</t>
  </si>
  <si>
    <t>Среднее значение:</t>
  </si>
  <si>
    <t xml:space="preserve">Тарифы </t>
  </si>
  <si>
    <t>Руб/мес</t>
  </si>
  <si>
    <t>Условия</t>
  </si>
  <si>
    <t>Real-time market data</t>
  </si>
  <si>
    <t>Historical market data</t>
  </si>
  <si>
    <t>пользование до 1 года</t>
  </si>
  <si>
    <t>пользование после 1 года</t>
  </si>
  <si>
    <t>Консолидированная лента</t>
  </si>
  <si>
    <t>Trades &amp; Quotes in a moment</t>
  </si>
  <si>
    <t>Summary of Trades &amp; Quotes</t>
  </si>
  <si>
    <t>Негативный</t>
  </si>
  <si>
    <t xml:space="preserve">Выручка </t>
  </si>
  <si>
    <t xml:space="preserve">2 год </t>
  </si>
  <si>
    <t>3 год</t>
  </si>
  <si>
    <t>Прирост акций (равномерный) /мес</t>
  </si>
  <si>
    <t>ИТОГО</t>
  </si>
  <si>
    <t>год</t>
  </si>
  <si>
    <t>Прирост облиг  (равномерный) /мес</t>
  </si>
  <si>
    <t>Прирост акций и обл (равномерный) /мес</t>
  </si>
  <si>
    <t>Прирост ср рынка и обл (равномерный) /мес</t>
  </si>
  <si>
    <t>Прирост акций, обл, ср рынка (равномерный) /мес</t>
  </si>
  <si>
    <t>Выручка за год</t>
  </si>
  <si>
    <t>Доп Издержки</t>
  </si>
  <si>
    <t>Валовые издержки</t>
  </si>
  <si>
    <t xml:space="preserve">Затраты </t>
  </si>
  <si>
    <t>Кол-во</t>
  </si>
  <si>
    <t>Средняя зарплата</t>
  </si>
  <si>
    <t>Итог / год</t>
  </si>
  <si>
    <t>Описание</t>
  </si>
  <si>
    <t xml:space="preserve">Старший аналитик </t>
  </si>
  <si>
    <t>Поддержание приложение</t>
  </si>
  <si>
    <t xml:space="preserve">Старший Java-разработчик </t>
  </si>
  <si>
    <t xml:space="preserve">Специалист технической поддержки </t>
  </si>
  <si>
    <t xml:space="preserve">Системный администратор </t>
  </si>
  <si>
    <t>Рвзработка приложения "под ключ"</t>
  </si>
  <si>
    <t>Разработка приложения 1 год</t>
  </si>
  <si>
    <t xml:space="preserve">Smm специалист </t>
  </si>
  <si>
    <t xml:space="preserve">Facebook </t>
  </si>
  <si>
    <t>Затраты на рекламу в соц сетях:</t>
  </si>
  <si>
    <t>Instagram</t>
  </si>
  <si>
    <t xml:space="preserve">Затраты на рекламу </t>
  </si>
  <si>
    <t>Итого:</t>
  </si>
  <si>
    <t>Чистая прибыль до налогобложения</t>
  </si>
  <si>
    <t>Чистая прибыль</t>
  </si>
  <si>
    <t>ИТОГО/год</t>
  </si>
  <si>
    <t>Итого по всем рынкам за 4 года:</t>
  </si>
  <si>
    <t xml:space="preserve">Оптимальный </t>
  </si>
  <si>
    <t>Пессимистичный</t>
  </si>
  <si>
    <t xml:space="preserve">Всего клиентов за год </t>
  </si>
  <si>
    <t>Акции</t>
  </si>
  <si>
    <t>Облигации</t>
  </si>
  <si>
    <t>Срочный</t>
  </si>
  <si>
    <t>ПОЗИТИВНЫЙ ПРОГНОЗ</t>
  </si>
  <si>
    <t>ПЕССИМИСТИЧНЫЙ ПРОГНОЗ</t>
  </si>
  <si>
    <t>Выручка</t>
  </si>
  <si>
    <t>Выручка для акций</t>
  </si>
  <si>
    <t>Конверсия</t>
  </si>
  <si>
    <t>Прирост срочного рынок (равномерный) /мес</t>
  </si>
  <si>
    <t>Выручка для срочного рынка</t>
  </si>
  <si>
    <t>Прирост ср. рынок (равномерный) /мес</t>
  </si>
  <si>
    <t>Прирост облиг. (равномерный) /мес</t>
  </si>
  <si>
    <t>Выручка для облигаций</t>
  </si>
  <si>
    <t>Прирост акций и срочного рынка (равномерный) /мес</t>
  </si>
  <si>
    <t>Прирост ср. рынка и обл. (равномерный) /мес</t>
  </si>
  <si>
    <t>Прирост акций и обл. (равномерный) /мес</t>
  </si>
  <si>
    <t>Выручка для акций и ср. рынка</t>
  </si>
  <si>
    <t>Прирост акций и ср. рынка (равномерный) /мес</t>
  </si>
  <si>
    <t>Выручка для сроч. рынка, облиг.</t>
  </si>
  <si>
    <t>Выручка для акций и облигаций</t>
  </si>
  <si>
    <t>Выручка для акций, обл, ср. рынка</t>
  </si>
  <si>
    <t>Оптимальный</t>
  </si>
  <si>
    <t>ОПТИМАЛЬНЫЙ ПРОГНОЗ</t>
  </si>
  <si>
    <t>Позитивный</t>
  </si>
  <si>
    <t>Средний чек /мес</t>
  </si>
  <si>
    <t>Руб/год</t>
  </si>
  <si>
    <t xml:space="preserve">Совместный тариф </t>
  </si>
  <si>
    <t>по акциям в 1 год</t>
  </si>
  <si>
    <t xml:space="preserve">по акциям после 1 года </t>
  </si>
  <si>
    <t>по облигациям</t>
  </si>
  <si>
    <t>по срочому рынку в 1 год</t>
  </si>
  <si>
    <t>по срочому рынку после 1 года</t>
  </si>
  <si>
    <t>по акциям и срочному рынку</t>
  </si>
  <si>
    <t>по срочному рынку и облигациям</t>
  </si>
  <si>
    <t xml:space="preserve">по акциям и облигациям </t>
  </si>
  <si>
    <t>по акциям, облигациям, срочному рынку</t>
  </si>
  <si>
    <t xml:space="preserve">по акциям после 1 года и ср. рынку после 1 года </t>
  </si>
  <si>
    <t>по облигациям и ср. рынку после 1 года</t>
  </si>
  <si>
    <t xml:space="preserve">по акциям после 1 года и облигациям </t>
  </si>
  <si>
    <t>по акциям после 1 года, облигациям, срочному рынку после 1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</si>
</sst>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_₽"/>
    <numFmt numFmtId="165" formatCode="[$-419]mmmm\ yyyy;@"/>
    <numFmt numFmtId="166" formatCode="#,##0.00\ &quot;₽&quot;"/>
    <numFmt numFmtId="167" formatCode="0.0"/>
    <numFmt numFmtId="168" formatCode="#,##0\ &quot;₽&quot;"/>
  </numFmts>
  <fonts count="9" x14ac:knownFonts="1"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504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4">
    <xf numFmtId="0" fontId="0" fillId="0" borderId="0" xfId="0"/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4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168" fontId="4" fillId="0" borderId="14" xfId="0" applyNumberFormat="1" applyFont="1" applyBorder="1" applyAlignment="1">
      <alignment horizontal="center" vertical="center"/>
    </xf>
    <xf numFmtId="168" fontId="4" fillId="0" borderId="14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 vertical="center" wrapText="1"/>
    </xf>
    <xf numFmtId="164" fontId="3" fillId="0" borderId="15" xfId="0" applyNumberFormat="1" applyFont="1" applyBorder="1" applyAlignment="1">
      <alignment horizontal="center" vertical="center"/>
    </xf>
    <xf numFmtId="3" fontId="4" fillId="0" borderId="0" xfId="0" applyNumberFormat="1" applyFont="1"/>
    <xf numFmtId="0" fontId="3" fillId="0" borderId="0" xfId="0" applyFont="1"/>
    <xf numFmtId="0" fontId="3" fillId="2" borderId="14" xfId="0" applyFont="1" applyFill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8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3" fontId="4" fillId="3" borderId="0" xfId="0" applyNumberFormat="1" applyFont="1" applyFill="1"/>
    <xf numFmtId="3" fontId="4" fillId="0" borderId="0" xfId="0" applyNumberFormat="1" applyFont="1" applyAlignment="1">
      <alignment horizontal="right"/>
    </xf>
    <xf numFmtId="166" fontId="4" fillId="0" borderId="0" xfId="0" applyNumberFormat="1" applyFont="1"/>
    <xf numFmtId="0" fontId="4" fillId="0" borderId="0" xfId="0" applyNumberFormat="1" applyFont="1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7" fillId="2" borderId="4" xfId="1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164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9" fontId="4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9" fontId="4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9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65" fontId="8" fillId="0" borderId="10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2" fontId="3" fillId="0" borderId="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2" borderId="9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4" fillId="0" borderId="9" xfId="0" applyFont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13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 wrapText="1"/>
    </xf>
    <xf numFmtId="164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vertical="center" wrapText="1"/>
    </xf>
    <xf numFmtId="3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3" fontId="4" fillId="0" borderId="7" xfId="0" applyNumberFormat="1" applyFont="1" applyBorder="1" applyAlignment="1">
      <alignment horizontal="center" vertical="center"/>
    </xf>
    <xf numFmtId="0" fontId="4" fillId="2" borderId="21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 applyProtection="1">
      <alignment horizontal="center" vertical="center" wrapText="1"/>
      <protection locked="0"/>
    </xf>
    <xf numFmtId="0" fontId="4" fillId="0" borderId="25" xfId="0" applyFont="1" applyFill="1" applyBorder="1" applyAlignment="1">
      <alignment vertical="center" wrapText="1"/>
    </xf>
    <xf numFmtId="3" fontId="4" fillId="0" borderId="4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horizontal="center" vertical="center"/>
    </xf>
    <xf numFmtId="3" fontId="3" fillId="0" borderId="28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3" fillId="0" borderId="3" xfId="0" applyFont="1" applyBorder="1"/>
    <xf numFmtId="167" fontId="4" fillId="0" borderId="5" xfId="0" applyNumberFormat="1" applyFont="1" applyBorder="1"/>
    <xf numFmtId="3" fontId="4" fillId="0" borderId="5" xfId="0" applyNumberFormat="1" applyFont="1" applyBorder="1"/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3" fillId="6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</cellXfs>
  <cellStyles count="4">
    <cellStyle name="Гиперссылка" xfId="1" builtinId="8"/>
    <cellStyle name="Обычный" xfId="0" builtinId="0"/>
    <cellStyle name="Открывавшаяся гиперссылка" xfId="2" builtinId="9" hidden="1"/>
    <cellStyle name="Открывавшаяся гиперссылка" xfId="3" builtinId="9" hidden="1"/>
  </cellStyles>
  <dxfs count="0"/>
  <tableStyles count="0" defaultTableStyle="TableStyleMedium9" defaultPivotStyle="PivotStyleMedium7"/>
  <colors>
    <mruColors>
      <color rgb="FFFE50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2"/>
  <sheetViews>
    <sheetView tabSelected="1" zoomScale="42" zoomScaleNormal="45" workbookViewId="0">
      <selection activeCell="Q5" sqref="Q5"/>
    </sheetView>
  </sheetViews>
  <sheetFormatPr defaultColWidth="10.625" defaultRowHeight="15.75" x14ac:dyDescent="0.25"/>
  <cols>
    <col min="1" max="1" width="36" customWidth="1"/>
    <col min="2" max="2" width="23.375" customWidth="1"/>
    <col min="3" max="3" width="22" customWidth="1"/>
    <col min="4" max="4" width="32.375" customWidth="1"/>
    <col min="5" max="5" width="21.5" customWidth="1"/>
    <col min="6" max="6" width="21.375" customWidth="1"/>
    <col min="7" max="7" width="21.875" customWidth="1"/>
    <col min="8" max="8" width="32.125" customWidth="1"/>
    <col min="9" max="9" width="21.5" customWidth="1"/>
    <col min="10" max="10" width="18.625" customWidth="1"/>
    <col min="11" max="11" width="18.375" customWidth="1"/>
    <col min="12" max="12" width="32.375" customWidth="1"/>
    <col min="13" max="13" width="21.5" customWidth="1"/>
    <col min="14" max="14" width="19" customWidth="1"/>
    <col min="15" max="15" width="18.625" customWidth="1"/>
    <col min="16" max="16" width="32.5" customWidth="1"/>
    <col min="17" max="17" width="19.125" customWidth="1"/>
    <col min="18" max="18" width="33" customWidth="1"/>
    <col min="19" max="19" width="20" customWidth="1"/>
    <col min="20" max="20" width="20.125" bestFit="1" customWidth="1"/>
    <col min="21" max="21" width="32" customWidth="1"/>
    <col min="22" max="22" width="21.5" customWidth="1"/>
    <col min="23" max="23" width="11.125" bestFit="1" customWidth="1"/>
    <col min="24" max="24" width="21.875" bestFit="1" customWidth="1"/>
    <col min="25" max="25" width="32.375" customWidth="1"/>
    <col min="26" max="26" width="21.5" customWidth="1"/>
    <col min="27" max="27" width="11" bestFit="1" customWidth="1"/>
    <col min="28" max="28" width="21.875" bestFit="1" customWidth="1"/>
    <col min="29" max="29" width="32.875" customWidth="1"/>
    <col min="30" max="30" width="21.5" customWidth="1"/>
    <col min="31" max="31" width="11" bestFit="1" customWidth="1"/>
    <col min="32" max="32" width="21.875" bestFit="1" customWidth="1"/>
    <col min="33" max="33" width="34" customWidth="1"/>
    <col min="35" max="35" width="33" customWidth="1"/>
    <col min="36" max="36" width="12.875" customWidth="1"/>
    <col min="37" max="37" width="20.125" bestFit="1" customWidth="1"/>
    <col min="38" max="38" width="32" customWidth="1"/>
    <col min="39" max="39" width="21.5" customWidth="1"/>
    <col min="40" max="40" width="10.875" bestFit="1" customWidth="1"/>
    <col min="41" max="41" width="21.875" bestFit="1" customWidth="1"/>
    <col min="42" max="42" width="33.875" customWidth="1"/>
    <col min="43" max="43" width="21.5" customWidth="1"/>
    <col min="44" max="44" width="10.875" bestFit="1" customWidth="1"/>
    <col min="45" max="45" width="18" customWidth="1"/>
    <col min="46" max="46" width="32.375" customWidth="1"/>
    <col min="47" max="47" width="21.5" customWidth="1"/>
    <col min="48" max="48" width="10.875" bestFit="1" customWidth="1"/>
    <col min="49" max="49" width="17.5" bestFit="1" customWidth="1"/>
    <col min="50" max="50" width="32.625" customWidth="1"/>
  </cols>
  <sheetData>
    <row r="1" spans="1:39" x14ac:dyDescent="0.25">
      <c r="A1" s="34"/>
      <c r="B1" s="35"/>
      <c r="C1" s="141" t="s">
        <v>0</v>
      </c>
      <c r="D1" s="141"/>
      <c r="E1" s="14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6" t="s">
        <v>1</v>
      </c>
      <c r="B2" s="37" t="s">
        <v>2</v>
      </c>
      <c r="C2" s="38">
        <v>0.1</v>
      </c>
      <c r="D2" s="38">
        <v>0.3</v>
      </c>
      <c r="E2" s="39">
        <v>0.45</v>
      </c>
      <c r="F2" s="5"/>
      <c r="G2" s="5"/>
      <c r="H2" s="5"/>
      <c r="I2" s="7"/>
      <c r="J2" s="143" t="s">
        <v>29</v>
      </c>
      <c r="K2" s="143"/>
      <c r="L2" s="143"/>
      <c r="M2" s="143"/>
      <c r="N2" s="145" t="s">
        <v>89</v>
      </c>
      <c r="O2" s="145"/>
      <c r="P2" s="145"/>
      <c r="Q2" s="145"/>
      <c r="R2" s="146" t="s">
        <v>91</v>
      </c>
      <c r="S2" s="146"/>
      <c r="T2" s="146"/>
      <c r="U2" s="146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25">
      <c r="A3" s="40" t="s">
        <v>3</v>
      </c>
      <c r="B3" s="41">
        <f>1.3*1000000</f>
        <v>1300000</v>
      </c>
      <c r="C3" s="42" t="s">
        <v>4</v>
      </c>
      <c r="D3" s="42" t="s">
        <v>4</v>
      </c>
      <c r="E3" s="43" t="s">
        <v>4</v>
      </c>
      <c r="F3" s="5"/>
      <c r="G3" s="5"/>
      <c r="H3" s="5"/>
      <c r="I3" s="8" t="s">
        <v>30</v>
      </c>
      <c r="J3" s="9" t="s">
        <v>13</v>
      </c>
      <c r="K3" s="9" t="s">
        <v>31</v>
      </c>
      <c r="L3" s="9" t="s">
        <v>32</v>
      </c>
      <c r="M3" s="9" t="s">
        <v>16</v>
      </c>
      <c r="N3" s="10" t="s">
        <v>13</v>
      </c>
      <c r="O3" s="10" t="s">
        <v>31</v>
      </c>
      <c r="P3" s="10" t="s">
        <v>32</v>
      </c>
      <c r="Q3" s="10" t="s">
        <v>16</v>
      </c>
      <c r="R3" s="11" t="s">
        <v>13</v>
      </c>
      <c r="S3" s="11" t="s">
        <v>31</v>
      </c>
      <c r="T3" s="11" t="s">
        <v>32</v>
      </c>
      <c r="U3" s="11" t="s">
        <v>16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ht="30" x14ac:dyDescent="0.25">
      <c r="A4" s="44" t="s">
        <v>5</v>
      </c>
      <c r="B4" s="45">
        <f>B3*0.41</f>
        <v>533000</v>
      </c>
      <c r="C4" s="46">
        <f>B4*0.1</f>
        <v>53300</v>
      </c>
      <c r="D4" s="46">
        <f>B4*0.3</f>
        <v>159900</v>
      </c>
      <c r="E4" s="47">
        <f>B4*0.45</f>
        <v>239850</v>
      </c>
      <c r="F4" s="5"/>
      <c r="G4" s="5"/>
      <c r="H4" s="5"/>
      <c r="I4" s="12" t="s">
        <v>40</v>
      </c>
      <c r="J4" s="13">
        <f>D75+D91+D106+D121+D136+D151+D167</f>
        <v>4932403720.833333</v>
      </c>
      <c r="K4" s="13">
        <f>H75+H91+H106+H121+H136+H151+H167</f>
        <v>7803858928.4933681</v>
      </c>
      <c r="L4" s="13">
        <f>L75+L91+L106+L121+L136+L151+L167</f>
        <v>8892620606.7830315</v>
      </c>
      <c r="M4" s="13">
        <f>P75+P91+P106+P121+P136+P151+P167</f>
        <v>10133281749.55225</v>
      </c>
      <c r="N4" s="13">
        <f>U75+U91+U106+U121+U136+U151+U167</f>
        <v>7277711302.604167</v>
      </c>
      <c r="O4" s="13">
        <f>Y75+Y91+Y106+Y121+Y136+Y151+Y167</f>
        <v>10385131097.501232</v>
      </c>
      <c r="P4" s="13">
        <f>AC75+AC91+AC106+AC121+AC136+AC151+AC167</f>
        <v>11505553191.654451</v>
      </c>
      <c r="Q4" s="13">
        <f>AG75+AG91+AG106+AG121+AG136+AG151+AG167</f>
        <v>12776744836.478151</v>
      </c>
      <c r="R4" s="13">
        <f>AL75+AL91+AL106+AL121+AL136+AL151+AL167</f>
        <v>9036691988.932291</v>
      </c>
      <c r="S4" s="13">
        <f>AP75+AP91+AP106+AP121+AP136+AP151+AP167</f>
        <v>12321085224.25713</v>
      </c>
      <c r="T4" s="13">
        <f>AT75+AT91+AT106+AT121+AT136+AT151+AT167</f>
        <v>13465252630.308018</v>
      </c>
      <c r="U4" s="13">
        <f>AX75+AX91+AX106+AX121+AX136+AX151+AX167</f>
        <v>14759342151.672573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ht="30" x14ac:dyDescent="0.25">
      <c r="A5" s="44" t="s">
        <v>6</v>
      </c>
      <c r="B5" s="45">
        <f>B3*0.17</f>
        <v>221000.00000000003</v>
      </c>
      <c r="C5" s="46">
        <f t="shared" ref="C5:C6" si="0">B5*0.1</f>
        <v>22100.000000000004</v>
      </c>
      <c r="D5" s="46">
        <f t="shared" ref="D5:D6" si="1">B5*0.3</f>
        <v>66300</v>
      </c>
      <c r="E5" s="47">
        <f t="shared" ref="E5:E6" si="2">B5*0.45</f>
        <v>99450.000000000015</v>
      </c>
      <c r="F5" s="5"/>
      <c r="G5" s="5"/>
      <c r="H5" s="5"/>
      <c r="I5" s="12" t="s">
        <v>41</v>
      </c>
      <c r="J5" s="13">
        <v>5000000</v>
      </c>
      <c r="K5" s="13">
        <v>0</v>
      </c>
      <c r="L5" s="13">
        <v>0</v>
      </c>
      <c r="M5" s="13">
        <v>0</v>
      </c>
      <c r="N5" s="13">
        <v>5000000</v>
      </c>
      <c r="O5" s="13">
        <v>0</v>
      </c>
      <c r="P5" s="13">
        <v>0</v>
      </c>
      <c r="Q5" s="13">
        <v>0</v>
      </c>
      <c r="R5" s="13">
        <v>5000000</v>
      </c>
      <c r="S5" s="13">
        <v>0</v>
      </c>
      <c r="T5" s="13">
        <v>0</v>
      </c>
      <c r="U5" s="13">
        <v>0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30" x14ac:dyDescent="0.25">
      <c r="A6" s="40" t="s">
        <v>7</v>
      </c>
      <c r="B6" s="41">
        <f>B3*0.42</f>
        <v>546000</v>
      </c>
      <c r="C6" s="46">
        <f t="shared" si="0"/>
        <v>54600</v>
      </c>
      <c r="D6" s="46">
        <f t="shared" si="1"/>
        <v>163800</v>
      </c>
      <c r="E6" s="47">
        <f t="shared" si="2"/>
        <v>245700</v>
      </c>
      <c r="F6" s="5"/>
      <c r="G6" s="5"/>
      <c r="H6" s="5"/>
      <c r="I6" s="12" t="s">
        <v>42</v>
      </c>
      <c r="J6" s="13">
        <f>$D$51</f>
        <v>924436200</v>
      </c>
      <c r="K6" s="13">
        <f t="shared" ref="K6:U6" si="3">$D$51</f>
        <v>924436200</v>
      </c>
      <c r="L6" s="13">
        <f t="shared" si="3"/>
        <v>924436200</v>
      </c>
      <c r="M6" s="13">
        <f t="shared" si="3"/>
        <v>924436200</v>
      </c>
      <c r="N6" s="13">
        <f>$D$51</f>
        <v>924436200</v>
      </c>
      <c r="O6" s="13">
        <f t="shared" si="3"/>
        <v>924436200</v>
      </c>
      <c r="P6" s="13">
        <f t="shared" si="3"/>
        <v>924436200</v>
      </c>
      <c r="Q6" s="13">
        <f t="shared" si="3"/>
        <v>924436200</v>
      </c>
      <c r="R6" s="13">
        <f>$D$51</f>
        <v>924436200</v>
      </c>
      <c r="S6" s="13">
        <f t="shared" si="3"/>
        <v>924436200</v>
      </c>
      <c r="T6" s="13">
        <f t="shared" si="3"/>
        <v>924436200</v>
      </c>
      <c r="U6" s="13">
        <f t="shared" si="3"/>
        <v>924436200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47.25" x14ac:dyDescent="0.25">
      <c r="A7" s="48"/>
      <c r="B7" s="49"/>
      <c r="C7" s="50"/>
      <c r="D7" s="51"/>
      <c r="E7" s="52"/>
      <c r="F7" s="5"/>
      <c r="G7" s="5"/>
      <c r="H7" s="5"/>
      <c r="I7" s="8" t="s">
        <v>61</v>
      </c>
      <c r="J7" s="14">
        <f>J4-J5-J6</f>
        <v>4002967520.833333</v>
      </c>
      <c r="K7" s="14">
        <f>K4-K6</f>
        <v>6879422728.4933681</v>
      </c>
      <c r="L7" s="14">
        <f>L4-L6</f>
        <v>7968184406.7830315</v>
      </c>
      <c r="M7" s="14">
        <f>M4-M6</f>
        <v>9208845549.5522499</v>
      </c>
      <c r="N7" s="14">
        <f>N4-N5-N6</f>
        <v>6348275102.604167</v>
      </c>
      <c r="O7" s="14">
        <f>O4-O6</f>
        <v>9460694897.5012321</v>
      </c>
      <c r="P7" s="14">
        <f>P4-P6</f>
        <v>10581116991.654451</v>
      </c>
      <c r="Q7" s="14">
        <f>Q4-Q6</f>
        <v>11852308636.478151</v>
      </c>
      <c r="R7" s="14">
        <f>R4-R5-R6</f>
        <v>8107255788.932291</v>
      </c>
      <c r="S7" s="14">
        <f>S4-S6</f>
        <v>11396649024.25713</v>
      </c>
      <c r="T7" s="14">
        <f>T4-T6</f>
        <v>12540816430.308018</v>
      </c>
      <c r="U7" s="14">
        <f>U4-U6</f>
        <v>13834905951.672573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53" t="s">
        <v>8</v>
      </c>
      <c r="B8" s="54"/>
      <c r="C8" s="51"/>
      <c r="D8" s="51"/>
      <c r="E8" s="51"/>
      <c r="F8" s="5"/>
      <c r="G8" s="5"/>
      <c r="H8" s="5"/>
      <c r="I8" s="12" t="s">
        <v>8</v>
      </c>
      <c r="J8" s="14">
        <f t="shared" ref="J8:U8" si="4">J7*$B$9</f>
        <v>800593504.16666663</v>
      </c>
      <c r="K8" s="14">
        <f t="shared" si="4"/>
        <v>1375884545.6986737</v>
      </c>
      <c r="L8" s="14">
        <f t="shared" si="4"/>
        <v>1593636881.3566065</v>
      </c>
      <c r="M8" s="14">
        <f t="shared" si="4"/>
        <v>1841769109.91045</v>
      </c>
      <c r="N8" s="14">
        <f t="shared" si="4"/>
        <v>1269655020.5208335</v>
      </c>
      <c r="O8" s="14">
        <f t="shared" si="4"/>
        <v>1892138979.5002465</v>
      </c>
      <c r="P8" s="14">
        <f t="shared" si="4"/>
        <v>2116223398.3308904</v>
      </c>
      <c r="Q8" s="14">
        <f t="shared" si="4"/>
        <v>2370461727.2956305</v>
      </c>
      <c r="R8" s="14">
        <f t="shared" si="4"/>
        <v>1621451157.7864583</v>
      </c>
      <c r="S8" s="14">
        <f t="shared" si="4"/>
        <v>2279329804.8514261</v>
      </c>
      <c r="T8" s="14">
        <f t="shared" si="4"/>
        <v>2508163286.0616035</v>
      </c>
      <c r="U8" s="14">
        <f t="shared" si="4"/>
        <v>2766981190.3345146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55" t="s">
        <v>9</v>
      </c>
      <c r="B9" s="56">
        <v>0.2</v>
      </c>
      <c r="C9" s="51"/>
      <c r="D9" s="51"/>
      <c r="E9" s="51"/>
      <c r="F9" s="5"/>
      <c r="G9" s="5"/>
      <c r="H9" s="5"/>
      <c r="I9" s="8" t="s">
        <v>62</v>
      </c>
      <c r="J9" s="14">
        <f t="shared" ref="J9:U9" si="5">J7-J8</f>
        <v>3202374016.6666665</v>
      </c>
      <c r="K9" s="14">
        <f t="shared" si="5"/>
        <v>5503538182.7946949</v>
      </c>
      <c r="L9" s="14">
        <f t="shared" si="5"/>
        <v>6374547525.426425</v>
      </c>
      <c r="M9" s="14">
        <f t="shared" si="5"/>
        <v>7367076439.6417999</v>
      </c>
      <c r="N9" s="14">
        <f t="shared" si="5"/>
        <v>5078620082.083334</v>
      </c>
      <c r="O9" s="14">
        <f t="shared" si="5"/>
        <v>7568555918.0009861</v>
      </c>
      <c r="P9" s="14">
        <f t="shared" si="5"/>
        <v>8464893593.3235607</v>
      </c>
      <c r="Q9" s="14">
        <f t="shared" si="5"/>
        <v>9481846909.1825218</v>
      </c>
      <c r="R9" s="14">
        <f t="shared" si="5"/>
        <v>6485804631.145833</v>
      </c>
      <c r="S9" s="14">
        <f t="shared" si="5"/>
        <v>9117319219.4057045</v>
      </c>
      <c r="T9" s="14">
        <f t="shared" si="5"/>
        <v>10032653144.246414</v>
      </c>
      <c r="U9" s="14">
        <f t="shared" si="5"/>
        <v>11067924761.338058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31.5" x14ac:dyDescent="0.25">
      <c r="A10" s="51"/>
      <c r="B10" s="51"/>
      <c r="C10" s="51"/>
      <c r="D10" s="51"/>
      <c r="E10" s="51"/>
      <c r="F10" s="5"/>
      <c r="G10" s="5"/>
      <c r="H10" s="5"/>
      <c r="I10" s="5"/>
      <c r="J10" s="5"/>
      <c r="K10" s="5"/>
      <c r="L10" s="15" t="s">
        <v>64</v>
      </c>
      <c r="M10" s="16">
        <f>SUM(J9:M9)</f>
        <v>22447536164.529587</v>
      </c>
      <c r="N10" s="5"/>
      <c r="O10" s="5"/>
      <c r="P10" s="15" t="s">
        <v>64</v>
      </c>
      <c r="Q10" s="16">
        <f>SUM(N9:Q9)</f>
        <v>30593916502.590405</v>
      </c>
      <c r="R10" s="5"/>
      <c r="S10" s="5"/>
      <c r="T10" s="15" t="s">
        <v>64</v>
      </c>
      <c r="U10" s="16">
        <f>SUM(R9:U9)</f>
        <v>36703701756.136009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31.5" x14ac:dyDescent="0.25">
      <c r="A11" s="57" t="s">
        <v>10</v>
      </c>
      <c r="B11" s="58">
        <v>0.5</v>
      </c>
      <c r="C11" s="51"/>
      <c r="D11" s="51"/>
      <c r="E11" s="5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A12" s="59" t="s">
        <v>11</v>
      </c>
      <c r="B12" s="56">
        <v>0.05</v>
      </c>
      <c r="C12" s="51"/>
      <c r="D12" s="51"/>
      <c r="E12" s="5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32.25" thickBot="1" x14ac:dyDescent="0.3">
      <c r="A14" s="34" t="s">
        <v>12</v>
      </c>
      <c r="B14" s="35" t="s">
        <v>13</v>
      </c>
      <c r="C14" s="35" t="s">
        <v>14</v>
      </c>
      <c r="D14" s="35" t="s">
        <v>15</v>
      </c>
      <c r="E14" s="60" t="s">
        <v>16</v>
      </c>
      <c r="F14" s="61" t="s">
        <v>17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16.5" thickBot="1" x14ac:dyDescent="0.3">
      <c r="A15" s="62"/>
      <c r="B15" s="63">
        <v>42734</v>
      </c>
      <c r="C15" s="64">
        <v>43099</v>
      </c>
      <c r="D15" s="64">
        <v>43464</v>
      </c>
      <c r="E15" s="64">
        <v>43830</v>
      </c>
      <c r="F15" s="65">
        <v>44196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62"/>
      <c r="B16" s="66">
        <v>95743</v>
      </c>
      <c r="C16" s="67">
        <v>109537.99999999999</v>
      </c>
      <c r="D16" s="67">
        <v>190235</v>
      </c>
      <c r="E16" s="67">
        <v>392163</v>
      </c>
      <c r="F16" s="68">
        <v>1417987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5">
      <c r="A17" s="62"/>
      <c r="B17" s="69">
        <f>C16/B16-1</f>
        <v>0.14408364057946788</v>
      </c>
      <c r="C17" s="69">
        <f>D16/C16-1</f>
        <v>0.736703244536143</v>
      </c>
      <c r="D17" s="69">
        <f>E16/D16-1</f>
        <v>1.0614660814256052</v>
      </c>
      <c r="E17" s="70">
        <f>F16/E16-1</f>
        <v>2.6158102625693909</v>
      </c>
      <c r="F17" s="71" t="s">
        <v>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5">
      <c r="A18" s="72"/>
      <c r="B18" s="73"/>
      <c r="C18" s="73"/>
      <c r="D18" s="74"/>
      <c r="E18" s="75"/>
      <c r="F18" s="7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57" t="s">
        <v>18</v>
      </c>
      <c r="B19" s="77">
        <f>AVERAGE(B17:E17)</f>
        <v>1.1395158072776517</v>
      </c>
      <c r="C19" s="42"/>
      <c r="D19" s="78"/>
      <c r="E19" s="79"/>
      <c r="F19" s="8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81" t="s">
        <v>19</v>
      </c>
      <c r="B21" s="35" t="s">
        <v>20</v>
      </c>
      <c r="C21" s="61" t="s">
        <v>21</v>
      </c>
      <c r="D21" s="19" t="s">
        <v>93</v>
      </c>
      <c r="E21" s="5"/>
      <c r="F21" s="19" t="s">
        <v>92</v>
      </c>
      <c r="G21" s="19" t="s">
        <v>94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82" t="s">
        <v>22</v>
      </c>
      <c r="B22" s="45">
        <v>2400</v>
      </c>
      <c r="C22" s="83" t="s">
        <v>4</v>
      </c>
      <c r="D22" s="84">
        <f>B22*12</f>
        <v>28800</v>
      </c>
      <c r="E22" s="5"/>
      <c r="F22" s="20">
        <f>(B22+B24)/2</f>
        <v>11887.5</v>
      </c>
      <c r="G22" s="24" t="s">
        <v>95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30" x14ac:dyDescent="0.25">
      <c r="A23" s="85"/>
      <c r="B23" s="86"/>
      <c r="C23" s="87"/>
      <c r="D23" s="88"/>
      <c r="E23" s="5"/>
      <c r="F23" s="22">
        <f>(B25+B22)/2</f>
        <v>9762.5</v>
      </c>
      <c r="G23" s="25" t="s">
        <v>96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32.1" customHeight="1" x14ac:dyDescent="0.25">
      <c r="A24" s="89" t="s">
        <v>23</v>
      </c>
      <c r="B24" s="90">
        <f>171000*0.125</f>
        <v>21375</v>
      </c>
      <c r="C24" s="91" t="s">
        <v>24</v>
      </c>
      <c r="D24" s="84">
        <f>B24*12</f>
        <v>256500</v>
      </c>
      <c r="E24" s="5"/>
      <c r="F24" s="22">
        <f>B27</f>
        <v>33000</v>
      </c>
      <c r="G24" s="25" t="s">
        <v>97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30" x14ac:dyDescent="0.25">
      <c r="A25" s="40"/>
      <c r="B25" s="41">
        <f>137000*0.125</f>
        <v>17125</v>
      </c>
      <c r="C25" s="92" t="s">
        <v>25</v>
      </c>
      <c r="D25" s="84">
        <f>B25*12</f>
        <v>205500</v>
      </c>
      <c r="E25" s="5"/>
      <c r="F25" s="21">
        <f>(B31+B29)/2</f>
        <v>37375</v>
      </c>
      <c r="G25" s="26" t="s">
        <v>98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ht="30" x14ac:dyDescent="0.25">
      <c r="A26" s="93"/>
      <c r="B26" s="94"/>
      <c r="C26" s="95"/>
      <c r="D26" s="88"/>
      <c r="E26" s="5"/>
      <c r="F26" s="20">
        <f>27000</f>
        <v>27000</v>
      </c>
      <c r="G26" s="24" t="s">
        <v>99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ht="30" x14ac:dyDescent="0.25">
      <c r="A27" s="82" t="s">
        <v>26</v>
      </c>
      <c r="B27" s="45">
        <v>33000</v>
      </c>
      <c r="C27" s="83" t="s">
        <v>4</v>
      </c>
      <c r="D27" s="84">
        <f>B27*12</f>
        <v>396000</v>
      </c>
      <c r="E27" s="5"/>
      <c r="F27" s="22">
        <f>(F22+F25)/2</f>
        <v>24631.25</v>
      </c>
      <c r="G27" s="25" t="s">
        <v>100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ht="30" x14ac:dyDescent="0.25">
      <c r="A28" s="55"/>
      <c r="B28" s="41"/>
      <c r="C28" s="96"/>
      <c r="D28" s="84"/>
      <c r="E28" s="5"/>
      <c r="F28" s="22">
        <f>(F25+F24)/2</f>
        <v>35187.5</v>
      </c>
      <c r="G28" s="25" t="s">
        <v>101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30" x14ac:dyDescent="0.25">
      <c r="A29" s="55" t="s">
        <v>27</v>
      </c>
      <c r="B29" s="41">
        <v>41000</v>
      </c>
      <c r="C29" s="96" t="s">
        <v>4</v>
      </c>
      <c r="D29" s="84">
        <f>B29*12</f>
        <v>492000</v>
      </c>
      <c r="E29" s="5"/>
      <c r="F29" s="22">
        <f>(F22+F24)/2</f>
        <v>22443.75</v>
      </c>
      <c r="G29" s="25" t="s">
        <v>102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45" x14ac:dyDescent="0.25">
      <c r="A30" s="97"/>
      <c r="B30" s="98"/>
      <c r="C30" s="99"/>
      <c r="D30" s="88"/>
      <c r="E30" s="5"/>
      <c r="F30" s="22">
        <f>(F22+F24+F25)/3</f>
        <v>27420.833333333332</v>
      </c>
      <c r="G30" s="25" t="s">
        <v>103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45" x14ac:dyDescent="0.25">
      <c r="A31" s="72" t="s">
        <v>28</v>
      </c>
      <c r="B31" s="100">
        <f>270000*0.125</f>
        <v>33750</v>
      </c>
      <c r="C31" s="101" t="s">
        <v>24</v>
      </c>
      <c r="D31" s="84">
        <f>B31*12</f>
        <v>405000</v>
      </c>
      <c r="E31" s="5"/>
      <c r="F31" s="22">
        <f>(F23+B32)/2</f>
        <v>18381.25</v>
      </c>
      <c r="G31" s="25" t="s">
        <v>104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ht="30" x14ac:dyDescent="0.25">
      <c r="A32" s="55"/>
      <c r="B32" s="102">
        <f>216000*0.125</f>
        <v>27000</v>
      </c>
      <c r="C32" s="92" t="s">
        <v>25</v>
      </c>
      <c r="D32" s="84">
        <f>B32*12</f>
        <v>324000</v>
      </c>
      <c r="E32" s="5"/>
      <c r="F32" s="22">
        <f>(B32+F24)/2</f>
        <v>30000</v>
      </c>
      <c r="G32" s="25" t="s">
        <v>105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ht="30" x14ac:dyDescent="0.25">
      <c r="A33" s="5"/>
      <c r="B33" s="5"/>
      <c r="C33" s="5"/>
      <c r="D33" s="6"/>
      <c r="E33" s="5"/>
      <c r="F33" s="22">
        <f>(F23+F24)/2</f>
        <v>21381.25</v>
      </c>
      <c r="G33" s="25" t="s">
        <v>106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ht="60" x14ac:dyDescent="0.25">
      <c r="A34" s="5"/>
      <c r="B34" s="5"/>
      <c r="C34" s="5"/>
      <c r="D34" s="6"/>
      <c r="E34" s="5"/>
      <c r="F34" s="20">
        <f>(F23+F24+B32)/3</f>
        <v>23254.166666666668</v>
      </c>
      <c r="G34" s="24" t="s">
        <v>107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16.5" thickBo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5">
      <c r="A37" s="103" t="s">
        <v>43</v>
      </c>
      <c r="B37" s="104" t="s">
        <v>44</v>
      </c>
      <c r="C37" s="105" t="s">
        <v>45</v>
      </c>
      <c r="D37" s="104" t="s">
        <v>46</v>
      </c>
      <c r="E37" s="106" t="s">
        <v>47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107" t="s">
        <v>48</v>
      </c>
      <c r="B38" s="108">
        <v>3</v>
      </c>
      <c r="C38" s="109">
        <v>80000</v>
      </c>
      <c r="D38" s="109">
        <f>B38*C38*12</f>
        <v>2880000</v>
      </c>
      <c r="E38" s="147" t="s">
        <v>49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A39" s="110" t="s">
        <v>50</v>
      </c>
      <c r="B39" s="111">
        <v>1</v>
      </c>
      <c r="C39" s="112">
        <v>125000</v>
      </c>
      <c r="D39" s="112">
        <f>B39*C39*12</f>
        <v>1500000</v>
      </c>
      <c r="E39" s="14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110" t="s">
        <v>51</v>
      </c>
      <c r="B40" s="111">
        <v>3</v>
      </c>
      <c r="C40" s="112">
        <v>50600</v>
      </c>
      <c r="D40" s="112">
        <f>B40*C40*12</f>
        <v>1821600</v>
      </c>
      <c r="E40" s="14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113" t="s">
        <v>52</v>
      </c>
      <c r="B41" s="114">
        <v>1</v>
      </c>
      <c r="C41" s="102">
        <v>83600</v>
      </c>
      <c r="D41" s="102">
        <f>B41*C41*12</f>
        <v>1003200</v>
      </c>
      <c r="E41" s="14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15"/>
      <c r="B42" s="116"/>
      <c r="C42" s="94"/>
      <c r="D42" s="94"/>
      <c r="E42" s="11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30" x14ac:dyDescent="0.25">
      <c r="A43" s="118" t="s">
        <v>53</v>
      </c>
      <c r="B43" s="119">
        <v>1</v>
      </c>
      <c r="C43" s="119">
        <v>5000000</v>
      </c>
      <c r="D43" s="119">
        <f t="shared" ref="D43" si="6">B43*C43</f>
        <v>5000000</v>
      </c>
      <c r="E43" s="120" t="s">
        <v>54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s="115"/>
      <c r="B44" s="116"/>
      <c r="C44" s="116"/>
      <c r="D44" s="116"/>
      <c r="E44" s="12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s="118" t="s">
        <v>55</v>
      </c>
      <c r="B45" s="119">
        <v>3</v>
      </c>
      <c r="C45" s="119">
        <v>50000</v>
      </c>
      <c r="D45" s="119">
        <f>B45*C45*12</f>
        <v>1800000</v>
      </c>
      <c r="E45" s="120" t="s">
        <v>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5">
      <c r="A46" s="115"/>
      <c r="B46" s="122"/>
      <c r="C46" s="122"/>
      <c r="D46" s="122"/>
      <c r="E46" s="12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A47" s="123" t="s">
        <v>56</v>
      </c>
      <c r="B47" s="124"/>
      <c r="C47" s="124"/>
      <c r="D47" s="125">
        <v>26638950</v>
      </c>
      <c r="E47" s="150" t="s">
        <v>57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A48" s="126" t="s">
        <v>58</v>
      </c>
      <c r="B48" s="127"/>
      <c r="C48" s="127"/>
      <c r="D48" s="128">
        <v>49647000</v>
      </c>
      <c r="E48" s="15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51" x14ac:dyDescent="0.25">
      <c r="A49" s="129" t="s">
        <v>59</v>
      </c>
      <c r="B49" s="130"/>
      <c r="C49" s="130"/>
      <c r="D49" s="131">
        <f>SUM(D47:D48)*12</f>
        <v>915431400</v>
      </c>
      <c r="E49" s="152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51" x14ac:dyDescent="0.25">
      <c r="A50" s="115"/>
      <c r="B50" s="122"/>
      <c r="C50" s="122"/>
      <c r="D50" s="116"/>
      <c r="E50" s="12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51" ht="16.5" thickBot="1" x14ac:dyDescent="0.3">
      <c r="A51" s="132" t="s">
        <v>60</v>
      </c>
      <c r="B51" s="133"/>
      <c r="C51" s="133"/>
      <c r="D51" s="134">
        <f>SUM(D38:D41)+SUM(D45)+SUM(D49)</f>
        <v>924436200</v>
      </c>
      <c r="E51" s="135" t="s">
        <v>42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51" x14ac:dyDescent="0.25">
      <c r="A52" s="5"/>
      <c r="B52" s="5"/>
      <c r="C52" s="5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5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51" x14ac:dyDescent="0.25">
      <c r="A54" s="5"/>
      <c r="B54" s="18" t="s">
        <v>66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8" t="s">
        <v>65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18" t="s">
        <v>91</v>
      </c>
      <c r="AK54" s="5"/>
      <c r="AL54" s="5"/>
      <c r="AM54" s="5"/>
    </row>
    <row r="55" spans="1:51" x14ac:dyDescent="0.25">
      <c r="A55" s="136" t="s">
        <v>75</v>
      </c>
      <c r="B55" s="137">
        <v>0.1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36" t="s">
        <v>75</v>
      </c>
      <c r="S55" s="23">
        <v>0.3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36" t="s">
        <v>75</v>
      </c>
      <c r="AJ55" s="23">
        <v>0.45</v>
      </c>
      <c r="AK55" s="5"/>
      <c r="AL55" s="5"/>
      <c r="AM55" s="5"/>
    </row>
    <row r="56" spans="1:51" x14ac:dyDescent="0.25">
      <c r="A56" s="136" t="s">
        <v>67</v>
      </c>
      <c r="B56" s="138">
        <f>B3*0.5*0.95</f>
        <v>617500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36" t="s">
        <v>67</v>
      </c>
      <c r="S56" s="138">
        <f>B3*0.5*0.95</f>
        <v>617500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36" t="s">
        <v>67</v>
      </c>
      <c r="AJ56" s="138">
        <f>B3*0.5*0.95</f>
        <v>617500</v>
      </c>
      <c r="AK56" s="5"/>
      <c r="AL56" s="5"/>
      <c r="AM56" s="5"/>
    </row>
    <row r="57" spans="1:51" x14ac:dyDescent="0.25">
      <c r="A57" s="136" t="s">
        <v>68</v>
      </c>
      <c r="B57" s="138">
        <f>C4*0.5*0.95</f>
        <v>25317.5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136" t="s">
        <v>68</v>
      </c>
      <c r="S57" s="138">
        <f>D4*0.5*0.95</f>
        <v>75952.5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36" t="s">
        <v>68</v>
      </c>
      <c r="AJ57" s="138">
        <f>E4*0.5*0.95</f>
        <v>113928.75</v>
      </c>
      <c r="AK57" s="5"/>
      <c r="AL57" s="5"/>
      <c r="AM57" s="5"/>
    </row>
    <row r="58" spans="1:51" x14ac:dyDescent="0.25">
      <c r="A58" s="136" t="s">
        <v>69</v>
      </c>
      <c r="B58" s="138">
        <f>C5*0.5*0.95</f>
        <v>10497.500000000002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136" t="s">
        <v>69</v>
      </c>
      <c r="S58" s="138">
        <f>D5*0.5*0.95</f>
        <v>31492.5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136" t="s">
        <v>69</v>
      </c>
      <c r="AJ58" s="138">
        <f>E5*0.5*0.95</f>
        <v>47238.750000000007</v>
      </c>
      <c r="AK58" s="5"/>
      <c r="AL58" s="5"/>
      <c r="AM58" s="5"/>
    </row>
    <row r="59" spans="1:51" x14ac:dyDescent="0.25">
      <c r="A59" s="136" t="s">
        <v>70</v>
      </c>
      <c r="B59" s="138">
        <f>C6*0.5*0.95</f>
        <v>25935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136" t="s">
        <v>70</v>
      </c>
      <c r="S59" s="138">
        <f>D6*0.5*0.95</f>
        <v>77805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136" t="s">
        <v>70</v>
      </c>
      <c r="AJ59" s="138">
        <f>E6*0.5*0.95</f>
        <v>116707.5</v>
      </c>
      <c r="AK59" s="5"/>
      <c r="AL59" s="5"/>
      <c r="AM59" s="5"/>
    </row>
    <row r="60" spans="1:51" ht="23.25" x14ac:dyDescent="0.35">
      <c r="A60" s="140" t="s">
        <v>72</v>
      </c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5"/>
      <c r="R60" s="144" t="s">
        <v>90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5"/>
      <c r="AI60" s="153" t="s">
        <v>71</v>
      </c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5"/>
    </row>
    <row r="61" spans="1:51" ht="20.25" x14ac:dyDescent="0.3">
      <c r="A61" s="139" t="s">
        <v>13</v>
      </c>
      <c r="B61" s="139"/>
      <c r="C61" s="139"/>
      <c r="D61" s="139"/>
      <c r="E61" s="139" t="s">
        <v>14</v>
      </c>
      <c r="F61" s="139"/>
      <c r="G61" s="139"/>
      <c r="H61" s="139"/>
      <c r="I61" s="139" t="s">
        <v>32</v>
      </c>
      <c r="J61" s="139"/>
      <c r="K61" s="139"/>
      <c r="L61" s="139"/>
      <c r="M61" s="139" t="s">
        <v>16</v>
      </c>
      <c r="N61" s="139"/>
      <c r="O61" s="139"/>
      <c r="P61" s="139"/>
      <c r="Q61" s="5"/>
      <c r="R61" s="139" t="s">
        <v>13</v>
      </c>
      <c r="S61" s="139"/>
      <c r="T61" s="139"/>
      <c r="U61" s="139"/>
      <c r="V61" s="139" t="s">
        <v>14</v>
      </c>
      <c r="W61" s="139"/>
      <c r="X61" s="139"/>
      <c r="Y61" s="139"/>
      <c r="Z61" s="139" t="s">
        <v>32</v>
      </c>
      <c r="AA61" s="139"/>
      <c r="AB61" s="139"/>
      <c r="AC61" s="139"/>
      <c r="AD61" s="139" t="s">
        <v>16</v>
      </c>
      <c r="AE61" s="139"/>
      <c r="AF61" s="139"/>
      <c r="AG61" s="139"/>
      <c r="AH61" s="5"/>
      <c r="AI61" s="139" t="s">
        <v>13</v>
      </c>
      <c r="AJ61" s="139"/>
      <c r="AK61" s="139"/>
      <c r="AL61" s="139"/>
      <c r="AM61" s="139" t="s">
        <v>14</v>
      </c>
      <c r="AN61" s="139"/>
      <c r="AO61" s="139"/>
      <c r="AP61" s="139"/>
      <c r="AQ61" s="139" t="s">
        <v>32</v>
      </c>
      <c r="AR61" s="139"/>
      <c r="AS61" s="139"/>
      <c r="AT61" s="139"/>
      <c r="AU61" s="139" t="s">
        <v>16</v>
      </c>
      <c r="AV61" s="139"/>
      <c r="AW61" s="139"/>
      <c r="AX61" s="139"/>
      <c r="AY61" s="5"/>
    </row>
    <row r="62" spans="1:51" x14ac:dyDescent="0.25">
      <c r="A62" s="18" t="s">
        <v>33</v>
      </c>
      <c r="B62" s="17">
        <f>B57/12</f>
        <v>2109.7916666666665</v>
      </c>
      <c r="C62" s="27" t="s">
        <v>73</v>
      </c>
      <c r="D62" s="27" t="s">
        <v>74</v>
      </c>
      <c r="E62" s="5"/>
      <c r="F62" s="17">
        <f>((B74*$B$19)-B74)/12</f>
        <v>294.34928756266225</v>
      </c>
      <c r="G62" s="28" t="s">
        <v>73</v>
      </c>
      <c r="H62" s="28" t="s">
        <v>74</v>
      </c>
      <c r="I62" s="5"/>
      <c r="J62" s="17">
        <f>((F74*$B$19)-F74)/12</f>
        <v>335.41566603856853</v>
      </c>
      <c r="K62" s="28" t="s">
        <v>73</v>
      </c>
      <c r="L62" s="28" t="s">
        <v>74</v>
      </c>
      <c r="M62" s="5"/>
      <c r="N62" s="17">
        <f>((J74*$B$19)-J74)/12</f>
        <v>382.21145345951055</v>
      </c>
      <c r="O62" s="28" t="s">
        <v>73</v>
      </c>
      <c r="P62" s="28" t="s">
        <v>74</v>
      </c>
      <c r="Q62" s="5"/>
      <c r="R62" s="18" t="s">
        <v>33</v>
      </c>
      <c r="S62" s="17">
        <f>S57/12</f>
        <v>6329.375</v>
      </c>
      <c r="T62" s="27" t="s">
        <v>73</v>
      </c>
      <c r="U62" s="27" t="s">
        <v>74</v>
      </c>
      <c r="V62" s="17"/>
      <c r="W62" s="17">
        <f>((S74*$B$19)-S74)/12</f>
        <v>883.04786268798614</v>
      </c>
      <c r="X62" s="27" t="s">
        <v>73</v>
      </c>
      <c r="Y62" s="27" t="s">
        <v>74</v>
      </c>
      <c r="Z62" s="17"/>
      <c r="AA62" s="17">
        <f>((W74*$B$19)-W74)/12</f>
        <v>924.11424116389389</v>
      </c>
      <c r="AB62" s="27" t="s">
        <v>73</v>
      </c>
      <c r="AC62" s="27" t="s">
        <v>74</v>
      </c>
      <c r="AD62" s="17"/>
      <c r="AE62" s="17">
        <f>((AA74*$B$19)-AA74)/12</f>
        <v>977.75442499748658</v>
      </c>
      <c r="AF62" s="27" t="s">
        <v>73</v>
      </c>
      <c r="AG62" s="27" t="s">
        <v>74</v>
      </c>
      <c r="AH62" s="5"/>
      <c r="AI62" s="18" t="s">
        <v>33</v>
      </c>
      <c r="AJ62" s="17">
        <f>AJ57/12</f>
        <v>9494.0625</v>
      </c>
      <c r="AK62" s="27" t="s">
        <v>73</v>
      </c>
      <c r="AL62" s="27" t="s">
        <v>74</v>
      </c>
      <c r="AM62" s="17"/>
      <c r="AN62" s="17">
        <f>((AJ74*$B$19)-AJ74)/12</f>
        <v>1324.5717940319798</v>
      </c>
      <c r="AO62" s="27" t="s">
        <v>73</v>
      </c>
      <c r="AP62" s="27" t="s">
        <v>74</v>
      </c>
      <c r="AQ62" s="17"/>
      <c r="AR62" s="17">
        <f>((AN74*$B$19)-AN74)/12</f>
        <v>1365.6381725078875</v>
      </c>
      <c r="AS62" s="27" t="s">
        <v>73</v>
      </c>
      <c r="AT62" s="27" t="s">
        <v>74</v>
      </c>
      <c r="AU62" s="17"/>
      <c r="AV62" s="17">
        <f>((AR74*$B$19)-AR74)/12</f>
        <v>1424.4116536509682</v>
      </c>
      <c r="AW62" s="27" t="s">
        <v>73</v>
      </c>
      <c r="AX62" s="27" t="s">
        <v>74</v>
      </c>
      <c r="AY62" s="5"/>
    </row>
    <row r="63" spans="1:51" x14ac:dyDescent="0.25">
      <c r="A63" s="5">
        <v>1</v>
      </c>
      <c r="B63" s="17">
        <f>B62</f>
        <v>2109.7916666666665</v>
      </c>
      <c r="C63" s="17">
        <f t="shared" ref="C63:C74" si="7">B63*$F$22</f>
        <v>25080148.4375</v>
      </c>
      <c r="D63" s="17">
        <f>C63*0.25</f>
        <v>6270037.109375</v>
      </c>
      <c r="E63" s="5">
        <v>1</v>
      </c>
      <c r="F63" s="17">
        <f>B74+$F$62</f>
        <v>25611.849287562665</v>
      </c>
      <c r="G63" s="17">
        <f t="shared" ref="G63:G74" si="8">F63*$F$23</f>
        <v>250035678.66983053</v>
      </c>
      <c r="H63" s="17">
        <f>G63*0.25</f>
        <v>62508919.667457633</v>
      </c>
      <c r="I63" s="5">
        <v>1</v>
      </c>
      <c r="J63" s="17">
        <f>F74+J62</f>
        <v>29185.10711679051</v>
      </c>
      <c r="K63" s="17">
        <f t="shared" ref="K63:K74" si="9">J63*$F$23</f>
        <v>284919608.22766733</v>
      </c>
      <c r="L63" s="17">
        <f>K63*0.25</f>
        <v>71229902.056916833</v>
      </c>
      <c r="M63" s="5">
        <v>1</v>
      </c>
      <c r="N63" s="17">
        <f>J74+N62</f>
        <v>33256.89089667426</v>
      </c>
      <c r="O63" s="17">
        <f t="shared" ref="O63:O74" si="10">N63*$F$23</f>
        <v>324670397.37878245</v>
      </c>
      <c r="P63" s="17">
        <f>O63*0.25</f>
        <v>81167599.344695613</v>
      </c>
      <c r="Q63" s="5"/>
      <c r="R63" s="5">
        <v>1</v>
      </c>
      <c r="S63" s="17">
        <f>S62</f>
        <v>6329.375</v>
      </c>
      <c r="T63" s="17">
        <f t="shared" ref="T63:T74" si="11">S63*$F$22</f>
        <v>75240445.3125</v>
      </c>
      <c r="U63" s="17">
        <f>T63*0.25</f>
        <v>18810111.328125</v>
      </c>
      <c r="V63" s="17">
        <v>1</v>
      </c>
      <c r="W63" s="17">
        <f>S74+$F$62</f>
        <v>76246.849287562669</v>
      </c>
      <c r="X63" s="17">
        <f t="shared" ref="X63:X74" si="12">W63*$F$23</f>
        <v>744359866.16983056</v>
      </c>
      <c r="Y63" s="17">
        <f>X63*0.25</f>
        <v>186089966.54245764</v>
      </c>
      <c r="Z63" s="17">
        <v>1</v>
      </c>
      <c r="AA63" s="17">
        <f>W74+AA62</f>
        <v>80408.805691915913</v>
      </c>
      <c r="AB63" s="17">
        <f t="shared" ref="AB63:AB74" si="13">AA63*$F$23</f>
        <v>784990965.56732905</v>
      </c>
      <c r="AC63" s="17">
        <f>AB63*0.25</f>
        <v>196247741.39183226</v>
      </c>
      <c r="AD63" s="17">
        <v>1</v>
      </c>
      <c r="AE63" s="17">
        <f>AA74+AE62</f>
        <v>85076.132443337599</v>
      </c>
      <c r="AF63" s="17">
        <f t="shared" ref="AF63:AF74" si="14">AE63*$F$23</f>
        <v>830555742.97808337</v>
      </c>
      <c r="AG63" s="17">
        <f>AF63*0.25</f>
        <v>207638935.74452084</v>
      </c>
      <c r="AH63" s="5"/>
      <c r="AI63" s="5">
        <v>1</v>
      </c>
      <c r="AJ63" s="17">
        <f>AJ62</f>
        <v>9494.0625</v>
      </c>
      <c r="AK63" s="17">
        <f t="shared" ref="AK63:AK74" si="15">AJ63*$F$22</f>
        <v>112860667.96875</v>
      </c>
      <c r="AL63" s="17">
        <f>AK63*0.25</f>
        <v>28215166.9921875</v>
      </c>
      <c r="AM63" s="17">
        <v>1</v>
      </c>
      <c r="AN63" s="17">
        <f>AJ74+$F$62</f>
        <v>114223.09928756267</v>
      </c>
      <c r="AO63" s="17">
        <f t="shared" ref="AO63:AO74" si="16">AN63*$F$23</f>
        <v>1115103006.7948306</v>
      </c>
      <c r="AP63" s="17">
        <f>AO63*0.25</f>
        <v>278775751.69870764</v>
      </c>
      <c r="AQ63" s="17">
        <v>1</v>
      </c>
      <c r="AR63" s="17">
        <f>AN74+AR62</f>
        <v>118826.57962325991</v>
      </c>
      <c r="AS63" s="17">
        <f t="shared" ref="AS63:AS74" si="17">AR63*$F$23</f>
        <v>1160044483.5720749</v>
      </c>
      <c r="AT63" s="17">
        <f>AS63*0.25</f>
        <v>290011120.89301872</v>
      </c>
      <c r="AU63" s="17">
        <v>1</v>
      </c>
      <c r="AV63" s="17">
        <f>AR74+AV62</f>
        <v>123940.56360333507</v>
      </c>
      <c r="AW63" s="17">
        <f t="shared" ref="AW63:AW74" si="18">AV63*$F$23</f>
        <v>1209969752.1775587</v>
      </c>
      <c r="AX63" s="17">
        <f>AW63*0.25</f>
        <v>302492438.04438967</v>
      </c>
      <c r="AY63" s="5"/>
    </row>
    <row r="64" spans="1:51" x14ac:dyDescent="0.25">
      <c r="A64" s="5">
        <v>2</v>
      </c>
      <c r="B64" s="17">
        <f>B63+B62</f>
        <v>4219.583333333333</v>
      </c>
      <c r="C64" s="17">
        <f t="shared" si="7"/>
        <v>50160296.875</v>
      </c>
      <c r="D64" s="17">
        <f t="shared" ref="D64:D74" si="19">C64*0.25</f>
        <v>12540074.21875</v>
      </c>
      <c r="E64" s="5">
        <v>2</v>
      </c>
      <c r="F64" s="17">
        <f>F63+$F$62</f>
        <v>25906.198575125327</v>
      </c>
      <c r="G64" s="17">
        <f t="shared" si="8"/>
        <v>252909263.589661</v>
      </c>
      <c r="H64" s="17">
        <f>G64*0.25</f>
        <v>63227315.897415251</v>
      </c>
      <c r="I64" s="5">
        <v>2</v>
      </c>
      <c r="J64" s="17">
        <f>J63+$J$62</f>
        <v>29520.522782829077</v>
      </c>
      <c r="K64" s="17">
        <f t="shared" si="9"/>
        <v>288194103.66736889</v>
      </c>
      <c r="L64" s="17">
        <f t="shared" ref="L64:L72" si="20">K64*0.25</f>
        <v>72048525.916842222</v>
      </c>
      <c r="M64" s="5">
        <v>2</v>
      </c>
      <c r="N64" s="17">
        <f>N63+$N$62</f>
        <v>33639.10235013377</v>
      </c>
      <c r="O64" s="17">
        <f t="shared" si="10"/>
        <v>328401736.69318092</v>
      </c>
      <c r="P64" s="17">
        <f t="shared" ref="P64:P72" si="21">O64*0.25</f>
        <v>82100434.17329523</v>
      </c>
      <c r="Q64" s="5"/>
      <c r="R64" s="5">
        <v>2</v>
      </c>
      <c r="S64" s="17">
        <f>S63+S62</f>
        <v>12658.75</v>
      </c>
      <c r="T64" s="17">
        <f t="shared" si="11"/>
        <v>150480890.625</v>
      </c>
      <c r="U64" s="17">
        <f t="shared" ref="U64:U74" si="22">T64*0.25</f>
        <v>37620222.65625</v>
      </c>
      <c r="V64" s="17">
        <v>2</v>
      </c>
      <c r="W64" s="17">
        <f>W63+$F$62</f>
        <v>76541.198575125338</v>
      </c>
      <c r="X64" s="17">
        <f t="shared" si="12"/>
        <v>747233451.08966112</v>
      </c>
      <c r="Y64" s="17">
        <f>X64*0.25</f>
        <v>186808362.77241528</v>
      </c>
      <c r="Z64" s="17">
        <v>2</v>
      </c>
      <c r="AA64" s="17">
        <f>AA63+$J$62</f>
        <v>80744.221357954477</v>
      </c>
      <c r="AB64" s="17">
        <f t="shared" si="13"/>
        <v>788265461.00703061</v>
      </c>
      <c r="AC64" s="17">
        <f t="shared" ref="AC64" si="23">AB64*0.25</f>
        <v>197066365.25175765</v>
      </c>
      <c r="AD64" s="17">
        <v>2</v>
      </c>
      <c r="AE64" s="17">
        <f>AE63+$N$62</f>
        <v>85458.343896797116</v>
      </c>
      <c r="AF64" s="17">
        <f t="shared" si="14"/>
        <v>834287082.2924819</v>
      </c>
      <c r="AG64" s="17">
        <f t="shared" ref="AG64" si="24">AF64*0.25</f>
        <v>208571770.57312047</v>
      </c>
      <c r="AH64" s="5"/>
      <c r="AI64" s="5">
        <v>2</v>
      </c>
      <c r="AJ64" s="17">
        <f>AJ63+AJ62</f>
        <v>18988.125</v>
      </c>
      <c r="AK64" s="17">
        <f t="shared" si="15"/>
        <v>225721335.9375</v>
      </c>
      <c r="AL64" s="17">
        <f t="shared" ref="AL64:AL73" si="25">AK64*0.25</f>
        <v>56430333.984375</v>
      </c>
      <c r="AM64" s="17">
        <v>2</v>
      </c>
      <c r="AN64" s="17">
        <f>AN63+$F$62</f>
        <v>114517.44857512534</v>
      </c>
      <c r="AO64" s="17">
        <f t="shared" si="16"/>
        <v>1117976591.7146611</v>
      </c>
      <c r="AP64" s="17">
        <f>AO64*0.25</f>
        <v>279494147.92866528</v>
      </c>
      <c r="AQ64" s="17">
        <v>2</v>
      </c>
      <c r="AR64" s="17">
        <f>AR63+$J$62</f>
        <v>119161.99528929847</v>
      </c>
      <c r="AS64" s="17">
        <f t="shared" si="17"/>
        <v>1163318979.0117764</v>
      </c>
      <c r="AT64" s="17">
        <f t="shared" ref="AT64" si="26">AS64*0.25</f>
        <v>290829744.75294411</v>
      </c>
      <c r="AU64" s="17">
        <v>2</v>
      </c>
      <c r="AV64" s="17">
        <f>AV63+$N$62</f>
        <v>124322.77505679459</v>
      </c>
      <c r="AW64" s="17">
        <f t="shared" si="18"/>
        <v>1213701091.4919572</v>
      </c>
      <c r="AX64" s="17">
        <f t="shared" ref="AX64" si="27">AW64*0.25</f>
        <v>303425272.8729893</v>
      </c>
      <c r="AY64" s="5"/>
    </row>
    <row r="65" spans="1:51" x14ac:dyDescent="0.25">
      <c r="A65" s="5">
        <v>3</v>
      </c>
      <c r="B65" s="17">
        <f>B64+B62</f>
        <v>6329.375</v>
      </c>
      <c r="C65" s="17">
        <f t="shared" si="7"/>
        <v>75240445.3125</v>
      </c>
      <c r="D65" s="17">
        <f t="shared" si="19"/>
        <v>18810111.328125</v>
      </c>
      <c r="E65" s="5">
        <v>3</v>
      </c>
      <c r="F65" s="17">
        <f t="shared" ref="F65:F74" si="28">F64+$F$62</f>
        <v>26200.547862687989</v>
      </c>
      <c r="G65" s="17">
        <f t="shared" si="8"/>
        <v>255782848.50949147</v>
      </c>
      <c r="H65" s="17">
        <f>G65*0.25</f>
        <v>63945712.127372868</v>
      </c>
      <c r="I65" s="5">
        <v>3</v>
      </c>
      <c r="J65" s="17">
        <f t="shared" ref="J65:J74" si="29">J64+$J$62</f>
        <v>29855.938448867644</v>
      </c>
      <c r="K65" s="17">
        <f t="shared" si="9"/>
        <v>291468599.10707039</v>
      </c>
      <c r="L65" s="17">
        <f>K65*0.25</f>
        <v>72867149.776767597</v>
      </c>
      <c r="M65" s="5">
        <v>3</v>
      </c>
      <c r="N65" s="17">
        <f t="shared" ref="N65:N74" si="30">N64+$N$62</f>
        <v>34021.313803593279</v>
      </c>
      <c r="O65" s="17">
        <f t="shared" si="10"/>
        <v>332133076.00757939</v>
      </c>
      <c r="P65" s="17">
        <f>O65*0.25</f>
        <v>83033269.001894847</v>
      </c>
      <c r="Q65" s="5"/>
      <c r="R65" s="5">
        <v>3</v>
      </c>
      <c r="S65" s="17">
        <f>S64+S62</f>
        <v>18988.125</v>
      </c>
      <c r="T65" s="17">
        <f t="shared" si="11"/>
        <v>225721335.9375</v>
      </c>
      <c r="U65" s="17">
        <f t="shared" si="22"/>
        <v>56430333.984375</v>
      </c>
      <c r="V65" s="17">
        <v>3</v>
      </c>
      <c r="W65" s="17">
        <f>W64+$F$62</f>
        <v>76835.547862688007</v>
      </c>
      <c r="X65" s="17">
        <f t="shared" si="12"/>
        <v>750107036.00949168</v>
      </c>
      <c r="Y65" s="17">
        <f>X65*0.25</f>
        <v>187526759.00237292</v>
      </c>
      <c r="Z65" s="17">
        <v>3</v>
      </c>
      <c r="AA65" s="17">
        <f t="shared" ref="AA65:AA74" si="31">AA64+$J$62</f>
        <v>81079.63702399304</v>
      </c>
      <c r="AB65" s="17">
        <f t="shared" si="13"/>
        <v>791539956.44673204</v>
      </c>
      <c r="AC65" s="17">
        <f>AB65*0.25</f>
        <v>197884989.11168301</v>
      </c>
      <c r="AD65" s="17">
        <v>3</v>
      </c>
      <c r="AE65" s="17">
        <f t="shared" ref="AE65:AE74" si="32">AE64+$N$62</f>
        <v>85840.555350256633</v>
      </c>
      <c r="AF65" s="17">
        <f t="shared" si="14"/>
        <v>838018421.60688043</v>
      </c>
      <c r="AG65" s="17">
        <f>AF65*0.25</f>
        <v>209504605.40172011</v>
      </c>
      <c r="AH65" s="5"/>
      <c r="AI65" s="5">
        <v>3</v>
      </c>
      <c r="AJ65" s="17">
        <f>AJ64+AJ62</f>
        <v>28482.1875</v>
      </c>
      <c r="AK65" s="17">
        <f t="shared" si="15"/>
        <v>338582003.90625</v>
      </c>
      <c r="AL65" s="17">
        <f t="shared" si="25"/>
        <v>84645500.9765625</v>
      </c>
      <c r="AM65" s="17">
        <v>3</v>
      </c>
      <c r="AN65" s="17">
        <f t="shared" ref="AN65:AN74" si="33">AN64+$F$62</f>
        <v>114811.79786268801</v>
      </c>
      <c r="AO65" s="17">
        <f t="shared" si="16"/>
        <v>1120850176.6344917</v>
      </c>
      <c r="AP65" s="17">
        <f>AO65*0.25</f>
        <v>280212544.15862292</v>
      </c>
      <c r="AQ65" s="17">
        <v>3</v>
      </c>
      <c r="AR65" s="17">
        <f t="shared" ref="AR65:AR74" si="34">AR64+$J$62</f>
        <v>119497.41095533704</v>
      </c>
      <c r="AS65" s="17">
        <f t="shared" si="17"/>
        <v>1166593474.4514778</v>
      </c>
      <c r="AT65" s="17">
        <f>AS65*0.25</f>
        <v>291648368.61286944</v>
      </c>
      <c r="AU65" s="17">
        <v>3</v>
      </c>
      <c r="AV65" s="17">
        <f t="shared" ref="AV65:AV74" si="35">AV64+$N$62</f>
        <v>124704.98651025411</v>
      </c>
      <c r="AW65" s="17">
        <f t="shared" si="18"/>
        <v>1217432430.8063557</v>
      </c>
      <c r="AX65" s="17">
        <f>AW65*0.25</f>
        <v>304358107.70158893</v>
      </c>
      <c r="AY65" s="5"/>
    </row>
    <row r="66" spans="1:51" x14ac:dyDescent="0.25">
      <c r="A66" s="5">
        <v>4</v>
      </c>
      <c r="B66" s="17">
        <f>B65+B62</f>
        <v>8439.1666666666661</v>
      </c>
      <c r="C66" s="17">
        <f t="shared" si="7"/>
        <v>100320593.75</v>
      </c>
      <c r="D66" s="17">
        <f t="shared" si="19"/>
        <v>25080148.4375</v>
      </c>
      <c r="E66" s="5">
        <v>4</v>
      </c>
      <c r="F66" s="17">
        <f t="shared" si="28"/>
        <v>26494.89715025065</v>
      </c>
      <c r="G66" s="17">
        <f t="shared" si="8"/>
        <v>258656433.42932197</v>
      </c>
      <c r="H66" s="17">
        <f t="shared" ref="H66:H74" si="36">G66*0.25</f>
        <v>64664108.357330494</v>
      </c>
      <c r="I66" s="5">
        <v>4</v>
      </c>
      <c r="J66" s="17">
        <f t="shared" si="29"/>
        <v>30191.354114906211</v>
      </c>
      <c r="K66" s="17">
        <f t="shared" si="9"/>
        <v>294743094.54677188</v>
      </c>
      <c r="L66" s="17">
        <f t="shared" si="20"/>
        <v>73685773.636692971</v>
      </c>
      <c r="M66" s="5">
        <v>4</v>
      </c>
      <c r="N66" s="17">
        <f t="shared" si="30"/>
        <v>34403.525257052788</v>
      </c>
      <c r="O66" s="17">
        <f t="shared" si="10"/>
        <v>335864415.32197785</v>
      </c>
      <c r="P66" s="17">
        <f t="shared" si="21"/>
        <v>83966103.830494463</v>
      </c>
      <c r="Q66" s="5"/>
      <c r="R66" s="5">
        <v>4</v>
      </c>
      <c r="S66" s="17">
        <f>S65+S62</f>
        <v>25317.5</v>
      </c>
      <c r="T66" s="17">
        <f t="shared" si="11"/>
        <v>300961781.25</v>
      </c>
      <c r="U66" s="17">
        <f t="shared" si="22"/>
        <v>75240445.3125</v>
      </c>
      <c r="V66" s="17">
        <v>4</v>
      </c>
      <c r="W66" s="17">
        <f t="shared" ref="W66:W74" si="37">W65+$F$62</f>
        <v>77129.897150250676</v>
      </c>
      <c r="X66" s="17">
        <f>W66*$F$23</f>
        <v>752980620.92932224</v>
      </c>
      <c r="Y66" s="17">
        <f>X66*0.25</f>
        <v>188245155.23233056</v>
      </c>
      <c r="Z66" s="17">
        <v>4</v>
      </c>
      <c r="AA66" s="17">
        <f t="shared" si="31"/>
        <v>81415.052690031604</v>
      </c>
      <c r="AB66" s="17">
        <f t="shared" si="13"/>
        <v>794814451.88643348</v>
      </c>
      <c r="AC66" s="17">
        <f t="shared" ref="AC66:AC72" si="38">AB66*0.25</f>
        <v>198703612.97160837</v>
      </c>
      <c r="AD66" s="17">
        <v>4</v>
      </c>
      <c r="AE66" s="17">
        <f t="shared" si="32"/>
        <v>86222.766803716149</v>
      </c>
      <c r="AF66" s="17">
        <f t="shared" si="14"/>
        <v>841749760.92127895</v>
      </c>
      <c r="AG66" s="17">
        <f t="shared" ref="AG66:AG72" si="39">AF66*0.25</f>
        <v>210437440.23031974</v>
      </c>
      <c r="AH66" s="5"/>
      <c r="AI66" s="5">
        <v>4</v>
      </c>
      <c r="AJ66" s="17">
        <f>AJ65+AJ62</f>
        <v>37976.25</v>
      </c>
      <c r="AK66" s="17">
        <f t="shared" si="15"/>
        <v>451442671.875</v>
      </c>
      <c r="AL66" s="17">
        <f t="shared" si="25"/>
        <v>112860667.96875</v>
      </c>
      <c r="AM66" s="17">
        <v>4</v>
      </c>
      <c r="AN66" s="17">
        <f t="shared" si="33"/>
        <v>115106.14715025068</v>
      </c>
      <c r="AO66" s="17">
        <f t="shared" si="16"/>
        <v>1123723761.5543222</v>
      </c>
      <c r="AP66" s="17">
        <f t="shared" ref="AP66:AP74" si="40">AO66*0.25</f>
        <v>280930940.38858056</v>
      </c>
      <c r="AQ66" s="17">
        <v>4</v>
      </c>
      <c r="AR66" s="17">
        <f t="shared" si="34"/>
        <v>119832.8266213756</v>
      </c>
      <c r="AS66" s="17">
        <f t="shared" si="17"/>
        <v>1169867969.8911793</v>
      </c>
      <c r="AT66" s="17">
        <f t="shared" ref="AT66:AT72" si="41">AS66*0.25</f>
        <v>292466992.47279483</v>
      </c>
      <c r="AU66" s="17">
        <v>4</v>
      </c>
      <c r="AV66" s="17">
        <f t="shared" si="35"/>
        <v>125087.19796371362</v>
      </c>
      <c r="AW66" s="17">
        <f t="shared" si="18"/>
        <v>1221163770.1207542</v>
      </c>
      <c r="AX66" s="17">
        <f t="shared" ref="AX66:AX72" si="42">AW66*0.25</f>
        <v>305290942.53018856</v>
      </c>
      <c r="AY66" s="5"/>
    </row>
    <row r="67" spans="1:51" x14ac:dyDescent="0.25">
      <c r="A67" s="5">
        <v>5</v>
      </c>
      <c r="B67" s="17">
        <f>B66+B62</f>
        <v>10548.958333333332</v>
      </c>
      <c r="C67" s="17">
        <f t="shared" si="7"/>
        <v>125400742.18749999</v>
      </c>
      <c r="D67" s="17">
        <f t="shared" si="19"/>
        <v>31350185.546874996</v>
      </c>
      <c r="E67" s="5">
        <v>5</v>
      </c>
      <c r="F67" s="17">
        <f t="shared" si="28"/>
        <v>26789.246437813312</v>
      </c>
      <c r="G67" s="17">
        <f t="shared" si="8"/>
        <v>261530018.34915245</v>
      </c>
      <c r="H67" s="17">
        <f t="shared" si="36"/>
        <v>65382504.587288111</v>
      </c>
      <c r="I67" s="5">
        <v>5</v>
      </c>
      <c r="J67" s="17">
        <f t="shared" si="29"/>
        <v>30526.769780944778</v>
      </c>
      <c r="K67" s="17">
        <f t="shared" si="9"/>
        <v>298017589.98647338</v>
      </c>
      <c r="L67" s="17">
        <f t="shared" si="20"/>
        <v>74504397.496618345</v>
      </c>
      <c r="M67" s="5">
        <v>5</v>
      </c>
      <c r="N67" s="17">
        <f t="shared" si="30"/>
        <v>34785.736710512298</v>
      </c>
      <c r="O67" s="17">
        <f t="shared" si="10"/>
        <v>339595754.63637632</v>
      </c>
      <c r="P67" s="17">
        <f t="shared" si="21"/>
        <v>84898938.65909408</v>
      </c>
      <c r="Q67" s="5"/>
      <c r="R67" s="5">
        <v>5</v>
      </c>
      <c r="S67" s="17">
        <f>S66+S62</f>
        <v>31646.875</v>
      </c>
      <c r="T67" s="17">
        <f t="shared" si="11"/>
        <v>376202226.5625</v>
      </c>
      <c r="U67" s="17">
        <f t="shared" si="22"/>
        <v>94050556.640625</v>
      </c>
      <c r="V67" s="17">
        <v>5</v>
      </c>
      <c r="W67" s="17">
        <f t="shared" si="37"/>
        <v>77424.246437813345</v>
      </c>
      <c r="X67" s="17">
        <f t="shared" si="12"/>
        <v>755854205.8491528</v>
      </c>
      <c r="Y67" s="17">
        <f t="shared" ref="Y67:Y74" si="43">X67*0.25</f>
        <v>188963551.4622882</v>
      </c>
      <c r="Z67" s="17">
        <v>5</v>
      </c>
      <c r="AA67" s="17">
        <f t="shared" si="31"/>
        <v>81750.468356070167</v>
      </c>
      <c r="AB67" s="17">
        <f t="shared" si="13"/>
        <v>798088947.32613504</v>
      </c>
      <c r="AC67" s="17">
        <f t="shared" si="38"/>
        <v>199522236.83153376</v>
      </c>
      <c r="AD67" s="17">
        <v>5</v>
      </c>
      <c r="AE67" s="17">
        <f t="shared" si="32"/>
        <v>86604.978257175666</v>
      </c>
      <c r="AF67" s="17">
        <f t="shared" si="14"/>
        <v>845481100.23567748</v>
      </c>
      <c r="AG67" s="17">
        <f t="shared" si="39"/>
        <v>211370275.05891937</v>
      </c>
      <c r="AH67" s="5"/>
      <c r="AI67" s="5">
        <v>5</v>
      </c>
      <c r="AJ67" s="17">
        <f>AJ66+AJ62</f>
        <v>47470.3125</v>
      </c>
      <c r="AK67" s="17">
        <f t="shared" si="15"/>
        <v>564303339.84375</v>
      </c>
      <c r="AL67" s="17">
        <f t="shared" si="25"/>
        <v>141075834.9609375</v>
      </c>
      <c r="AM67" s="17">
        <v>5</v>
      </c>
      <c r="AN67" s="17">
        <f t="shared" si="33"/>
        <v>115400.49643781334</v>
      </c>
      <c r="AO67" s="17">
        <f t="shared" si="16"/>
        <v>1126597346.4741528</v>
      </c>
      <c r="AP67" s="17">
        <f t="shared" si="40"/>
        <v>281649336.6185382</v>
      </c>
      <c r="AQ67" s="17">
        <v>5</v>
      </c>
      <c r="AR67" s="17">
        <f t="shared" si="34"/>
        <v>120168.24228741416</v>
      </c>
      <c r="AS67" s="17">
        <f t="shared" si="17"/>
        <v>1173142465.3308809</v>
      </c>
      <c r="AT67" s="17">
        <f t="shared" si="41"/>
        <v>293285616.33272022</v>
      </c>
      <c r="AU67" s="17">
        <v>5</v>
      </c>
      <c r="AV67" s="17">
        <f t="shared" si="35"/>
        <v>125469.40941717314</v>
      </c>
      <c r="AW67" s="17">
        <f t="shared" si="18"/>
        <v>1224895109.4351528</v>
      </c>
      <c r="AX67" s="17">
        <f t="shared" si="42"/>
        <v>306223777.35878819</v>
      </c>
      <c r="AY67" s="5"/>
    </row>
    <row r="68" spans="1:51" ht="15.95" customHeight="1" x14ac:dyDescent="0.25">
      <c r="A68" s="5">
        <v>6</v>
      </c>
      <c r="B68" s="17">
        <f>B67+B62</f>
        <v>12658.749999999998</v>
      </c>
      <c r="C68" s="17">
        <f t="shared" si="7"/>
        <v>150480890.62499997</v>
      </c>
      <c r="D68" s="17">
        <f t="shared" si="19"/>
        <v>37620222.656249993</v>
      </c>
      <c r="E68" s="5">
        <v>6</v>
      </c>
      <c r="F68" s="17">
        <f t="shared" si="28"/>
        <v>27083.595725375973</v>
      </c>
      <c r="G68" s="17">
        <f t="shared" si="8"/>
        <v>264403603.26898295</v>
      </c>
      <c r="H68" s="17">
        <f t="shared" si="36"/>
        <v>66100900.817245737</v>
      </c>
      <c r="I68" s="5">
        <v>6</v>
      </c>
      <c r="J68" s="17">
        <f t="shared" si="29"/>
        <v>30862.185446983345</v>
      </c>
      <c r="K68" s="17">
        <f t="shared" si="9"/>
        <v>301292085.42617488</v>
      </c>
      <c r="L68" s="17">
        <f t="shared" si="20"/>
        <v>75323021.35654372</v>
      </c>
      <c r="M68" s="5">
        <v>6</v>
      </c>
      <c r="N68" s="17">
        <f t="shared" si="30"/>
        <v>35167.948163971807</v>
      </c>
      <c r="O68" s="17">
        <f t="shared" si="10"/>
        <v>343327093.95077479</v>
      </c>
      <c r="P68" s="17">
        <f t="shared" si="21"/>
        <v>85831773.487693697</v>
      </c>
      <c r="Q68" s="5"/>
      <c r="R68" s="5">
        <v>6</v>
      </c>
      <c r="S68" s="17">
        <f>S67+S62</f>
        <v>37976.25</v>
      </c>
      <c r="T68" s="17">
        <f t="shared" si="11"/>
        <v>451442671.875</v>
      </c>
      <c r="U68" s="17">
        <f t="shared" si="22"/>
        <v>112860667.96875</v>
      </c>
      <c r="V68" s="17">
        <v>6</v>
      </c>
      <c r="W68" s="17">
        <f t="shared" si="37"/>
        <v>77718.595725376013</v>
      </c>
      <c r="X68" s="17">
        <f t="shared" si="12"/>
        <v>758727790.76898336</v>
      </c>
      <c r="Y68" s="17">
        <f t="shared" si="43"/>
        <v>189681947.69224584</v>
      </c>
      <c r="Z68" s="17">
        <v>6</v>
      </c>
      <c r="AA68" s="17">
        <f t="shared" si="31"/>
        <v>82085.88402210873</v>
      </c>
      <c r="AB68" s="17">
        <f t="shared" si="13"/>
        <v>801363442.76583648</v>
      </c>
      <c r="AC68" s="17">
        <f t="shared" si="38"/>
        <v>200340860.69145912</v>
      </c>
      <c r="AD68" s="17">
        <v>6</v>
      </c>
      <c r="AE68" s="17">
        <f t="shared" si="32"/>
        <v>86987.189710635183</v>
      </c>
      <c r="AF68" s="17">
        <f t="shared" si="14"/>
        <v>849212439.55007601</v>
      </c>
      <c r="AG68" s="17">
        <f t="shared" si="39"/>
        <v>212303109.887519</v>
      </c>
      <c r="AH68" s="5"/>
      <c r="AI68" s="5">
        <v>6</v>
      </c>
      <c r="AJ68" s="17">
        <f>AJ67+AJ62</f>
        <v>56964.375</v>
      </c>
      <c r="AK68" s="17">
        <f t="shared" si="15"/>
        <v>677164007.8125</v>
      </c>
      <c r="AL68" s="17">
        <f t="shared" si="25"/>
        <v>169291001.953125</v>
      </c>
      <c r="AM68" s="17">
        <v>6</v>
      </c>
      <c r="AN68" s="17">
        <f t="shared" si="33"/>
        <v>115694.84572537601</v>
      </c>
      <c r="AO68" s="17">
        <f t="shared" si="16"/>
        <v>1129470931.3939834</v>
      </c>
      <c r="AP68" s="17">
        <f t="shared" si="40"/>
        <v>282367732.84849584</v>
      </c>
      <c r="AQ68" s="17">
        <v>6</v>
      </c>
      <c r="AR68" s="17">
        <f t="shared" si="34"/>
        <v>120503.65795345273</v>
      </c>
      <c r="AS68" s="17">
        <f t="shared" si="17"/>
        <v>1176416960.7705822</v>
      </c>
      <c r="AT68" s="17">
        <f t="shared" si="41"/>
        <v>294104240.19264555</v>
      </c>
      <c r="AU68" s="17">
        <v>6</v>
      </c>
      <c r="AV68" s="17">
        <f t="shared" si="35"/>
        <v>125851.62087063266</v>
      </c>
      <c r="AW68" s="17">
        <f t="shared" si="18"/>
        <v>1228626448.7495513</v>
      </c>
      <c r="AX68" s="17">
        <f t="shared" si="42"/>
        <v>307156612.18738782</v>
      </c>
      <c r="AY68" s="5"/>
    </row>
    <row r="69" spans="1:51" x14ac:dyDescent="0.25">
      <c r="A69" s="5">
        <v>7</v>
      </c>
      <c r="B69" s="17">
        <f>B68+B62</f>
        <v>14768.541666666664</v>
      </c>
      <c r="C69" s="17">
        <f t="shared" si="7"/>
        <v>175561039.06249997</v>
      </c>
      <c r="D69" s="17">
        <f t="shared" si="19"/>
        <v>43890259.765624993</v>
      </c>
      <c r="E69" s="5">
        <v>7</v>
      </c>
      <c r="F69" s="17">
        <f t="shared" si="28"/>
        <v>27377.945012938635</v>
      </c>
      <c r="G69" s="17">
        <f t="shared" si="8"/>
        <v>267277188.18881342</v>
      </c>
      <c r="H69" s="17">
        <f t="shared" si="36"/>
        <v>66819297.047203355</v>
      </c>
      <c r="I69" s="5">
        <v>7</v>
      </c>
      <c r="J69" s="17">
        <f t="shared" si="29"/>
        <v>31197.601113021912</v>
      </c>
      <c r="K69" s="17">
        <f t="shared" si="9"/>
        <v>304566580.86587644</v>
      </c>
      <c r="L69" s="17">
        <f t="shared" si="20"/>
        <v>76141645.216469109</v>
      </c>
      <c r="M69" s="5">
        <v>7</v>
      </c>
      <c r="N69" s="17">
        <f t="shared" si="30"/>
        <v>35550.159617431316</v>
      </c>
      <c r="O69" s="17">
        <f t="shared" si="10"/>
        <v>347058433.2651732</v>
      </c>
      <c r="P69" s="17">
        <f t="shared" si="21"/>
        <v>86764608.316293299</v>
      </c>
      <c r="Q69" s="5"/>
      <c r="R69" s="5">
        <v>7</v>
      </c>
      <c r="S69" s="17">
        <f>S68+S62</f>
        <v>44305.625</v>
      </c>
      <c r="T69" s="17">
        <f t="shared" si="11"/>
        <v>526683117.1875</v>
      </c>
      <c r="U69" s="17">
        <f t="shared" si="22"/>
        <v>131670779.296875</v>
      </c>
      <c r="V69" s="17">
        <v>7</v>
      </c>
      <c r="W69" s="17">
        <f t="shared" si="37"/>
        <v>78012.945012938682</v>
      </c>
      <c r="X69" s="17">
        <f t="shared" si="12"/>
        <v>761601375.68881392</v>
      </c>
      <c r="Y69" s="17">
        <f t="shared" si="43"/>
        <v>190400343.92220348</v>
      </c>
      <c r="Z69" s="17">
        <v>7</v>
      </c>
      <c r="AA69" s="17">
        <f t="shared" si="31"/>
        <v>82421.299688147294</v>
      </c>
      <c r="AB69" s="17">
        <f t="shared" si="13"/>
        <v>804637938.20553792</v>
      </c>
      <c r="AC69" s="17">
        <f t="shared" si="38"/>
        <v>201159484.55138448</v>
      </c>
      <c r="AD69" s="17">
        <v>7</v>
      </c>
      <c r="AE69" s="17">
        <f t="shared" si="32"/>
        <v>87369.401164094699</v>
      </c>
      <c r="AF69" s="17">
        <f t="shared" si="14"/>
        <v>852943778.86447453</v>
      </c>
      <c r="AG69" s="17">
        <f t="shared" si="39"/>
        <v>213235944.71611863</v>
      </c>
      <c r="AH69" s="5"/>
      <c r="AI69" s="5">
        <v>7</v>
      </c>
      <c r="AJ69" s="17">
        <f>AJ68+AJ62</f>
        <v>66458.4375</v>
      </c>
      <c r="AK69" s="17">
        <f t="shared" si="15"/>
        <v>790024675.78125</v>
      </c>
      <c r="AL69" s="17">
        <f t="shared" si="25"/>
        <v>197506168.9453125</v>
      </c>
      <c r="AM69" s="17">
        <v>7</v>
      </c>
      <c r="AN69" s="17">
        <f t="shared" si="33"/>
        <v>115989.19501293868</v>
      </c>
      <c r="AO69" s="17">
        <f t="shared" si="16"/>
        <v>1132344516.3138139</v>
      </c>
      <c r="AP69" s="17">
        <f t="shared" si="40"/>
        <v>283086129.07845348</v>
      </c>
      <c r="AQ69" s="17">
        <v>7</v>
      </c>
      <c r="AR69" s="17">
        <f t="shared" si="34"/>
        <v>120839.07361949129</v>
      </c>
      <c r="AS69" s="17">
        <f t="shared" si="17"/>
        <v>1179691456.2102838</v>
      </c>
      <c r="AT69" s="17">
        <f t="shared" si="41"/>
        <v>294922864.05257094</v>
      </c>
      <c r="AU69" s="17">
        <v>7</v>
      </c>
      <c r="AV69" s="17">
        <f t="shared" si="35"/>
        <v>126233.83232409217</v>
      </c>
      <c r="AW69" s="17">
        <f t="shared" si="18"/>
        <v>1232357788.0639498</v>
      </c>
      <c r="AX69" s="17">
        <f t="shared" si="42"/>
        <v>308089447.01598746</v>
      </c>
      <c r="AY69" s="5"/>
    </row>
    <row r="70" spans="1:51" x14ac:dyDescent="0.25">
      <c r="A70" s="5">
        <v>8</v>
      </c>
      <c r="B70" s="17">
        <f>B69+B62</f>
        <v>16878.333333333332</v>
      </c>
      <c r="C70" s="17">
        <f t="shared" si="7"/>
        <v>200641187.5</v>
      </c>
      <c r="D70" s="17">
        <f t="shared" si="19"/>
        <v>50160296.875</v>
      </c>
      <c r="E70" s="5">
        <v>8</v>
      </c>
      <c r="F70" s="17">
        <f t="shared" si="28"/>
        <v>27672.294300501297</v>
      </c>
      <c r="G70" s="17">
        <f t="shared" si="8"/>
        <v>270150773.10864389</v>
      </c>
      <c r="H70" s="17">
        <f t="shared" si="36"/>
        <v>67537693.277160972</v>
      </c>
      <c r="I70" s="5">
        <v>8</v>
      </c>
      <c r="J70" s="17">
        <f t="shared" si="29"/>
        <v>31533.016779060479</v>
      </c>
      <c r="K70" s="17">
        <f t="shared" si="9"/>
        <v>307841076.30557793</v>
      </c>
      <c r="L70" s="17">
        <f t="shared" si="20"/>
        <v>76960269.076394483</v>
      </c>
      <c r="M70" s="5">
        <v>8</v>
      </c>
      <c r="N70" s="17">
        <f t="shared" si="30"/>
        <v>35932.371070890826</v>
      </c>
      <c r="O70" s="17">
        <f t="shared" si="10"/>
        <v>350789772.57957166</v>
      </c>
      <c r="P70" s="17">
        <f t="shared" si="21"/>
        <v>87697443.144892916</v>
      </c>
      <c r="Q70" s="5"/>
      <c r="R70" s="5">
        <v>8</v>
      </c>
      <c r="S70" s="17">
        <f>S69+S62</f>
        <v>50635</v>
      </c>
      <c r="T70" s="17">
        <f t="shared" si="11"/>
        <v>601923562.5</v>
      </c>
      <c r="U70" s="17">
        <f t="shared" si="22"/>
        <v>150480890.625</v>
      </c>
      <c r="V70" s="17">
        <v>8</v>
      </c>
      <c r="W70" s="17">
        <f t="shared" si="37"/>
        <v>78307.294300501351</v>
      </c>
      <c r="X70" s="17">
        <f t="shared" si="12"/>
        <v>764474960.60864449</v>
      </c>
      <c r="Y70" s="17">
        <f t="shared" si="43"/>
        <v>191118740.15216112</v>
      </c>
      <c r="Z70" s="17">
        <v>8</v>
      </c>
      <c r="AA70" s="17">
        <f t="shared" si="31"/>
        <v>82756.715354185857</v>
      </c>
      <c r="AB70" s="17">
        <f t="shared" si="13"/>
        <v>807912433.64523947</v>
      </c>
      <c r="AC70" s="17">
        <f t="shared" si="38"/>
        <v>201978108.41130987</v>
      </c>
      <c r="AD70" s="17">
        <v>8</v>
      </c>
      <c r="AE70" s="17">
        <f t="shared" si="32"/>
        <v>87751.612617554216</v>
      </c>
      <c r="AF70" s="17">
        <f t="shared" si="14"/>
        <v>856675118.17887306</v>
      </c>
      <c r="AG70" s="17">
        <f t="shared" si="39"/>
        <v>214168779.54471827</v>
      </c>
      <c r="AH70" s="5"/>
      <c r="AI70" s="5">
        <v>8</v>
      </c>
      <c r="AJ70" s="17">
        <f>AJ69+AJ62</f>
        <v>75952.5</v>
      </c>
      <c r="AK70" s="17">
        <f t="shared" si="15"/>
        <v>902885343.75</v>
      </c>
      <c r="AL70" s="17">
        <f t="shared" si="25"/>
        <v>225721335.9375</v>
      </c>
      <c r="AM70" s="17">
        <v>8</v>
      </c>
      <c r="AN70" s="17">
        <f t="shared" si="33"/>
        <v>116283.54430050135</v>
      </c>
      <c r="AO70" s="17">
        <f t="shared" si="16"/>
        <v>1135218101.2336445</v>
      </c>
      <c r="AP70" s="17">
        <f t="shared" si="40"/>
        <v>283804525.30841112</v>
      </c>
      <c r="AQ70" s="17">
        <v>8</v>
      </c>
      <c r="AR70" s="17">
        <f t="shared" si="34"/>
        <v>121174.48928552985</v>
      </c>
      <c r="AS70" s="17">
        <f t="shared" si="17"/>
        <v>1182965951.6499851</v>
      </c>
      <c r="AT70" s="17">
        <f t="shared" si="41"/>
        <v>295741487.91249627</v>
      </c>
      <c r="AU70" s="17">
        <v>8</v>
      </c>
      <c r="AV70" s="17">
        <f t="shared" si="35"/>
        <v>126616.04377755169</v>
      </c>
      <c r="AW70" s="17">
        <f t="shared" si="18"/>
        <v>1236089127.3783484</v>
      </c>
      <c r="AX70" s="17">
        <f t="shared" si="42"/>
        <v>309022281.84458709</v>
      </c>
      <c r="AY70" s="5"/>
    </row>
    <row r="71" spans="1:51" x14ac:dyDescent="0.25">
      <c r="A71" s="5">
        <v>9</v>
      </c>
      <c r="B71" s="17">
        <f>B70+B62</f>
        <v>18988.125</v>
      </c>
      <c r="C71" s="17">
        <f t="shared" si="7"/>
        <v>225721335.9375</v>
      </c>
      <c r="D71" s="17">
        <f t="shared" si="19"/>
        <v>56430333.984375</v>
      </c>
      <c r="E71" s="5">
        <v>9</v>
      </c>
      <c r="F71" s="17">
        <f t="shared" si="28"/>
        <v>27966.643588063958</v>
      </c>
      <c r="G71" s="17">
        <f t="shared" si="8"/>
        <v>273024358.02847439</v>
      </c>
      <c r="H71" s="17">
        <f t="shared" si="36"/>
        <v>68256089.507118598</v>
      </c>
      <c r="I71" s="5">
        <v>9</v>
      </c>
      <c r="J71" s="17">
        <f t="shared" si="29"/>
        <v>31868.432445099046</v>
      </c>
      <c r="K71" s="17">
        <f t="shared" si="9"/>
        <v>311115571.74527943</v>
      </c>
      <c r="L71" s="17">
        <f t="shared" si="20"/>
        <v>77778892.936319858</v>
      </c>
      <c r="M71" s="5">
        <v>9</v>
      </c>
      <c r="N71" s="17">
        <f t="shared" si="30"/>
        <v>36314.582524350335</v>
      </c>
      <c r="O71" s="17">
        <f t="shared" si="10"/>
        <v>354521111.89397013</v>
      </c>
      <c r="P71" s="17">
        <f t="shared" si="21"/>
        <v>88630277.973492533</v>
      </c>
      <c r="Q71" s="5"/>
      <c r="R71" s="5">
        <v>9</v>
      </c>
      <c r="S71" s="17">
        <f>S70+S62</f>
        <v>56964.375</v>
      </c>
      <c r="T71" s="17">
        <f t="shared" si="11"/>
        <v>677164007.8125</v>
      </c>
      <c r="U71" s="17">
        <f t="shared" si="22"/>
        <v>169291001.953125</v>
      </c>
      <c r="V71" s="17">
        <v>9</v>
      </c>
      <c r="W71" s="17">
        <f t="shared" si="37"/>
        <v>78601.64358806402</v>
      </c>
      <c r="X71" s="17">
        <f t="shared" si="12"/>
        <v>767348545.52847505</v>
      </c>
      <c r="Y71" s="17">
        <f t="shared" si="43"/>
        <v>191837136.38211876</v>
      </c>
      <c r="Z71" s="17">
        <v>9</v>
      </c>
      <c r="AA71" s="17">
        <f t="shared" si="31"/>
        <v>83092.13102022442</v>
      </c>
      <c r="AB71" s="17">
        <f t="shared" si="13"/>
        <v>811186929.08494091</v>
      </c>
      <c r="AC71" s="17">
        <f t="shared" si="38"/>
        <v>202796732.27123523</v>
      </c>
      <c r="AD71" s="17">
        <v>9</v>
      </c>
      <c r="AE71" s="17">
        <f t="shared" si="32"/>
        <v>88133.824071013732</v>
      </c>
      <c r="AF71" s="17">
        <f t="shared" si="14"/>
        <v>860406457.49327159</v>
      </c>
      <c r="AG71" s="17">
        <f t="shared" si="39"/>
        <v>215101614.3733179</v>
      </c>
      <c r="AH71" s="5"/>
      <c r="AI71" s="5">
        <v>9</v>
      </c>
      <c r="AJ71" s="17">
        <f>AJ70+AJ62</f>
        <v>85446.5625</v>
      </c>
      <c r="AK71" s="17">
        <f t="shared" si="15"/>
        <v>1015746011.71875</v>
      </c>
      <c r="AL71" s="17">
        <f t="shared" si="25"/>
        <v>253936502.9296875</v>
      </c>
      <c r="AM71" s="17">
        <v>9</v>
      </c>
      <c r="AN71" s="17">
        <f t="shared" si="33"/>
        <v>116577.89358806402</v>
      </c>
      <c r="AO71" s="17">
        <f t="shared" si="16"/>
        <v>1138091686.153475</v>
      </c>
      <c r="AP71" s="17">
        <f t="shared" si="40"/>
        <v>284522921.53836876</v>
      </c>
      <c r="AQ71" s="17">
        <v>9</v>
      </c>
      <c r="AR71" s="17">
        <f t="shared" si="34"/>
        <v>121509.90495156842</v>
      </c>
      <c r="AS71" s="17">
        <f t="shared" si="17"/>
        <v>1186240447.0896866</v>
      </c>
      <c r="AT71" s="17">
        <f t="shared" si="41"/>
        <v>296560111.77242166</v>
      </c>
      <c r="AU71" s="17">
        <v>9</v>
      </c>
      <c r="AV71" s="17">
        <f t="shared" si="35"/>
        <v>126998.25523101121</v>
      </c>
      <c r="AW71" s="17">
        <f t="shared" si="18"/>
        <v>1239820466.6927469</v>
      </c>
      <c r="AX71" s="17">
        <f t="shared" si="42"/>
        <v>309955116.67318672</v>
      </c>
      <c r="AY71" s="5"/>
    </row>
    <row r="72" spans="1:51" x14ac:dyDescent="0.25">
      <c r="A72" s="5">
        <v>10</v>
      </c>
      <c r="B72" s="17">
        <f>B71+B62</f>
        <v>21097.916666666668</v>
      </c>
      <c r="C72" s="17">
        <f t="shared" si="7"/>
        <v>250801484.375</v>
      </c>
      <c r="D72" s="17">
        <f t="shared" si="19"/>
        <v>62700371.09375</v>
      </c>
      <c r="E72" s="5">
        <v>10</v>
      </c>
      <c r="F72" s="17">
        <f t="shared" si="28"/>
        <v>28260.99287562662</v>
      </c>
      <c r="G72" s="17">
        <f t="shared" si="8"/>
        <v>275897942.94830489</v>
      </c>
      <c r="H72" s="17">
        <f t="shared" si="36"/>
        <v>68974485.737076223</v>
      </c>
      <c r="I72" s="5">
        <v>10</v>
      </c>
      <c r="J72" s="17">
        <f t="shared" si="29"/>
        <v>32203.848111137613</v>
      </c>
      <c r="K72" s="17">
        <f t="shared" si="9"/>
        <v>314390067.18498093</v>
      </c>
      <c r="L72" s="17">
        <f t="shared" si="20"/>
        <v>78597516.796245232</v>
      </c>
      <c r="M72" s="5">
        <v>10</v>
      </c>
      <c r="N72" s="17">
        <f t="shared" si="30"/>
        <v>36696.793977809844</v>
      </c>
      <c r="O72" s="17">
        <f t="shared" si="10"/>
        <v>358252451.2083686</v>
      </c>
      <c r="P72" s="17">
        <f t="shared" si="21"/>
        <v>89563112.80209215</v>
      </c>
      <c r="Q72" s="5"/>
      <c r="R72" s="5">
        <v>10</v>
      </c>
      <c r="S72" s="17">
        <f>S71+S62</f>
        <v>63293.75</v>
      </c>
      <c r="T72" s="17">
        <f t="shared" si="11"/>
        <v>752404453.125</v>
      </c>
      <c r="U72" s="17">
        <f t="shared" si="22"/>
        <v>188101113.28125</v>
      </c>
      <c r="V72" s="17">
        <v>10</v>
      </c>
      <c r="W72" s="17">
        <f t="shared" si="37"/>
        <v>78895.992875626689</v>
      </c>
      <c r="X72" s="17">
        <f t="shared" si="12"/>
        <v>770222130.44830561</v>
      </c>
      <c r="Y72" s="17">
        <f t="shared" si="43"/>
        <v>192555532.6120764</v>
      </c>
      <c r="Z72" s="17">
        <v>10</v>
      </c>
      <c r="AA72" s="17">
        <f t="shared" si="31"/>
        <v>83427.546686262984</v>
      </c>
      <c r="AB72" s="17">
        <f t="shared" si="13"/>
        <v>814461424.52464235</v>
      </c>
      <c r="AC72" s="17">
        <f t="shared" si="38"/>
        <v>203615356.13116059</v>
      </c>
      <c r="AD72" s="17">
        <v>10</v>
      </c>
      <c r="AE72" s="17">
        <f t="shared" si="32"/>
        <v>88516.035524473249</v>
      </c>
      <c r="AF72" s="17">
        <f t="shared" si="14"/>
        <v>864137796.80767012</v>
      </c>
      <c r="AG72" s="17">
        <f t="shared" si="39"/>
        <v>216034449.20191753</v>
      </c>
      <c r="AH72" s="5"/>
      <c r="AI72" s="5">
        <v>10</v>
      </c>
      <c r="AJ72" s="17">
        <f>AJ71+AJ62</f>
        <v>94940.625</v>
      </c>
      <c r="AK72" s="17">
        <f t="shared" si="15"/>
        <v>1128606679.6875</v>
      </c>
      <c r="AL72" s="17">
        <f t="shared" si="25"/>
        <v>282151669.921875</v>
      </c>
      <c r="AM72" s="17">
        <v>10</v>
      </c>
      <c r="AN72" s="17">
        <f t="shared" si="33"/>
        <v>116872.24287562669</v>
      </c>
      <c r="AO72" s="17">
        <f t="shared" si="16"/>
        <v>1140965271.0733056</v>
      </c>
      <c r="AP72" s="17">
        <f t="shared" si="40"/>
        <v>285241317.7683264</v>
      </c>
      <c r="AQ72" s="17">
        <v>10</v>
      </c>
      <c r="AR72" s="17">
        <f t="shared" si="34"/>
        <v>121845.32061760698</v>
      </c>
      <c r="AS72" s="17">
        <f t="shared" si="17"/>
        <v>1189514942.5293882</v>
      </c>
      <c r="AT72" s="17">
        <f t="shared" si="41"/>
        <v>297378735.63234705</v>
      </c>
      <c r="AU72" s="17">
        <v>10</v>
      </c>
      <c r="AV72" s="17">
        <f t="shared" si="35"/>
        <v>127380.46668447072</v>
      </c>
      <c r="AW72" s="17">
        <f t="shared" si="18"/>
        <v>1243551806.0071454</v>
      </c>
      <c r="AX72" s="17">
        <f t="shared" si="42"/>
        <v>310887951.50178635</v>
      </c>
      <c r="AY72" s="5"/>
    </row>
    <row r="73" spans="1:51" x14ac:dyDescent="0.25">
      <c r="A73" s="5">
        <v>11</v>
      </c>
      <c r="B73" s="17">
        <f>B72+B62</f>
        <v>23207.708333333336</v>
      </c>
      <c r="C73" s="17">
        <f t="shared" si="7"/>
        <v>275881632.8125</v>
      </c>
      <c r="D73" s="17">
        <f t="shared" si="19"/>
        <v>68970408.203125</v>
      </c>
      <c r="E73" s="5">
        <v>11</v>
      </c>
      <c r="F73" s="17">
        <f t="shared" si="28"/>
        <v>28555.342163189282</v>
      </c>
      <c r="G73" s="17">
        <f t="shared" si="8"/>
        <v>278771527.86813533</v>
      </c>
      <c r="H73" s="17">
        <f t="shared" si="36"/>
        <v>69692881.967033833</v>
      </c>
      <c r="I73" s="5">
        <v>11</v>
      </c>
      <c r="J73" s="17">
        <f t="shared" si="29"/>
        <v>32539.26377717618</v>
      </c>
      <c r="K73" s="17">
        <f t="shared" si="9"/>
        <v>317664562.62468249</v>
      </c>
      <c r="L73" s="17">
        <f>K73*0.25</f>
        <v>79416140.656170622</v>
      </c>
      <c r="M73" s="5">
        <v>11</v>
      </c>
      <c r="N73" s="17">
        <f t="shared" si="30"/>
        <v>37079.005431269354</v>
      </c>
      <c r="O73" s="17">
        <f t="shared" si="10"/>
        <v>361983790.52276707</v>
      </c>
      <c r="P73" s="17">
        <f>O73*0.25</f>
        <v>90495947.630691767</v>
      </c>
      <c r="Q73" s="5"/>
      <c r="R73" s="5">
        <v>11</v>
      </c>
      <c r="S73" s="17">
        <f>S72+S62</f>
        <v>69623.125</v>
      </c>
      <c r="T73" s="17">
        <f t="shared" si="11"/>
        <v>827644898.4375</v>
      </c>
      <c r="U73" s="17">
        <f t="shared" si="22"/>
        <v>206911224.609375</v>
      </c>
      <c r="V73" s="17">
        <v>11</v>
      </c>
      <c r="W73" s="17">
        <f t="shared" si="37"/>
        <v>79190.342163189358</v>
      </c>
      <c r="X73" s="17">
        <f t="shared" si="12"/>
        <v>773095715.36813605</v>
      </c>
      <c r="Y73" s="17">
        <f t="shared" si="43"/>
        <v>193273928.84203401</v>
      </c>
      <c r="Z73" s="17">
        <v>11</v>
      </c>
      <c r="AA73" s="17">
        <f t="shared" si="31"/>
        <v>83762.962352301547</v>
      </c>
      <c r="AB73" s="17">
        <f t="shared" si="13"/>
        <v>817735919.96434391</v>
      </c>
      <c r="AC73" s="17">
        <f>AB73*0.25</f>
        <v>204433979.99108598</v>
      </c>
      <c r="AD73" s="17">
        <v>11</v>
      </c>
      <c r="AE73" s="17">
        <f t="shared" si="32"/>
        <v>88898.246977932766</v>
      </c>
      <c r="AF73" s="17">
        <f t="shared" si="14"/>
        <v>867869136.12206864</v>
      </c>
      <c r="AG73" s="17">
        <f>AF73*0.25</f>
        <v>216967284.03051716</v>
      </c>
      <c r="AH73" s="5"/>
      <c r="AI73" s="5">
        <v>11</v>
      </c>
      <c r="AJ73" s="17">
        <f>AJ72+AJ62</f>
        <v>104434.6875</v>
      </c>
      <c r="AK73" s="17">
        <f t="shared" si="15"/>
        <v>1241467347.65625</v>
      </c>
      <c r="AL73" s="17">
        <f t="shared" si="25"/>
        <v>310366836.9140625</v>
      </c>
      <c r="AM73" s="17">
        <v>11</v>
      </c>
      <c r="AN73" s="17">
        <f t="shared" si="33"/>
        <v>117166.59216318936</v>
      </c>
      <c r="AO73" s="17">
        <f t="shared" si="16"/>
        <v>1143838855.9931362</v>
      </c>
      <c r="AP73" s="17">
        <f t="shared" si="40"/>
        <v>285959713.99828404</v>
      </c>
      <c r="AQ73" s="17">
        <v>11</v>
      </c>
      <c r="AR73" s="17">
        <f t="shared" si="34"/>
        <v>122180.73628364554</v>
      </c>
      <c r="AS73" s="17">
        <f t="shared" si="17"/>
        <v>1192789437.9690895</v>
      </c>
      <c r="AT73" s="17">
        <f>AS73*0.25</f>
        <v>298197359.49227238</v>
      </c>
      <c r="AU73" s="17">
        <v>11</v>
      </c>
      <c r="AV73" s="17">
        <f t="shared" si="35"/>
        <v>127762.67813793024</v>
      </c>
      <c r="AW73" s="17">
        <f t="shared" si="18"/>
        <v>1247283145.3215439</v>
      </c>
      <c r="AX73" s="17">
        <f>AW73*0.25</f>
        <v>311820786.33038598</v>
      </c>
      <c r="AY73" s="5"/>
    </row>
    <row r="74" spans="1:51" x14ac:dyDescent="0.25">
      <c r="A74" s="5">
        <v>12</v>
      </c>
      <c r="B74" s="17">
        <f>B73+B62</f>
        <v>25317.500000000004</v>
      </c>
      <c r="C74" s="17">
        <f t="shared" si="7"/>
        <v>300961781.25000006</v>
      </c>
      <c r="D74" s="17">
        <f t="shared" si="19"/>
        <v>75240445.312500015</v>
      </c>
      <c r="E74" s="5">
        <v>12</v>
      </c>
      <c r="F74" s="17">
        <f t="shared" si="28"/>
        <v>28849.691450751943</v>
      </c>
      <c r="G74" s="17">
        <f t="shared" si="8"/>
        <v>281645112.78796583</v>
      </c>
      <c r="H74" s="17">
        <f t="shared" si="36"/>
        <v>70411278.196991459</v>
      </c>
      <c r="I74" s="5">
        <v>12</v>
      </c>
      <c r="J74" s="17">
        <f t="shared" si="29"/>
        <v>32874.679443214751</v>
      </c>
      <c r="K74" s="17">
        <f t="shared" si="9"/>
        <v>320939058.06438398</v>
      </c>
      <c r="L74" s="17">
        <f>K74*0.25</f>
        <v>80234764.516095996</v>
      </c>
      <c r="M74" s="5">
        <v>12</v>
      </c>
      <c r="N74" s="17">
        <f t="shared" si="30"/>
        <v>37461.216884728863</v>
      </c>
      <c r="O74" s="17">
        <f t="shared" si="10"/>
        <v>365715129.83716553</v>
      </c>
      <c r="P74" s="17">
        <f>O74*0.25</f>
        <v>91428782.459291384</v>
      </c>
      <c r="Q74" s="5"/>
      <c r="R74" s="5">
        <v>12</v>
      </c>
      <c r="S74" s="17">
        <f>S73+S62</f>
        <v>75952.5</v>
      </c>
      <c r="T74" s="17">
        <f t="shared" si="11"/>
        <v>902885343.75</v>
      </c>
      <c r="U74" s="17">
        <f t="shared" si="22"/>
        <v>225721335.9375</v>
      </c>
      <c r="V74" s="17">
        <v>12</v>
      </c>
      <c r="W74" s="17">
        <f t="shared" si="37"/>
        <v>79484.691450752027</v>
      </c>
      <c r="X74" s="17">
        <f t="shared" si="12"/>
        <v>775969300.28796661</v>
      </c>
      <c r="Y74" s="17">
        <f t="shared" si="43"/>
        <v>193992325.07199165</v>
      </c>
      <c r="Z74" s="17">
        <v>12</v>
      </c>
      <c r="AA74" s="17">
        <f t="shared" si="31"/>
        <v>84098.37801834011</v>
      </c>
      <c r="AB74" s="17">
        <f t="shared" si="13"/>
        <v>821010415.40404534</v>
      </c>
      <c r="AC74" s="17">
        <f>AB74*0.25</f>
        <v>205252603.85101134</v>
      </c>
      <c r="AD74" s="17">
        <v>12</v>
      </c>
      <c r="AE74" s="17">
        <f t="shared" si="32"/>
        <v>89280.458431392282</v>
      </c>
      <c r="AF74" s="17">
        <f t="shared" si="14"/>
        <v>871600475.43646717</v>
      </c>
      <c r="AG74" s="17">
        <f>AF74*0.25</f>
        <v>217900118.85911679</v>
      </c>
      <c r="AH74" s="5"/>
      <c r="AI74" s="5">
        <v>12</v>
      </c>
      <c r="AJ74" s="17">
        <f>AJ73+AJ62</f>
        <v>113928.75</v>
      </c>
      <c r="AK74" s="17">
        <f t="shared" si="15"/>
        <v>1354328015.625</v>
      </c>
      <c r="AL74" s="17">
        <f>AK74*0.25</f>
        <v>338582003.90625</v>
      </c>
      <c r="AM74" s="17">
        <v>12</v>
      </c>
      <c r="AN74" s="17">
        <f t="shared" si="33"/>
        <v>117460.94145075203</v>
      </c>
      <c r="AO74" s="17">
        <f t="shared" si="16"/>
        <v>1146712440.9129667</v>
      </c>
      <c r="AP74" s="17">
        <f t="shared" si="40"/>
        <v>286678110.22824168</v>
      </c>
      <c r="AQ74" s="17">
        <v>12</v>
      </c>
      <c r="AR74" s="17">
        <f t="shared" si="34"/>
        <v>122516.15194968411</v>
      </c>
      <c r="AS74" s="17">
        <f t="shared" si="17"/>
        <v>1196063933.4087911</v>
      </c>
      <c r="AT74" s="17">
        <f>AS74*0.25</f>
        <v>299015983.35219777</v>
      </c>
      <c r="AU74" s="17">
        <v>12</v>
      </c>
      <c r="AV74" s="17">
        <f t="shared" si="35"/>
        <v>128144.88959138976</v>
      </c>
      <c r="AW74" s="17">
        <f t="shared" si="18"/>
        <v>1251014484.6359425</v>
      </c>
      <c r="AX74" s="17">
        <f>AW74*0.25</f>
        <v>312753621.15898561</v>
      </c>
      <c r="AY74" s="5"/>
    </row>
    <row r="75" spans="1:51" x14ac:dyDescent="0.25">
      <c r="A75" s="5"/>
      <c r="B75" s="29" t="s">
        <v>63</v>
      </c>
      <c r="C75" s="17">
        <f>SUM(C63:C74)</f>
        <v>1956251578.125</v>
      </c>
      <c r="D75" s="30">
        <f>SUM(D63:D74)</f>
        <v>489062894.53125</v>
      </c>
      <c r="E75" s="5"/>
      <c r="F75" s="29" t="s">
        <v>63</v>
      </c>
      <c r="G75" s="17">
        <f>SUM(G63:G74)</f>
        <v>3190084748.7467785</v>
      </c>
      <c r="H75" s="30">
        <f>SUM(H63:H74)</f>
        <v>797521187.18669462</v>
      </c>
      <c r="I75" s="5"/>
      <c r="J75" s="29" t="s">
        <v>63</v>
      </c>
      <c r="K75" s="17">
        <f>SUM(K63:K74)</f>
        <v>3635151997.7523079</v>
      </c>
      <c r="L75" s="30">
        <f>SUM(L63:L74)</f>
        <v>908787999.43807697</v>
      </c>
      <c r="M75" s="5"/>
      <c r="N75" s="29" t="s">
        <v>63</v>
      </c>
      <c r="O75" s="17">
        <f>SUM(O63:O74)</f>
        <v>4142313163.2956882</v>
      </c>
      <c r="P75" s="30">
        <f>SUM(P63:P74)</f>
        <v>1035578290.823922</v>
      </c>
      <c r="Q75" s="5"/>
      <c r="R75" s="5"/>
      <c r="S75" s="31" t="s">
        <v>63</v>
      </c>
      <c r="T75" s="17">
        <f>SUM(T63:T74)</f>
        <v>5868754734.375</v>
      </c>
      <c r="U75" s="30">
        <f>SUM(U63:U74)</f>
        <v>1467188683.59375</v>
      </c>
      <c r="V75" s="17"/>
      <c r="W75" s="31" t="s">
        <v>63</v>
      </c>
      <c r="X75" s="17">
        <f>SUM(X63:X74)</f>
        <v>9121974998.7467842</v>
      </c>
      <c r="Y75" s="30">
        <f>SUM(Y63:Y74)</f>
        <v>2280493749.6866961</v>
      </c>
      <c r="Z75" s="17"/>
      <c r="AA75" s="31" t="s">
        <v>63</v>
      </c>
      <c r="AB75" s="17">
        <f>SUM(AB63:AB74)</f>
        <v>9636008285.8282452</v>
      </c>
      <c r="AC75" s="30">
        <f>SUM(AC63:AC74)</f>
        <v>2409002071.4570613</v>
      </c>
      <c r="AD75" s="17"/>
      <c r="AE75" s="31" t="s">
        <v>63</v>
      </c>
      <c r="AF75" s="17">
        <f>SUM(AF63:AF74)</f>
        <v>10212937310.487305</v>
      </c>
      <c r="AG75" s="30">
        <f>SUM(AG63:AG74)</f>
        <v>2553234327.6218262</v>
      </c>
      <c r="AH75" s="5"/>
      <c r="AI75" s="5"/>
      <c r="AJ75" s="31" t="s">
        <v>63</v>
      </c>
      <c r="AK75" s="17">
        <f>SUM(AK63:AK74)</f>
        <v>8803132101.5625</v>
      </c>
      <c r="AL75" s="30">
        <f>SUM(AL63:AL74)</f>
        <v>2200783025.390625</v>
      </c>
      <c r="AM75" s="17"/>
      <c r="AN75" s="31" t="s">
        <v>63</v>
      </c>
      <c r="AO75" s="17">
        <f>SUM(AO63:AO74)</f>
        <v>13570892686.246784</v>
      </c>
      <c r="AP75" s="30">
        <f>SUM(AP63:AP74)</f>
        <v>3392723171.5616961</v>
      </c>
      <c r="AQ75" s="17"/>
      <c r="AR75" s="31" t="s">
        <v>63</v>
      </c>
      <c r="AS75" s="17">
        <f>SUM(AS63:AS74)</f>
        <v>14136650501.885195</v>
      </c>
      <c r="AT75" s="30">
        <f>SUM(AT63:AT74)</f>
        <v>3534162625.4712987</v>
      </c>
      <c r="AU75" s="17"/>
      <c r="AV75" s="31" t="s">
        <v>63</v>
      </c>
      <c r="AW75" s="17">
        <f>SUM(AW63:AW74)</f>
        <v>14765905420.881008</v>
      </c>
      <c r="AX75" s="30">
        <f>SUM(AX63:AX74)</f>
        <v>3691476355.220252</v>
      </c>
      <c r="AY75" s="5"/>
    </row>
    <row r="76" spans="1:5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17"/>
      <c r="P76" s="32"/>
      <c r="Q76" s="5"/>
      <c r="R76" s="5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5"/>
      <c r="AI76" s="5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5"/>
    </row>
    <row r="77" spans="1:5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5"/>
      <c r="AI77" s="5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5"/>
    </row>
    <row r="78" spans="1:51" x14ac:dyDescent="0.25">
      <c r="A78" s="18" t="s">
        <v>76</v>
      </c>
      <c r="B78" s="17">
        <f>B59/12</f>
        <v>2161.25</v>
      </c>
      <c r="C78" s="27" t="s">
        <v>73</v>
      </c>
      <c r="D78" s="27" t="s">
        <v>77</v>
      </c>
      <c r="E78" s="17"/>
      <c r="F78" s="17">
        <f>((B90*$B$19)-B90)/12</f>
        <v>301.5285384788246</v>
      </c>
      <c r="G78" s="27" t="s">
        <v>73</v>
      </c>
      <c r="H78" s="27" t="s">
        <v>77</v>
      </c>
      <c r="I78" s="17"/>
      <c r="J78" s="17">
        <f>((F90*$B$19)-F90)/12</f>
        <v>343.5965359419485</v>
      </c>
      <c r="K78" s="27" t="s">
        <v>73</v>
      </c>
      <c r="L78" s="27" t="s">
        <v>77</v>
      </c>
      <c r="M78" s="17"/>
      <c r="N78" s="17">
        <f>((J90*$B$19)-J90)/12</f>
        <v>391.53368403169407</v>
      </c>
      <c r="O78" s="27" t="s">
        <v>73</v>
      </c>
      <c r="P78" s="27" t="s">
        <v>77</v>
      </c>
      <c r="Q78" s="5"/>
      <c r="R78" s="18" t="s">
        <v>78</v>
      </c>
      <c r="S78" s="17">
        <f>S59/12</f>
        <v>6483.75</v>
      </c>
      <c r="T78" s="27" t="s">
        <v>73</v>
      </c>
      <c r="U78" s="27" t="s">
        <v>77</v>
      </c>
      <c r="V78" s="17"/>
      <c r="W78" s="17">
        <f>((S90*$B$19)-S90)/12</f>
        <v>351.78329489196221</v>
      </c>
      <c r="X78" s="27" t="s">
        <v>73</v>
      </c>
      <c r="Y78" s="27" t="s">
        <v>77</v>
      </c>
      <c r="Z78" s="17"/>
      <c r="AA78" s="17">
        <f>((W90*$B$19)-W90)/12</f>
        <v>394.43557009762907</v>
      </c>
      <c r="AB78" s="27" t="s">
        <v>73</v>
      </c>
      <c r="AC78" s="27" t="s">
        <v>77</v>
      </c>
      <c r="AD78" s="17"/>
      <c r="AE78" s="17">
        <f>((AA90*$B$19)-AA90)/12</f>
        <v>442.96378892832882</v>
      </c>
      <c r="AF78" s="27" t="s">
        <v>73</v>
      </c>
      <c r="AG78" s="27" t="s">
        <v>77</v>
      </c>
      <c r="AH78" s="5"/>
      <c r="AI78" s="18" t="s">
        <v>78</v>
      </c>
      <c r="AJ78" s="17">
        <f>AJ59/12</f>
        <v>9725.625</v>
      </c>
      <c r="AK78" s="27" t="s">
        <v>73</v>
      </c>
      <c r="AL78" s="27" t="s">
        <v>77</v>
      </c>
      <c r="AM78" s="17"/>
      <c r="AN78" s="17">
        <f>((AJ90*$B$19)-AJ90)/12</f>
        <v>389.47436220181527</v>
      </c>
      <c r="AO78" s="27" t="s">
        <v>73</v>
      </c>
      <c r="AP78" s="27" t="s">
        <v>77</v>
      </c>
      <c r="AQ78" s="17"/>
      <c r="AR78" s="17">
        <f>((AN90*$B$19)-AN90)/12</f>
        <v>432.56484571438949</v>
      </c>
      <c r="AS78" s="27" t="s">
        <v>73</v>
      </c>
      <c r="AT78" s="27" t="s">
        <v>77</v>
      </c>
      <c r="AU78" s="17"/>
      <c r="AV78" s="17">
        <f>((AR90*$B$19)-AR90)/12</f>
        <v>481.53636760080434</v>
      </c>
      <c r="AW78" s="27" t="s">
        <v>73</v>
      </c>
      <c r="AX78" s="27" t="s">
        <v>77</v>
      </c>
      <c r="AY78" s="5"/>
    </row>
    <row r="79" spans="1:51" x14ac:dyDescent="0.25">
      <c r="A79" s="5">
        <v>1</v>
      </c>
      <c r="B79" s="17">
        <f>B78</f>
        <v>2161.25</v>
      </c>
      <c r="C79" s="17">
        <f t="shared" ref="C79:C90" si="44">B79* $F$25</f>
        <v>80776718.75</v>
      </c>
      <c r="D79" s="17">
        <f>C79*0.3</f>
        <v>24233015.625</v>
      </c>
      <c r="E79" s="17">
        <v>1</v>
      </c>
      <c r="F79" s="17">
        <f>B90+F78</f>
        <v>26236.528538478826</v>
      </c>
      <c r="G79" s="17">
        <f t="shared" ref="G79:G90" si="45">F79*$F$26</f>
        <v>708386270.53892827</v>
      </c>
      <c r="H79" s="17">
        <f>G79*0.3</f>
        <v>212515881.16167846</v>
      </c>
      <c r="I79" s="17">
        <v>1</v>
      </c>
      <c r="J79" s="17">
        <f>F90+J78</f>
        <v>29896.938997687859</v>
      </c>
      <c r="K79" s="17">
        <f t="shared" ref="K79:K90" si="46">J79*$F$26</f>
        <v>807217352.93757224</v>
      </c>
      <c r="L79" s="17">
        <f>K79*0.3</f>
        <v>242165205.88127166</v>
      </c>
      <c r="M79" s="17">
        <v>1</v>
      </c>
      <c r="N79" s="17">
        <f>J90+N78</f>
        <v>34068.034577081002</v>
      </c>
      <c r="O79" s="17">
        <f t="shared" ref="O79:O90" si="47">N79*$F$26</f>
        <v>919836933.58118701</v>
      </c>
      <c r="P79" s="17">
        <f>O79*0.3</f>
        <v>275951080.07435608</v>
      </c>
      <c r="Q79" s="5"/>
      <c r="R79" s="5">
        <v>1</v>
      </c>
      <c r="S79" s="17">
        <f>S78</f>
        <v>6483.75</v>
      </c>
      <c r="T79" s="17">
        <f t="shared" ref="T79:T90" si="48">S79* $F$25</f>
        <v>242330156.25</v>
      </c>
      <c r="U79" s="17">
        <f>T79*0.3</f>
        <v>72699046.875</v>
      </c>
      <c r="V79" s="17">
        <v>1</v>
      </c>
      <c r="W79" s="17">
        <f>S90+W78</f>
        <v>30609.28329489196</v>
      </c>
      <c r="X79" s="17">
        <f t="shared" ref="X79:X90" si="49">W79*$F$26</f>
        <v>826450648.96208298</v>
      </c>
      <c r="Y79" s="17">
        <f>X79*0.3</f>
        <v>247935194.68862489</v>
      </c>
      <c r="Z79" s="17">
        <v>1</v>
      </c>
      <c r="AA79" s="17">
        <f>W90+AA78</f>
        <v>34320.532788256663</v>
      </c>
      <c r="AB79" s="17">
        <f t="shared" ref="AB79:AB90" si="50">AA79*$F$26</f>
        <v>926654385.2829299</v>
      </c>
      <c r="AC79" s="17">
        <f>AB79*0.3</f>
        <v>277996315.58487898</v>
      </c>
      <c r="AD79" s="17">
        <v>1</v>
      </c>
      <c r="AE79" s="17">
        <f>AA90+AE78</f>
        <v>38543.058472546436</v>
      </c>
      <c r="AF79" s="17">
        <f t="shared" ref="AF79:AF90" si="51">AE79*$F$26</f>
        <v>1040662578.7587538</v>
      </c>
      <c r="AG79" s="17">
        <f>AF79*0.3</f>
        <v>312198773.62762612</v>
      </c>
      <c r="AH79" s="5"/>
      <c r="AI79" s="5">
        <v>1</v>
      </c>
      <c r="AJ79" s="17">
        <f>AJ78</f>
        <v>9725.625</v>
      </c>
      <c r="AK79" s="17">
        <f t="shared" ref="AK79:AK90" si="52">AJ79* $F$25</f>
        <v>363495234.375</v>
      </c>
      <c r="AL79" s="17">
        <f>AK79*0.3</f>
        <v>109048570.3125</v>
      </c>
      <c r="AM79" s="17">
        <v>1</v>
      </c>
      <c r="AN79" s="17">
        <f>AJ90+AN78</f>
        <v>33888.849362201814</v>
      </c>
      <c r="AO79" s="17">
        <f t="shared" ref="AO79:AO90" si="53">AN79*$F$26</f>
        <v>914998932.77944899</v>
      </c>
      <c r="AP79" s="17">
        <f>AO79*0.3</f>
        <v>274499679.83383471</v>
      </c>
      <c r="AQ79" s="17">
        <v>1</v>
      </c>
      <c r="AR79" s="17">
        <f>AN90+AR78</f>
        <v>37638.228131183248</v>
      </c>
      <c r="AS79" s="17">
        <f t="shared" ref="AS79:AS90" si="54">AR79*$F$26</f>
        <v>1016232159.5419477</v>
      </c>
      <c r="AT79" s="17">
        <f>AS79*0.3</f>
        <v>304869647.86258429</v>
      </c>
      <c r="AU79" s="17">
        <v>1</v>
      </c>
      <c r="AV79" s="17">
        <f>AR90+AV78</f>
        <v>41899.326394145501</v>
      </c>
      <c r="AW79" s="17">
        <f t="shared" ref="AW79:AW90" si="55">AV79*$F$26</f>
        <v>1131281812.6419284</v>
      </c>
      <c r="AX79" s="17">
        <f>AW79*0.3</f>
        <v>339384543.79257852</v>
      </c>
      <c r="AY79" s="5"/>
    </row>
    <row r="80" spans="1:51" x14ac:dyDescent="0.25">
      <c r="A80" s="5">
        <v>2</v>
      </c>
      <c r="B80" s="17">
        <f>B79+$B$78</f>
        <v>4322.5</v>
      </c>
      <c r="C80" s="17">
        <f t="shared" si="44"/>
        <v>161553437.5</v>
      </c>
      <c r="D80" s="17">
        <f t="shared" ref="D80:D90" si="56">C80*0.3</f>
        <v>48466031.25</v>
      </c>
      <c r="E80" s="17">
        <v>2</v>
      </c>
      <c r="F80" s="17">
        <f>F79+$F$78</f>
        <v>26538.057076957652</v>
      </c>
      <c r="G80" s="17">
        <f t="shared" si="45"/>
        <v>716527541.07785654</v>
      </c>
      <c r="H80" s="17">
        <f t="shared" ref="H80:H90" si="57">G80*0.3</f>
        <v>214958262.32335696</v>
      </c>
      <c r="I80" s="17">
        <v>2</v>
      </c>
      <c r="J80" s="17">
        <f>J79+$J$78</f>
        <v>30240.535533629809</v>
      </c>
      <c r="K80" s="17">
        <f t="shared" si="46"/>
        <v>816494459.40800488</v>
      </c>
      <c r="L80" s="17">
        <f t="shared" ref="L80:L90" si="58">K80*0.3</f>
        <v>244948337.82240146</v>
      </c>
      <c r="M80" s="17">
        <v>2</v>
      </c>
      <c r="N80" s="17">
        <f>N79+$N$78</f>
        <v>34459.568261112698</v>
      </c>
      <c r="O80" s="17">
        <f t="shared" si="47"/>
        <v>930408343.05004287</v>
      </c>
      <c r="P80" s="17">
        <f t="shared" ref="P80:P90" si="59">O80*0.3</f>
        <v>279122502.91501284</v>
      </c>
      <c r="Q80" s="5"/>
      <c r="R80" s="5">
        <v>2</v>
      </c>
      <c r="S80" s="17">
        <f>S79+$B$78</f>
        <v>8645</v>
      </c>
      <c r="T80" s="17">
        <f t="shared" si="48"/>
        <v>323106875</v>
      </c>
      <c r="U80" s="17">
        <f t="shared" ref="U80:U90" si="60">T80*0.3</f>
        <v>96932062.5</v>
      </c>
      <c r="V80" s="17">
        <v>2</v>
      </c>
      <c r="W80" s="17">
        <f>W79+$F$78</f>
        <v>30910.811833370786</v>
      </c>
      <c r="X80" s="17">
        <f t="shared" si="49"/>
        <v>834591919.50101125</v>
      </c>
      <c r="Y80" s="17">
        <f>X80*0.3</f>
        <v>250377575.85030335</v>
      </c>
      <c r="Z80" s="17">
        <v>2</v>
      </c>
      <c r="AA80" s="17">
        <f>AA79+$J$78</f>
        <v>34664.129324198613</v>
      </c>
      <c r="AB80" s="17">
        <f t="shared" si="50"/>
        <v>935931491.75336254</v>
      </c>
      <c r="AC80" s="17">
        <f t="shared" ref="AC80:AC82" si="61">AB80*0.3</f>
        <v>280779447.52600873</v>
      </c>
      <c r="AD80" s="17">
        <v>2</v>
      </c>
      <c r="AE80" s="17">
        <f>AE79+$N$78</f>
        <v>38934.592156578132</v>
      </c>
      <c r="AF80" s="17">
        <f t="shared" si="51"/>
        <v>1051233988.2276095</v>
      </c>
      <c r="AG80" s="17">
        <f t="shared" ref="AG80:AG81" si="62">AF80*0.3</f>
        <v>315370196.46828282</v>
      </c>
      <c r="AH80" s="5"/>
      <c r="AI80" s="5">
        <v>2</v>
      </c>
      <c r="AJ80" s="17">
        <f>AJ79+$B$78</f>
        <v>11886.875</v>
      </c>
      <c r="AK80" s="17">
        <f t="shared" si="52"/>
        <v>444271953.125</v>
      </c>
      <c r="AL80" s="17">
        <f t="shared" ref="AL80:AL90" si="63">AK80*0.3</f>
        <v>133281585.9375</v>
      </c>
      <c r="AM80" s="17">
        <v>2</v>
      </c>
      <c r="AN80" s="17">
        <f>AN79+$F$78</f>
        <v>34190.377900680636</v>
      </c>
      <c r="AO80" s="17">
        <f t="shared" si="53"/>
        <v>923140203.31837714</v>
      </c>
      <c r="AP80" s="17">
        <f t="shared" ref="AP80:AP82" si="64">AO80*0.3</f>
        <v>276942060.99551314</v>
      </c>
      <c r="AQ80" s="17">
        <v>2</v>
      </c>
      <c r="AR80" s="17">
        <f>AR79+$J$78</f>
        <v>37981.824667125198</v>
      </c>
      <c r="AS80" s="17">
        <f t="shared" si="54"/>
        <v>1025509266.0123804</v>
      </c>
      <c r="AT80" s="17">
        <f t="shared" ref="AT80:AT82" si="65">AS80*0.3</f>
        <v>307652779.8037141</v>
      </c>
      <c r="AU80" s="17">
        <v>2</v>
      </c>
      <c r="AV80" s="17">
        <f>AV79+$N$78</f>
        <v>42290.860078177197</v>
      </c>
      <c r="AW80" s="17">
        <f t="shared" si="55"/>
        <v>1141853222.1107843</v>
      </c>
      <c r="AX80" s="17">
        <f t="shared" ref="AX80:AX81" si="66">AW80*0.3</f>
        <v>342555966.63323528</v>
      </c>
      <c r="AY80" s="5"/>
    </row>
    <row r="81" spans="1:51" x14ac:dyDescent="0.25">
      <c r="A81" s="5">
        <v>3</v>
      </c>
      <c r="B81" s="17">
        <f t="shared" ref="B81:B90" si="67">B80+$B$78</f>
        <v>6483.75</v>
      </c>
      <c r="C81" s="17">
        <f t="shared" si="44"/>
        <v>242330156.25</v>
      </c>
      <c r="D81" s="17">
        <f t="shared" si="56"/>
        <v>72699046.875</v>
      </c>
      <c r="E81" s="17">
        <v>3</v>
      </c>
      <c r="F81" s="17">
        <f t="shared" ref="F81:F90" si="68">F80+$F$78</f>
        <v>26839.585615436477</v>
      </c>
      <c r="G81" s="17">
        <f t="shared" si="45"/>
        <v>724668811.61678493</v>
      </c>
      <c r="H81" s="17">
        <f t="shared" si="57"/>
        <v>217400643.48503548</v>
      </c>
      <c r="I81" s="17">
        <v>3</v>
      </c>
      <c r="J81" s="17">
        <f t="shared" ref="J81:J90" si="69">J80+$J$78</f>
        <v>30584.132069571759</v>
      </c>
      <c r="K81" s="17">
        <f t="shared" si="46"/>
        <v>825771565.87843752</v>
      </c>
      <c r="L81" s="17">
        <f t="shared" si="58"/>
        <v>247731469.76353124</v>
      </c>
      <c r="M81" s="17">
        <v>3</v>
      </c>
      <c r="N81" s="17">
        <f>N80+$N$78</f>
        <v>34851.101945144394</v>
      </c>
      <c r="O81" s="17">
        <f t="shared" si="47"/>
        <v>940979752.51889861</v>
      </c>
      <c r="P81" s="17">
        <f t="shared" si="59"/>
        <v>282293925.75566959</v>
      </c>
      <c r="Q81" s="5"/>
      <c r="R81" s="5">
        <v>3</v>
      </c>
      <c r="S81" s="17">
        <f t="shared" ref="S81:S90" si="70">S80+$B$78</f>
        <v>10806.25</v>
      </c>
      <c r="T81" s="17">
        <f t="shared" si="48"/>
        <v>403883593.75</v>
      </c>
      <c r="U81" s="17">
        <f t="shared" si="60"/>
        <v>121165078.125</v>
      </c>
      <c r="V81" s="17">
        <v>3</v>
      </c>
      <c r="W81" s="17">
        <f t="shared" ref="W81:W90" si="71">W80+$F$78</f>
        <v>31212.340371849612</v>
      </c>
      <c r="X81" s="17">
        <f t="shared" si="49"/>
        <v>842733190.03993952</v>
      </c>
      <c r="Y81" s="17">
        <f t="shared" ref="Y81:Y82" si="72">X81*0.3</f>
        <v>252819957.01198184</v>
      </c>
      <c r="Z81" s="17">
        <v>3</v>
      </c>
      <c r="AA81" s="17">
        <f t="shared" ref="AA81:AA90" si="73">AA80+$J$78</f>
        <v>35007.725860140563</v>
      </c>
      <c r="AB81" s="17">
        <f t="shared" si="50"/>
        <v>945208598.22379518</v>
      </c>
      <c r="AC81" s="17">
        <f t="shared" si="61"/>
        <v>283562579.46713853</v>
      </c>
      <c r="AD81" s="17">
        <v>3</v>
      </c>
      <c r="AE81" s="17">
        <f>AE80+$N$78</f>
        <v>39326.125840609828</v>
      </c>
      <c r="AF81" s="17">
        <f t="shared" si="51"/>
        <v>1061805397.6964654</v>
      </c>
      <c r="AG81" s="17">
        <f t="shared" si="62"/>
        <v>318541619.30893958</v>
      </c>
      <c r="AH81" s="5"/>
      <c r="AI81" s="5">
        <v>3</v>
      </c>
      <c r="AJ81" s="17">
        <f t="shared" ref="AJ81:AJ90" si="74">AJ80+$B$78</f>
        <v>14048.125</v>
      </c>
      <c r="AK81" s="17">
        <f t="shared" si="52"/>
        <v>525048671.875</v>
      </c>
      <c r="AL81" s="17">
        <f t="shared" si="63"/>
        <v>157514601.5625</v>
      </c>
      <c r="AM81" s="17">
        <v>3</v>
      </c>
      <c r="AN81" s="17">
        <f t="shared" ref="AN81:AN90" si="75">AN80+$F$78</f>
        <v>34491.906439159458</v>
      </c>
      <c r="AO81" s="17">
        <f t="shared" si="53"/>
        <v>931281473.85730541</v>
      </c>
      <c r="AP81" s="17">
        <f t="shared" si="64"/>
        <v>279384442.15719163</v>
      </c>
      <c r="AQ81" s="17">
        <v>3</v>
      </c>
      <c r="AR81" s="17">
        <f t="shared" ref="AR81:AR90" si="76">AR80+$J$78</f>
        <v>38325.421203067148</v>
      </c>
      <c r="AS81" s="17">
        <f t="shared" si="54"/>
        <v>1034786372.482813</v>
      </c>
      <c r="AT81" s="17">
        <f t="shared" si="65"/>
        <v>310435911.7448439</v>
      </c>
      <c r="AU81" s="17">
        <v>3</v>
      </c>
      <c r="AV81" s="17">
        <f>AV80+$N$78</f>
        <v>42682.393762208892</v>
      </c>
      <c r="AW81" s="17">
        <f t="shared" si="55"/>
        <v>1152424631.5796402</v>
      </c>
      <c r="AX81" s="17">
        <f t="shared" si="66"/>
        <v>345727389.47389203</v>
      </c>
      <c r="AY81" s="5"/>
    </row>
    <row r="82" spans="1:51" x14ac:dyDescent="0.25">
      <c r="A82" s="5">
        <v>4</v>
      </c>
      <c r="B82" s="17">
        <f t="shared" si="67"/>
        <v>8645</v>
      </c>
      <c r="C82" s="17">
        <f t="shared" si="44"/>
        <v>323106875</v>
      </c>
      <c r="D82" s="17">
        <f t="shared" si="56"/>
        <v>96932062.5</v>
      </c>
      <c r="E82" s="17">
        <v>4</v>
      </c>
      <c r="F82" s="17">
        <f t="shared" si="68"/>
        <v>27141.114153915303</v>
      </c>
      <c r="G82" s="17">
        <f t="shared" si="45"/>
        <v>732810082.1557132</v>
      </c>
      <c r="H82" s="17">
        <f t="shared" si="57"/>
        <v>219843024.64671394</v>
      </c>
      <c r="I82" s="17">
        <v>4</v>
      </c>
      <c r="J82" s="17">
        <f t="shared" si="69"/>
        <v>30927.728605513708</v>
      </c>
      <c r="K82" s="17">
        <f t="shared" si="46"/>
        <v>835048672.34887016</v>
      </c>
      <c r="L82" s="17">
        <f t="shared" si="58"/>
        <v>250514601.70466104</v>
      </c>
      <c r="M82" s="17">
        <v>4</v>
      </c>
      <c r="N82" s="17">
        <f t="shared" ref="N82:N90" si="77">N81+$N$78</f>
        <v>35242.635629176089</v>
      </c>
      <c r="O82" s="17">
        <f t="shared" si="47"/>
        <v>951551161.98775446</v>
      </c>
      <c r="P82" s="17">
        <f>O82*0.3</f>
        <v>285465348.59632635</v>
      </c>
      <c r="Q82" s="5"/>
      <c r="R82" s="5">
        <v>4</v>
      </c>
      <c r="S82" s="17">
        <f t="shared" si="70"/>
        <v>12967.5</v>
      </c>
      <c r="T82" s="17">
        <f t="shared" si="48"/>
        <v>484660312.5</v>
      </c>
      <c r="U82" s="17">
        <f t="shared" si="60"/>
        <v>145398093.75</v>
      </c>
      <c r="V82" s="17">
        <v>4</v>
      </c>
      <c r="W82" s="17">
        <f t="shared" si="71"/>
        <v>31513.868910328438</v>
      </c>
      <c r="X82" s="17">
        <f t="shared" si="49"/>
        <v>850874460.57886779</v>
      </c>
      <c r="Y82" s="17">
        <f t="shared" si="72"/>
        <v>255262338.17366034</v>
      </c>
      <c r="Z82" s="17">
        <v>4</v>
      </c>
      <c r="AA82" s="17">
        <f t="shared" si="73"/>
        <v>35351.322396082513</v>
      </c>
      <c r="AB82" s="17">
        <f t="shared" si="50"/>
        <v>954485704.69422781</v>
      </c>
      <c r="AC82" s="17">
        <f t="shared" si="61"/>
        <v>286345711.40826833</v>
      </c>
      <c r="AD82" s="17">
        <v>4</v>
      </c>
      <c r="AE82" s="17">
        <f t="shared" ref="AE82:AE90" si="78">AE81+$N$78</f>
        <v>39717.659524641524</v>
      </c>
      <c r="AF82" s="17">
        <f t="shared" si="51"/>
        <v>1072376807.1653211</v>
      </c>
      <c r="AG82" s="17">
        <f>AF82*0.3</f>
        <v>321713042.14959633</v>
      </c>
      <c r="AH82" s="5"/>
      <c r="AI82" s="5">
        <v>4</v>
      </c>
      <c r="AJ82" s="17">
        <f t="shared" si="74"/>
        <v>16209.375</v>
      </c>
      <c r="AK82" s="17">
        <f t="shared" si="52"/>
        <v>605825390.625</v>
      </c>
      <c r="AL82" s="17">
        <f t="shared" si="63"/>
        <v>181747617.1875</v>
      </c>
      <c r="AM82" s="17">
        <v>4</v>
      </c>
      <c r="AN82" s="17">
        <f t="shared" si="75"/>
        <v>34793.434977638281</v>
      </c>
      <c r="AO82" s="17">
        <f t="shared" si="53"/>
        <v>939422744.39623356</v>
      </c>
      <c r="AP82" s="17">
        <f t="shared" si="64"/>
        <v>281826823.31887007</v>
      </c>
      <c r="AQ82" s="17">
        <v>4</v>
      </c>
      <c r="AR82" s="17">
        <f t="shared" si="76"/>
        <v>38669.017739009098</v>
      </c>
      <c r="AS82" s="17">
        <f t="shared" si="54"/>
        <v>1044063478.9532456</v>
      </c>
      <c r="AT82" s="17">
        <f t="shared" si="65"/>
        <v>313219043.6859737</v>
      </c>
      <c r="AU82" s="17">
        <v>4</v>
      </c>
      <c r="AV82" s="17">
        <f t="shared" ref="AV82:AV90" si="79">AV81+$N$78</f>
        <v>43073.927446240588</v>
      </c>
      <c r="AW82" s="17">
        <f t="shared" si="55"/>
        <v>1162996041.0484958</v>
      </c>
      <c r="AX82" s="17">
        <f>AW82*0.3</f>
        <v>348898812.31454873</v>
      </c>
      <c r="AY82" s="5"/>
    </row>
    <row r="83" spans="1:51" x14ac:dyDescent="0.25">
      <c r="A83" s="5">
        <v>5</v>
      </c>
      <c r="B83" s="17">
        <f t="shared" si="67"/>
        <v>10806.25</v>
      </c>
      <c r="C83" s="17">
        <f t="shared" si="44"/>
        <v>403883593.75</v>
      </c>
      <c r="D83" s="17">
        <f t="shared" si="56"/>
        <v>121165078.125</v>
      </c>
      <c r="E83" s="17">
        <v>5</v>
      </c>
      <c r="F83" s="17">
        <f t="shared" si="68"/>
        <v>27442.642692394129</v>
      </c>
      <c r="G83" s="17">
        <f t="shared" si="45"/>
        <v>740951352.69464147</v>
      </c>
      <c r="H83" s="17">
        <f>G83*0.3</f>
        <v>222285405.80839244</v>
      </c>
      <c r="I83" s="17">
        <v>5</v>
      </c>
      <c r="J83" s="17">
        <f t="shared" si="69"/>
        <v>31271.325141455658</v>
      </c>
      <c r="K83" s="17">
        <f t="shared" si="46"/>
        <v>844325778.8193028</v>
      </c>
      <c r="L83" s="17">
        <f>K83*0.3</f>
        <v>253297733.64579082</v>
      </c>
      <c r="M83" s="17">
        <v>5</v>
      </c>
      <c r="N83" s="17">
        <f t="shared" si="77"/>
        <v>35634.169313207785</v>
      </c>
      <c r="O83" s="17">
        <f t="shared" si="47"/>
        <v>962122571.4566102</v>
      </c>
      <c r="P83" s="17">
        <f>O83*0.3</f>
        <v>288636771.43698305</v>
      </c>
      <c r="Q83" s="5"/>
      <c r="R83" s="5">
        <v>5</v>
      </c>
      <c r="S83" s="17">
        <f>S82+$B$78</f>
        <v>15128.75</v>
      </c>
      <c r="T83" s="17">
        <f t="shared" si="48"/>
        <v>565437031.25</v>
      </c>
      <c r="U83" s="17">
        <f t="shared" si="60"/>
        <v>169631109.375</v>
      </c>
      <c r="V83" s="17">
        <v>5</v>
      </c>
      <c r="W83" s="17">
        <f t="shared" si="71"/>
        <v>31815.397448807264</v>
      </c>
      <c r="X83" s="17">
        <f t="shared" si="49"/>
        <v>859015731.11779606</v>
      </c>
      <c r="Y83" s="17">
        <f>X83*0.3</f>
        <v>257704719.3353388</v>
      </c>
      <c r="Z83" s="17">
        <v>5</v>
      </c>
      <c r="AA83" s="17">
        <f t="shared" si="73"/>
        <v>35694.918932024462</v>
      </c>
      <c r="AB83" s="17">
        <f t="shared" si="50"/>
        <v>963762811.16466045</v>
      </c>
      <c r="AC83" s="17">
        <f>AB83*0.3</f>
        <v>289128843.34939814</v>
      </c>
      <c r="AD83" s="17">
        <v>5</v>
      </c>
      <c r="AE83" s="17">
        <f t="shared" si="78"/>
        <v>40109.193208673219</v>
      </c>
      <c r="AF83" s="17">
        <f t="shared" si="51"/>
        <v>1082948216.634177</v>
      </c>
      <c r="AG83" s="17">
        <f>AF83*0.3</f>
        <v>324884464.99025309</v>
      </c>
      <c r="AH83" s="5"/>
      <c r="AI83" s="5">
        <v>5</v>
      </c>
      <c r="AJ83" s="17">
        <f t="shared" si="74"/>
        <v>18370.625</v>
      </c>
      <c r="AK83" s="17">
        <f t="shared" si="52"/>
        <v>686602109.375</v>
      </c>
      <c r="AL83" s="17">
        <f t="shared" si="63"/>
        <v>205980632.8125</v>
      </c>
      <c r="AM83" s="17">
        <v>5</v>
      </c>
      <c r="AN83" s="17">
        <f t="shared" si="75"/>
        <v>35094.963516117103</v>
      </c>
      <c r="AO83" s="17">
        <f t="shared" si="53"/>
        <v>947564014.93516183</v>
      </c>
      <c r="AP83" s="17">
        <f>AO83*0.3</f>
        <v>284269204.48054856</v>
      </c>
      <c r="AQ83" s="17">
        <v>5</v>
      </c>
      <c r="AR83" s="17">
        <f t="shared" si="76"/>
        <v>39012.614274951047</v>
      </c>
      <c r="AS83" s="17">
        <f t="shared" si="54"/>
        <v>1053340585.4236783</v>
      </c>
      <c r="AT83" s="17">
        <f>AS83*0.3</f>
        <v>316002175.62710345</v>
      </c>
      <c r="AU83" s="17">
        <v>5</v>
      </c>
      <c r="AV83" s="17">
        <f t="shared" si="79"/>
        <v>43465.461130272284</v>
      </c>
      <c r="AW83" s="17">
        <f t="shared" si="55"/>
        <v>1173567450.5173516</v>
      </c>
      <c r="AX83" s="17">
        <f>AW83*0.3</f>
        <v>352070235.15520549</v>
      </c>
      <c r="AY83" s="5"/>
    </row>
    <row r="84" spans="1:51" x14ac:dyDescent="0.25">
      <c r="A84" s="5">
        <v>6</v>
      </c>
      <c r="B84" s="17">
        <f t="shared" si="67"/>
        <v>12967.5</v>
      </c>
      <c r="C84" s="17">
        <f t="shared" si="44"/>
        <v>484660312.5</v>
      </c>
      <c r="D84" s="17">
        <f t="shared" si="56"/>
        <v>145398093.75</v>
      </c>
      <c r="E84" s="17">
        <v>6</v>
      </c>
      <c r="F84" s="17">
        <f t="shared" si="68"/>
        <v>27744.171230872955</v>
      </c>
      <c r="G84" s="17">
        <f t="shared" si="45"/>
        <v>749092623.23356974</v>
      </c>
      <c r="H84" s="17">
        <f t="shared" si="57"/>
        <v>224727786.97007093</v>
      </c>
      <c r="I84" s="17">
        <v>6</v>
      </c>
      <c r="J84" s="17">
        <f t="shared" si="69"/>
        <v>31614.921677397608</v>
      </c>
      <c r="K84" s="17">
        <f t="shared" si="46"/>
        <v>853602885.28973544</v>
      </c>
      <c r="L84" s="17">
        <f t="shared" si="58"/>
        <v>256080865.58692062</v>
      </c>
      <c r="M84" s="17">
        <v>6</v>
      </c>
      <c r="N84" s="17">
        <f t="shared" si="77"/>
        <v>36025.702997239481</v>
      </c>
      <c r="O84" s="17">
        <f t="shared" si="47"/>
        <v>972693980.92546594</v>
      </c>
      <c r="P84" s="17">
        <f t="shared" si="59"/>
        <v>291808194.27763975</v>
      </c>
      <c r="Q84" s="5"/>
      <c r="R84" s="5">
        <v>6</v>
      </c>
      <c r="S84" s="17">
        <f t="shared" si="70"/>
        <v>17290</v>
      </c>
      <c r="T84" s="17">
        <f t="shared" si="48"/>
        <v>646213750</v>
      </c>
      <c r="U84" s="17">
        <f t="shared" si="60"/>
        <v>193864125</v>
      </c>
      <c r="V84" s="17">
        <v>6</v>
      </c>
      <c r="W84" s="17">
        <f t="shared" si="71"/>
        <v>32116.925987286089</v>
      </c>
      <c r="X84" s="17">
        <f t="shared" si="49"/>
        <v>867157001.65672445</v>
      </c>
      <c r="Y84" s="17">
        <f t="shared" ref="Y84:Y90" si="80">X84*0.3</f>
        <v>260147100.49701732</v>
      </c>
      <c r="Z84" s="17">
        <v>6</v>
      </c>
      <c r="AA84" s="17">
        <f t="shared" si="73"/>
        <v>36038.515467966412</v>
      </c>
      <c r="AB84" s="17">
        <f t="shared" si="50"/>
        <v>973039917.63509309</v>
      </c>
      <c r="AC84" s="17">
        <f t="shared" ref="AC84:AC90" si="81">AB84*0.3</f>
        <v>291911975.29052794</v>
      </c>
      <c r="AD84" s="17">
        <v>6</v>
      </c>
      <c r="AE84" s="17">
        <f t="shared" si="78"/>
        <v>40500.726892704915</v>
      </c>
      <c r="AF84" s="17">
        <f t="shared" si="51"/>
        <v>1093519626.1030328</v>
      </c>
      <c r="AG84" s="17">
        <f t="shared" ref="AG84:AG90" si="82">AF84*0.3</f>
        <v>328055887.83090985</v>
      </c>
      <c r="AH84" s="5"/>
      <c r="AI84" s="5">
        <v>6</v>
      </c>
      <c r="AJ84" s="17">
        <f t="shared" si="74"/>
        <v>20531.875</v>
      </c>
      <c r="AK84" s="17">
        <f t="shared" si="52"/>
        <v>767378828.125</v>
      </c>
      <c r="AL84" s="17">
        <f t="shared" si="63"/>
        <v>230213648.4375</v>
      </c>
      <c r="AM84" s="17">
        <v>6</v>
      </c>
      <c r="AN84" s="17">
        <f t="shared" si="75"/>
        <v>35396.492054595925</v>
      </c>
      <c r="AO84" s="17">
        <f t="shared" si="53"/>
        <v>955705285.47408998</v>
      </c>
      <c r="AP84" s="17">
        <f t="shared" ref="AP84:AP90" si="83">AO84*0.3</f>
        <v>286711585.64222699</v>
      </c>
      <c r="AQ84" s="17">
        <v>6</v>
      </c>
      <c r="AR84" s="17">
        <f t="shared" si="76"/>
        <v>39356.210810892997</v>
      </c>
      <c r="AS84" s="17">
        <f t="shared" si="54"/>
        <v>1062617691.8941109</v>
      </c>
      <c r="AT84" s="17">
        <f t="shared" ref="AT84:AT90" si="84">AS84*0.3</f>
        <v>318785307.56823325</v>
      </c>
      <c r="AU84" s="17">
        <v>6</v>
      </c>
      <c r="AV84" s="17">
        <f t="shared" si="79"/>
        <v>43856.99481430398</v>
      </c>
      <c r="AW84" s="17">
        <f t="shared" si="55"/>
        <v>1184138859.9862075</v>
      </c>
      <c r="AX84" s="17">
        <f t="shared" ref="AX84:AX90" si="85">AW84*0.3</f>
        <v>355241657.99586225</v>
      </c>
      <c r="AY84" s="5"/>
    </row>
    <row r="85" spans="1:51" x14ac:dyDescent="0.25">
      <c r="A85" s="5">
        <v>7</v>
      </c>
      <c r="B85" s="17">
        <f t="shared" si="67"/>
        <v>15128.75</v>
      </c>
      <c r="C85" s="17">
        <f t="shared" si="44"/>
        <v>565437031.25</v>
      </c>
      <c r="D85" s="17">
        <f t="shared" si="56"/>
        <v>169631109.375</v>
      </c>
      <c r="E85" s="17">
        <v>7</v>
      </c>
      <c r="F85" s="17">
        <f t="shared" si="68"/>
        <v>28045.699769351781</v>
      </c>
      <c r="G85" s="17">
        <f t="shared" si="45"/>
        <v>757233893.77249813</v>
      </c>
      <c r="H85" s="17">
        <f t="shared" si="57"/>
        <v>227170168.13174942</v>
      </c>
      <c r="I85" s="17">
        <v>7</v>
      </c>
      <c r="J85" s="17">
        <f t="shared" si="69"/>
        <v>31958.518213339557</v>
      </c>
      <c r="K85" s="17">
        <f t="shared" si="46"/>
        <v>862879991.76016808</v>
      </c>
      <c r="L85" s="17">
        <f t="shared" si="58"/>
        <v>258863997.52805042</v>
      </c>
      <c r="M85" s="17">
        <v>7</v>
      </c>
      <c r="N85" s="17">
        <f t="shared" si="77"/>
        <v>36417.236681271177</v>
      </c>
      <c r="O85" s="17">
        <f t="shared" si="47"/>
        <v>983265390.3943218</v>
      </c>
      <c r="P85" s="17">
        <f t="shared" si="59"/>
        <v>294979617.1182965</v>
      </c>
      <c r="Q85" s="5"/>
      <c r="R85" s="5">
        <v>7</v>
      </c>
      <c r="S85" s="17">
        <f t="shared" si="70"/>
        <v>19451.25</v>
      </c>
      <c r="T85" s="17">
        <f t="shared" si="48"/>
        <v>726990468.75</v>
      </c>
      <c r="U85" s="17">
        <f t="shared" si="60"/>
        <v>218097140.625</v>
      </c>
      <c r="V85" s="17">
        <v>7</v>
      </c>
      <c r="W85" s="17">
        <f t="shared" si="71"/>
        <v>32418.454525764915</v>
      </c>
      <c r="X85" s="17">
        <f t="shared" si="49"/>
        <v>875298272.19565272</v>
      </c>
      <c r="Y85" s="17">
        <f t="shared" si="80"/>
        <v>262589481.65869582</v>
      </c>
      <c r="Z85" s="17">
        <v>7</v>
      </c>
      <c r="AA85" s="17">
        <f t="shared" si="73"/>
        <v>36382.112003908362</v>
      </c>
      <c r="AB85" s="17">
        <f t="shared" si="50"/>
        <v>982317024.10552573</v>
      </c>
      <c r="AC85" s="17">
        <f t="shared" si="81"/>
        <v>294695107.23165768</v>
      </c>
      <c r="AD85" s="17">
        <v>7</v>
      </c>
      <c r="AE85" s="17">
        <f t="shared" si="78"/>
        <v>40892.260576736611</v>
      </c>
      <c r="AF85" s="17">
        <f t="shared" si="51"/>
        <v>1104091035.5718884</v>
      </c>
      <c r="AG85" s="17">
        <f t="shared" si="82"/>
        <v>331227310.67156655</v>
      </c>
      <c r="AH85" s="5"/>
      <c r="AI85" s="5">
        <v>7</v>
      </c>
      <c r="AJ85" s="17">
        <f t="shared" si="74"/>
        <v>22693.125</v>
      </c>
      <c r="AK85" s="17">
        <f t="shared" si="52"/>
        <v>848155546.875</v>
      </c>
      <c r="AL85" s="17">
        <f t="shared" si="63"/>
        <v>254446664.0625</v>
      </c>
      <c r="AM85" s="17">
        <v>7</v>
      </c>
      <c r="AN85" s="17">
        <f t="shared" si="75"/>
        <v>35698.020593074747</v>
      </c>
      <c r="AO85" s="17">
        <f t="shared" si="53"/>
        <v>963846556.01301813</v>
      </c>
      <c r="AP85" s="17">
        <f t="shared" si="83"/>
        <v>289153966.80390543</v>
      </c>
      <c r="AQ85" s="17">
        <v>7</v>
      </c>
      <c r="AR85" s="17">
        <f t="shared" si="76"/>
        <v>39699.807346834947</v>
      </c>
      <c r="AS85" s="17">
        <f t="shared" si="54"/>
        <v>1071894798.3645436</v>
      </c>
      <c r="AT85" s="17">
        <f t="shared" si="84"/>
        <v>321568439.50936306</v>
      </c>
      <c r="AU85" s="17">
        <v>7</v>
      </c>
      <c r="AV85" s="17">
        <f t="shared" si="79"/>
        <v>44248.528498335676</v>
      </c>
      <c r="AW85" s="17">
        <f t="shared" si="55"/>
        <v>1194710269.4550633</v>
      </c>
      <c r="AX85" s="17">
        <f t="shared" si="85"/>
        <v>358413080.836519</v>
      </c>
      <c r="AY85" s="5"/>
    </row>
    <row r="86" spans="1:51" x14ac:dyDescent="0.25">
      <c r="A86" s="5">
        <v>8</v>
      </c>
      <c r="B86" s="17">
        <f t="shared" si="67"/>
        <v>17290</v>
      </c>
      <c r="C86" s="17">
        <f t="shared" si="44"/>
        <v>646213750</v>
      </c>
      <c r="D86" s="17">
        <f t="shared" si="56"/>
        <v>193864125</v>
      </c>
      <c r="E86" s="17">
        <v>8</v>
      </c>
      <c r="F86" s="17">
        <f t="shared" si="68"/>
        <v>28347.228307830606</v>
      </c>
      <c r="G86" s="17">
        <f t="shared" si="45"/>
        <v>765375164.3114264</v>
      </c>
      <c r="H86" s="17">
        <f t="shared" si="57"/>
        <v>229612549.29342791</v>
      </c>
      <c r="I86" s="17">
        <v>8</v>
      </c>
      <c r="J86" s="17">
        <f t="shared" si="69"/>
        <v>32302.114749281507</v>
      </c>
      <c r="K86" s="17">
        <f t="shared" si="46"/>
        <v>872157098.23060071</v>
      </c>
      <c r="L86" s="17">
        <f t="shared" si="58"/>
        <v>261647129.4691802</v>
      </c>
      <c r="M86" s="17">
        <v>8</v>
      </c>
      <c r="N86" s="17">
        <f t="shared" si="77"/>
        <v>36808.770365302873</v>
      </c>
      <c r="O86" s="17">
        <f t="shared" si="47"/>
        <v>993836799.86317754</v>
      </c>
      <c r="P86" s="17">
        <f t="shared" si="59"/>
        <v>298151039.95895326</v>
      </c>
      <c r="Q86" s="5"/>
      <c r="R86" s="5">
        <v>8</v>
      </c>
      <c r="S86" s="17">
        <f t="shared" si="70"/>
        <v>21612.5</v>
      </c>
      <c r="T86" s="17">
        <f t="shared" si="48"/>
        <v>807767187.5</v>
      </c>
      <c r="U86" s="17">
        <f t="shared" si="60"/>
        <v>242330156.25</v>
      </c>
      <c r="V86" s="17">
        <v>8</v>
      </c>
      <c r="W86" s="17">
        <f t="shared" si="71"/>
        <v>32719.983064243741</v>
      </c>
      <c r="X86" s="17">
        <f t="shared" si="49"/>
        <v>883439542.73458099</v>
      </c>
      <c r="Y86" s="17">
        <f t="shared" si="80"/>
        <v>265031862.82037428</v>
      </c>
      <c r="Z86" s="17">
        <v>8</v>
      </c>
      <c r="AA86" s="17">
        <f t="shared" si="73"/>
        <v>36725.708539850311</v>
      </c>
      <c r="AB86" s="17">
        <f t="shared" si="50"/>
        <v>991594130.57595837</v>
      </c>
      <c r="AC86" s="17">
        <f t="shared" si="81"/>
        <v>297478239.17278749</v>
      </c>
      <c r="AD86" s="17">
        <v>8</v>
      </c>
      <c r="AE86" s="17">
        <f t="shared" si="78"/>
        <v>41283.794260768307</v>
      </c>
      <c r="AF86" s="17">
        <f t="shared" si="51"/>
        <v>1114662445.0407443</v>
      </c>
      <c r="AG86" s="17">
        <f t="shared" si="82"/>
        <v>334398733.5122233</v>
      </c>
      <c r="AH86" s="5"/>
      <c r="AI86" s="5">
        <v>8</v>
      </c>
      <c r="AJ86" s="17">
        <f t="shared" si="74"/>
        <v>24854.375</v>
      </c>
      <c r="AK86" s="17">
        <f t="shared" si="52"/>
        <v>928932265.625</v>
      </c>
      <c r="AL86" s="17">
        <f t="shared" si="63"/>
        <v>278679679.6875</v>
      </c>
      <c r="AM86" s="17">
        <v>8</v>
      </c>
      <c r="AN86" s="17">
        <f t="shared" si="75"/>
        <v>35999.549131553569</v>
      </c>
      <c r="AO86" s="17">
        <f t="shared" si="53"/>
        <v>971987826.5519464</v>
      </c>
      <c r="AP86" s="17">
        <f t="shared" si="83"/>
        <v>291596347.96558392</v>
      </c>
      <c r="AQ86" s="17">
        <v>8</v>
      </c>
      <c r="AR86" s="17">
        <f t="shared" si="76"/>
        <v>40043.403882776896</v>
      </c>
      <c r="AS86" s="17">
        <f t="shared" si="54"/>
        <v>1081171904.8349762</v>
      </c>
      <c r="AT86" s="17">
        <f t="shared" si="84"/>
        <v>324351571.45049286</v>
      </c>
      <c r="AU86" s="17">
        <v>8</v>
      </c>
      <c r="AV86" s="17">
        <f t="shared" si="79"/>
        <v>44640.062182367372</v>
      </c>
      <c r="AW86" s="17">
        <f t="shared" si="55"/>
        <v>1205281678.923919</v>
      </c>
      <c r="AX86" s="17">
        <f t="shared" si="85"/>
        <v>361584503.6771757</v>
      </c>
      <c r="AY86" s="5"/>
    </row>
    <row r="87" spans="1:51" x14ac:dyDescent="0.25">
      <c r="A87" s="5">
        <v>9</v>
      </c>
      <c r="B87" s="17">
        <f t="shared" si="67"/>
        <v>19451.25</v>
      </c>
      <c r="C87" s="17">
        <f t="shared" si="44"/>
        <v>726990468.75</v>
      </c>
      <c r="D87" s="17">
        <f t="shared" si="56"/>
        <v>218097140.625</v>
      </c>
      <c r="E87" s="17">
        <v>9</v>
      </c>
      <c r="F87" s="17">
        <f t="shared" si="68"/>
        <v>28648.756846309432</v>
      </c>
      <c r="G87" s="17">
        <f t="shared" si="45"/>
        <v>773516434.85035467</v>
      </c>
      <c r="H87" s="17">
        <f t="shared" si="57"/>
        <v>232054930.45510641</v>
      </c>
      <c r="I87" s="17">
        <v>9</v>
      </c>
      <c r="J87" s="17">
        <f t="shared" si="69"/>
        <v>32645.711285223457</v>
      </c>
      <c r="K87" s="17">
        <f t="shared" si="46"/>
        <v>881434204.70103335</v>
      </c>
      <c r="L87" s="17">
        <f t="shared" si="58"/>
        <v>264430261.41031</v>
      </c>
      <c r="M87" s="17">
        <v>9</v>
      </c>
      <c r="N87" s="17">
        <f t="shared" si="77"/>
        <v>37200.304049334569</v>
      </c>
      <c r="O87" s="17">
        <f t="shared" si="47"/>
        <v>1004408209.3320334</v>
      </c>
      <c r="P87" s="17">
        <f t="shared" si="59"/>
        <v>301322462.79961002</v>
      </c>
      <c r="Q87" s="5"/>
      <c r="R87" s="5">
        <v>9</v>
      </c>
      <c r="S87" s="17">
        <f t="shared" si="70"/>
        <v>23773.75</v>
      </c>
      <c r="T87" s="17">
        <f t="shared" si="48"/>
        <v>888543906.25</v>
      </c>
      <c r="U87" s="17">
        <f t="shared" si="60"/>
        <v>266563171.875</v>
      </c>
      <c r="V87" s="17">
        <v>9</v>
      </c>
      <c r="W87" s="17">
        <f t="shared" si="71"/>
        <v>33021.511602722567</v>
      </c>
      <c r="X87" s="17">
        <f t="shared" si="49"/>
        <v>891580813.27350926</v>
      </c>
      <c r="Y87" s="17">
        <f t="shared" si="80"/>
        <v>267474243.98205277</v>
      </c>
      <c r="Z87" s="17">
        <v>9</v>
      </c>
      <c r="AA87" s="17">
        <f t="shared" si="73"/>
        <v>37069.305075792261</v>
      </c>
      <c r="AB87" s="17">
        <f t="shared" si="50"/>
        <v>1000871237.046391</v>
      </c>
      <c r="AC87" s="17">
        <f t="shared" si="81"/>
        <v>300261371.11391729</v>
      </c>
      <c r="AD87" s="17">
        <v>9</v>
      </c>
      <c r="AE87" s="17">
        <f t="shared" si="78"/>
        <v>41675.327944800003</v>
      </c>
      <c r="AF87" s="17">
        <f t="shared" si="51"/>
        <v>1125233854.5096002</v>
      </c>
      <c r="AG87" s="17">
        <f t="shared" si="82"/>
        <v>337570156.35288006</v>
      </c>
      <c r="AH87" s="5"/>
      <c r="AI87" s="5">
        <v>9</v>
      </c>
      <c r="AJ87" s="17">
        <f t="shared" si="74"/>
        <v>27015.625</v>
      </c>
      <c r="AK87" s="17">
        <f t="shared" si="52"/>
        <v>1009708984.375</v>
      </c>
      <c r="AL87" s="17">
        <f t="shared" si="63"/>
        <v>302912695.3125</v>
      </c>
      <c r="AM87" s="17">
        <v>9</v>
      </c>
      <c r="AN87" s="17">
        <f t="shared" si="75"/>
        <v>36301.077670032391</v>
      </c>
      <c r="AO87" s="17">
        <f t="shared" si="53"/>
        <v>980129097.09087455</v>
      </c>
      <c r="AP87" s="17">
        <f t="shared" si="83"/>
        <v>294038729.12726235</v>
      </c>
      <c r="AQ87" s="17">
        <v>9</v>
      </c>
      <c r="AR87" s="17">
        <f t="shared" si="76"/>
        <v>40387.000418718846</v>
      </c>
      <c r="AS87" s="17">
        <f t="shared" si="54"/>
        <v>1090449011.305409</v>
      </c>
      <c r="AT87" s="17">
        <f t="shared" si="84"/>
        <v>327134703.39162266</v>
      </c>
      <c r="AU87" s="17">
        <v>9</v>
      </c>
      <c r="AV87" s="17">
        <f t="shared" si="79"/>
        <v>45031.595866399068</v>
      </c>
      <c r="AW87" s="17">
        <f t="shared" si="55"/>
        <v>1215853088.3927748</v>
      </c>
      <c r="AX87" s="17">
        <f t="shared" si="85"/>
        <v>364755926.51783246</v>
      </c>
      <c r="AY87" s="5"/>
    </row>
    <row r="88" spans="1:51" x14ac:dyDescent="0.25">
      <c r="A88" s="5">
        <v>10</v>
      </c>
      <c r="B88" s="17">
        <f t="shared" si="67"/>
        <v>21612.5</v>
      </c>
      <c r="C88" s="17">
        <f t="shared" si="44"/>
        <v>807767187.5</v>
      </c>
      <c r="D88" s="17">
        <f t="shared" si="56"/>
        <v>242330156.25</v>
      </c>
      <c r="E88" s="17">
        <v>10</v>
      </c>
      <c r="F88" s="17">
        <f t="shared" si="68"/>
        <v>28950.285384788258</v>
      </c>
      <c r="G88" s="17">
        <f t="shared" si="45"/>
        <v>781657705.38928294</v>
      </c>
      <c r="H88" s="17">
        <f t="shared" si="57"/>
        <v>234497311.61678487</v>
      </c>
      <c r="I88" s="17">
        <v>10</v>
      </c>
      <c r="J88" s="17">
        <f t="shared" si="69"/>
        <v>32989.307821165406</v>
      </c>
      <c r="K88" s="17">
        <f t="shared" si="46"/>
        <v>890711311.17146599</v>
      </c>
      <c r="L88" s="17">
        <f t="shared" si="58"/>
        <v>267213393.35143977</v>
      </c>
      <c r="M88" s="17">
        <v>10</v>
      </c>
      <c r="N88" s="17">
        <f t="shared" si="77"/>
        <v>37591.837733366265</v>
      </c>
      <c r="O88" s="17">
        <f t="shared" si="47"/>
        <v>1014979618.8008891</v>
      </c>
      <c r="P88" s="17">
        <f t="shared" si="59"/>
        <v>304493885.64026672</v>
      </c>
      <c r="Q88" s="5"/>
      <c r="R88" s="5">
        <v>10</v>
      </c>
      <c r="S88" s="17">
        <f t="shared" si="70"/>
        <v>25935</v>
      </c>
      <c r="T88" s="17">
        <f t="shared" si="48"/>
        <v>969320625</v>
      </c>
      <c r="U88" s="17">
        <f t="shared" si="60"/>
        <v>290796187.5</v>
      </c>
      <c r="V88" s="17">
        <v>10</v>
      </c>
      <c r="W88" s="17">
        <f t="shared" si="71"/>
        <v>33323.040141201389</v>
      </c>
      <c r="X88" s="17">
        <f t="shared" si="49"/>
        <v>899722083.81243753</v>
      </c>
      <c r="Y88" s="17">
        <f t="shared" si="80"/>
        <v>269916625.14373124</v>
      </c>
      <c r="Z88" s="17">
        <v>10</v>
      </c>
      <c r="AA88" s="17">
        <f t="shared" si="73"/>
        <v>37412.901611734211</v>
      </c>
      <c r="AB88" s="17">
        <f t="shared" si="50"/>
        <v>1010148343.5168236</v>
      </c>
      <c r="AC88" s="17">
        <f t="shared" si="81"/>
        <v>303044503.05504709</v>
      </c>
      <c r="AD88" s="17">
        <v>10</v>
      </c>
      <c r="AE88" s="17">
        <f t="shared" si="78"/>
        <v>42066.861628831699</v>
      </c>
      <c r="AF88" s="17">
        <f t="shared" si="51"/>
        <v>1135805263.9784558</v>
      </c>
      <c r="AG88" s="17">
        <f t="shared" si="82"/>
        <v>340741579.1935367</v>
      </c>
      <c r="AH88" s="5"/>
      <c r="AI88" s="5">
        <v>10</v>
      </c>
      <c r="AJ88" s="17">
        <f t="shared" si="74"/>
        <v>29176.875</v>
      </c>
      <c r="AK88" s="17">
        <f t="shared" si="52"/>
        <v>1090485703.125</v>
      </c>
      <c r="AL88" s="17">
        <f t="shared" si="63"/>
        <v>327145710.9375</v>
      </c>
      <c r="AM88" s="17">
        <v>10</v>
      </c>
      <c r="AN88" s="17">
        <f t="shared" si="75"/>
        <v>36602.606208511213</v>
      </c>
      <c r="AO88" s="17">
        <f t="shared" si="53"/>
        <v>988270367.62980282</v>
      </c>
      <c r="AP88" s="17">
        <f t="shared" si="83"/>
        <v>296481110.28894085</v>
      </c>
      <c r="AQ88" s="17">
        <v>10</v>
      </c>
      <c r="AR88" s="17">
        <f t="shared" si="76"/>
        <v>40730.596954660796</v>
      </c>
      <c r="AS88" s="17">
        <f t="shared" si="54"/>
        <v>1099726117.7758415</v>
      </c>
      <c r="AT88" s="17">
        <f t="shared" si="84"/>
        <v>329917835.33275241</v>
      </c>
      <c r="AU88" s="17">
        <v>10</v>
      </c>
      <c r="AV88" s="17">
        <f t="shared" si="79"/>
        <v>45423.129550430764</v>
      </c>
      <c r="AW88" s="17">
        <f t="shared" si="55"/>
        <v>1226424497.8616307</v>
      </c>
      <c r="AX88" s="17">
        <f t="shared" si="85"/>
        <v>367927349.35848922</v>
      </c>
      <c r="AY88" s="5"/>
    </row>
    <row r="89" spans="1:51" x14ac:dyDescent="0.25">
      <c r="A89" s="5">
        <v>11</v>
      </c>
      <c r="B89" s="17">
        <f t="shared" si="67"/>
        <v>23773.75</v>
      </c>
      <c r="C89" s="17">
        <f t="shared" si="44"/>
        <v>888543906.25</v>
      </c>
      <c r="D89" s="17">
        <f t="shared" si="56"/>
        <v>266563171.875</v>
      </c>
      <c r="E89" s="17">
        <v>11</v>
      </c>
      <c r="F89" s="17">
        <f t="shared" si="68"/>
        <v>29251.813923267084</v>
      </c>
      <c r="G89" s="17">
        <f t="shared" si="45"/>
        <v>789798975.92821121</v>
      </c>
      <c r="H89" s="17">
        <f t="shared" si="57"/>
        <v>236939692.77846336</v>
      </c>
      <c r="I89" s="17">
        <v>11</v>
      </c>
      <c r="J89" s="17">
        <f t="shared" si="69"/>
        <v>33332.904357107356</v>
      </c>
      <c r="K89" s="17">
        <f t="shared" si="46"/>
        <v>899988417.64189863</v>
      </c>
      <c r="L89" s="17">
        <f t="shared" si="58"/>
        <v>269996525.29256958</v>
      </c>
      <c r="M89" s="17">
        <v>11</v>
      </c>
      <c r="N89" s="17">
        <f t="shared" si="77"/>
        <v>37983.371417397961</v>
      </c>
      <c r="O89" s="17">
        <f t="shared" si="47"/>
        <v>1025551028.269745</v>
      </c>
      <c r="P89" s="17">
        <f t="shared" si="59"/>
        <v>307665308.48092347</v>
      </c>
      <c r="Q89" s="5"/>
      <c r="R89" s="5">
        <v>11</v>
      </c>
      <c r="S89" s="17">
        <f t="shared" si="70"/>
        <v>28096.25</v>
      </c>
      <c r="T89" s="17">
        <f t="shared" si="48"/>
        <v>1050097343.75</v>
      </c>
      <c r="U89" s="17">
        <f t="shared" si="60"/>
        <v>315029203.125</v>
      </c>
      <c r="V89" s="17">
        <v>11</v>
      </c>
      <c r="W89" s="17">
        <f t="shared" si="71"/>
        <v>33624.568679680211</v>
      </c>
      <c r="X89" s="17">
        <f t="shared" si="49"/>
        <v>907863354.35136569</v>
      </c>
      <c r="Y89" s="17">
        <f t="shared" si="80"/>
        <v>272359006.30540967</v>
      </c>
      <c r="Z89" s="17">
        <v>11</v>
      </c>
      <c r="AA89" s="17">
        <f t="shared" si="73"/>
        <v>37756.49814767616</v>
      </c>
      <c r="AB89" s="17">
        <f t="shared" si="50"/>
        <v>1019425449.9872563</v>
      </c>
      <c r="AC89" s="17">
        <f t="shared" si="81"/>
        <v>305827634.9961769</v>
      </c>
      <c r="AD89" s="17">
        <v>11</v>
      </c>
      <c r="AE89" s="17">
        <f t="shared" si="78"/>
        <v>42458.395312863395</v>
      </c>
      <c r="AF89" s="17">
        <f t="shared" si="51"/>
        <v>1146376673.4473116</v>
      </c>
      <c r="AG89" s="17">
        <f t="shared" si="82"/>
        <v>343913002.03419346</v>
      </c>
      <c r="AH89" s="5"/>
      <c r="AI89" s="5">
        <v>11</v>
      </c>
      <c r="AJ89" s="17">
        <f t="shared" si="74"/>
        <v>31338.125</v>
      </c>
      <c r="AK89" s="17">
        <f t="shared" si="52"/>
        <v>1171262421.875</v>
      </c>
      <c r="AL89" s="17">
        <f t="shared" si="63"/>
        <v>351378726.5625</v>
      </c>
      <c r="AM89" s="17">
        <v>11</v>
      </c>
      <c r="AN89" s="17">
        <f t="shared" si="75"/>
        <v>36904.134746990036</v>
      </c>
      <c r="AO89" s="17">
        <f t="shared" si="53"/>
        <v>996411638.16873097</v>
      </c>
      <c r="AP89" s="17">
        <f t="shared" si="83"/>
        <v>298923491.45061928</v>
      </c>
      <c r="AQ89" s="17">
        <v>11</v>
      </c>
      <c r="AR89" s="17">
        <f t="shared" si="76"/>
        <v>41074.193490602745</v>
      </c>
      <c r="AS89" s="17">
        <f t="shared" si="54"/>
        <v>1109003224.2462742</v>
      </c>
      <c r="AT89" s="17">
        <f t="shared" si="84"/>
        <v>332700967.27388227</v>
      </c>
      <c r="AU89" s="17">
        <v>11</v>
      </c>
      <c r="AV89" s="17">
        <f t="shared" si="79"/>
        <v>45814.66323446246</v>
      </c>
      <c r="AW89" s="17">
        <f t="shared" si="55"/>
        <v>1236995907.3304863</v>
      </c>
      <c r="AX89" s="17">
        <f t="shared" si="85"/>
        <v>371098772.19914585</v>
      </c>
      <c r="AY89" s="5"/>
    </row>
    <row r="90" spans="1:51" x14ac:dyDescent="0.25">
      <c r="A90" s="5">
        <v>12</v>
      </c>
      <c r="B90" s="17">
        <f t="shared" si="67"/>
        <v>25935</v>
      </c>
      <c r="C90" s="17">
        <f t="shared" si="44"/>
        <v>969320625</v>
      </c>
      <c r="D90" s="17">
        <f t="shared" si="56"/>
        <v>290796187.5</v>
      </c>
      <c r="E90" s="17">
        <v>12</v>
      </c>
      <c r="F90" s="17">
        <f t="shared" si="68"/>
        <v>29553.34246174591</v>
      </c>
      <c r="G90" s="17">
        <f t="shared" si="45"/>
        <v>797940246.4671396</v>
      </c>
      <c r="H90" s="17">
        <f t="shared" si="57"/>
        <v>239382073.94014189</v>
      </c>
      <c r="I90" s="17">
        <v>12</v>
      </c>
      <c r="J90" s="17">
        <f t="shared" si="69"/>
        <v>33676.500893049306</v>
      </c>
      <c r="K90" s="17">
        <f t="shared" si="46"/>
        <v>909265524.11233127</v>
      </c>
      <c r="L90" s="17">
        <f t="shared" si="58"/>
        <v>272779657.23369938</v>
      </c>
      <c r="M90" s="17">
        <v>12</v>
      </c>
      <c r="N90" s="17">
        <f t="shared" si="77"/>
        <v>38374.905101429656</v>
      </c>
      <c r="O90" s="17">
        <f t="shared" si="47"/>
        <v>1036122437.7386007</v>
      </c>
      <c r="P90" s="17">
        <f t="shared" si="59"/>
        <v>310836731.32158023</v>
      </c>
      <c r="Q90" s="5"/>
      <c r="R90" s="5">
        <v>12</v>
      </c>
      <c r="S90" s="17">
        <f t="shared" si="70"/>
        <v>30257.5</v>
      </c>
      <c r="T90" s="17">
        <f t="shared" si="48"/>
        <v>1130874062.5</v>
      </c>
      <c r="U90" s="17">
        <f t="shared" si="60"/>
        <v>339262218.75</v>
      </c>
      <c r="V90" s="17">
        <v>12</v>
      </c>
      <c r="W90" s="17">
        <f t="shared" si="71"/>
        <v>33926.097218159033</v>
      </c>
      <c r="X90" s="17">
        <f t="shared" si="49"/>
        <v>916004624.89029396</v>
      </c>
      <c r="Y90" s="17">
        <f t="shared" si="80"/>
        <v>274801387.46708816</v>
      </c>
      <c r="Z90" s="17">
        <v>12</v>
      </c>
      <c r="AA90" s="17">
        <f t="shared" si="73"/>
        <v>38100.09468361811</v>
      </c>
      <c r="AB90" s="17">
        <f t="shared" si="50"/>
        <v>1028702556.4576889</v>
      </c>
      <c r="AC90" s="17">
        <f t="shared" si="81"/>
        <v>308610766.93730664</v>
      </c>
      <c r="AD90" s="17">
        <v>12</v>
      </c>
      <c r="AE90" s="17">
        <f t="shared" si="78"/>
        <v>42849.928996895091</v>
      </c>
      <c r="AF90" s="17">
        <f t="shared" si="51"/>
        <v>1156948082.9161675</v>
      </c>
      <c r="AG90" s="17">
        <f t="shared" si="82"/>
        <v>347084424.87485021</v>
      </c>
      <c r="AH90" s="5"/>
      <c r="AI90" s="5">
        <v>12</v>
      </c>
      <c r="AJ90" s="17">
        <f t="shared" si="74"/>
        <v>33499.375</v>
      </c>
      <c r="AK90" s="17">
        <f t="shared" si="52"/>
        <v>1252039140.625</v>
      </c>
      <c r="AL90" s="17">
        <f t="shared" si="63"/>
        <v>375611742.1875</v>
      </c>
      <c r="AM90" s="17">
        <v>12</v>
      </c>
      <c r="AN90" s="17">
        <f t="shared" si="75"/>
        <v>37205.663285468858</v>
      </c>
      <c r="AO90" s="17">
        <f t="shared" si="53"/>
        <v>1004552908.7076591</v>
      </c>
      <c r="AP90" s="17">
        <f t="shared" si="83"/>
        <v>301365872.61229771</v>
      </c>
      <c r="AQ90" s="17">
        <v>12</v>
      </c>
      <c r="AR90" s="17">
        <f t="shared" si="76"/>
        <v>41417.790026544695</v>
      </c>
      <c r="AS90" s="17">
        <f t="shared" si="54"/>
        <v>1118280330.7167068</v>
      </c>
      <c r="AT90" s="17">
        <f t="shared" si="84"/>
        <v>335484099.21501201</v>
      </c>
      <c r="AU90" s="17">
        <v>12</v>
      </c>
      <c r="AV90" s="17">
        <f t="shared" si="79"/>
        <v>46206.196918494155</v>
      </c>
      <c r="AW90" s="17">
        <f t="shared" si="55"/>
        <v>1247567316.7993422</v>
      </c>
      <c r="AX90" s="17">
        <f t="shared" si="85"/>
        <v>374270195.03980261</v>
      </c>
      <c r="AY90" s="5"/>
    </row>
    <row r="91" spans="1:51" x14ac:dyDescent="0.25">
      <c r="A91" s="5"/>
      <c r="B91" s="31" t="s">
        <v>34</v>
      </c>
      <c r="C91" s="17">
        <f>SUM(C79:C90)</f>
        <v>6300584062.5</v>
      </c>
      <c r="D91" s="30">
        <f>SUM(D79:D90)</f>
        <v>1890175218.75</v>
      </c>
      <c r="E91" s="17" t="s">
        <v>35</v>
      </c>
      <c r="F91" s="31" t="s">
        <v>63</v>
      </c>
      <c r="G91" s="17">
        <f>SUM(G79:G90)</f>
        <v>9037959102.0364075</v>
      </c>
      <c r="H91" s="30">
        <f>SUM(H79:H90)</f>
        <v>2711387730.6109219</v>
      </c>
      <c r="I91" s="17" t="s">
        <v>35</v>
      </c>
      <c r="J91" s="31" t="s">
        <v>63</v>
      </c>
      <c r="K91" s="17">
        <f>SUM(K79:K90)</f>
        <v>10298897262.299421</v>
      </c>
      <c r="L91" s="30">
        <f>SUM(L79:L90)</f>
        <v>3089669178.689826</v>
      </c>
      <c r="M91" s="17" t="s">
        <v>35</v>
      </c>
      <c r="N91" s="31" t="s">
        <v>63</v>
      </c>
      <c r="O91" s="17">
        <f>SUM(O79:O90)</f>
        <v>11735756227.918728</v>
      </c>
      <c r="P91" s="30">
        <f>SUM(P79:P90)</f>
        <v>3520726868.3756189</v>
      </c>
      <c r="Q91" s="5"/>
      <c r="R91" s="5"/>
      <c r="S91" s="31" t="s">
        <v>34</v>
      </c>
      <c r="T91" s="17">
        <f>SUM(T79:T90)</f>
        <v>8239225312.5</v>
      </c>
      <c r="U91" s="30">
        <f>SUM(U79:U90)</f>
        <v>2471767593.75</v>
      </c>
      <c r="V91" s="17" t="s">
        <v>35</v>
      </c>
      <c r="W91" s="31" t="s">
        <v>63</v>
      </c>
      <c r="X91" s="17">
        <f>SUM(X79:X90)</f>
        <v>10454731643.114262</v>
      </c>
      <c r="Y91" s="30">
        <f>SUM(Y79:Y90)</f>
        <v>3136419492.934278</v>
      </c>
      <c r="Z91" s="17" t="s">
        <v>35</v>
      </c>
      <c r="AA91" s="31" t="s">
        <v>63</v>
      </c>
      <c r="AB91" s="17">
        <f>SUM(AB79:AB90)</f>
        <v>11732141650.443714</v>
      </c>
      <c r="AC91" s="30">
        <f>SUM(AC79:AC90)</f>
        <v>3519642495.1331139</v>
      </c>
      <c r="AD91" s="17" t="s">
        <v>35</v>
      </c>
      <c r="AE91" s="31" t="s">
        <v>63</v>
      </c>
      <c r="AF91" s="17">
        <f>SUM(AF79:AF90)</f>
        <v>13185663970.04953</v>
      </c>
      <c r="AG91" s="30">
        <f>SUM(AG79:AG90)</f>
        <v>3955699191.0148578</v>
      </c>
      <c r="AH91" s="5"/>
      <c r="AI91" s="5"/>
      <c r="AJ91" s="31" t="s">
        <v>34</v>
      </c>
      <c r="AK91" s="17">
        <f>SUM(AK79:AK90)</f>
        <v>9693206250</v>
      </c>
      <c r="AL91" s="30">
        <f>SUM(AL79:AL90)</f>
        <v>2907961875</v>
      </c>
      <c r="AM91" s="17" t="s">
        <v>35</v>
      </c>
      <c r="AN91" s="31" t="s">
        <v>63</v>
      </c>
      <c r="AO91" s="17">
        <f>SUM(AO79:AO90)</f>
        <v>11517311048.922649</v>
      </c>
      <c r="AP91" s="30">
        <f>SUM(AP79:AP90)</f>
        <v>3455193314.6767945</v>
      </c>
      <c r="AQ91" s="17" t="s">
        <v>35</v>
      </c>
      <c r="AR91" s="31" t="s">
        <v>63</v>
      </c>
      <c r="AS91" s="17">
        <f>SUM(AS79:AS90)</f>
        <v>12807074941.551928</v>
      </c>
      <c r="AT91" s="30">
        <f>SUM(AT79:AT90)</f>
        <v>3842122482.4655776</v>
      </c>
      <c r="AU91" s="17" t="s">
        <v>35</v>
      </c>
      <c r="AV91" s="31" t="s">
        <v>63</v>
      </c>
      <c r="AW91" s="17">
        <f>SUM(AW79:AW90)</f>
        <v>14273094776.647625</v>
      </c>
      <c r="AX91" s="30">
        <f>SUM(AX79:AX90)</f>
        <v>4281928432.9942865</v>
      </c>
      <c r="AY91" s="5"/>
    </row>
    <row r="92" spans="1:51" x14ac:dyDescent="0.25">
      <c r="A92" s="5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5"/>
      <c r="R92" s="5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5"/>
      <c r="AI92" s="5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5"/>
    </row>
    <row r="93" spans="1:51" x14ac:dyDescent="0.25">
      <c r="A93" s="18" t="s">
        <v>79</v>
      </c>
      <c r="B93" s="17">
        <f>B58/12</f>
        <v>874.79166666666686</v>
      </c>
      <c r="C93" s="27" t="s">
        <v>73</v>
      </c>
      <c r="D93" s="27" t="s">
        <v>80</v>
      </c>
      <c r="E93" s="17"/>
      <c r="F93" s="17">
        <f>((B105*$B$19)-B105)/12</f>
        <v>122.04726557476231</v>
      </c>
      <c r="G93" s="27" t="s">
        <v>73</v>
      </c>
      <c r="H93" s="27" t="s">
        <v>80</v>
      </c>
      <c r="I93" s="17"/>
      <c r="J93" s="17">
        <f>((F105*$B$19)-F105)/12</f>
        <v>139.07478835745528</v>
      </c>
      <c r="K93" s="27" t="s">
        <v>73</v>
      </c>
      <c r="L93" s="27" t="s">
        <v>80</v>
      </c>
      <c r="M93" s="17"/>
      <c r="N93" s="17">
        <f>((J105*$B$19)-J105)/12</f>
        <v>158.47791972711411</v>
      </c>
      <c r="O93" s="27" t="s">
        <v>73</v>
      </c>
      <c r="P93" s="27" t="s">
        <v>80</v>
      </c>
      <c r="Q93" s="5"/>
      <c r="R93" s="18" t="s">
        <v>36</v>
      </c>
      <c r="S93" s="17">
        <f>S58/12</f>
        <v>2624.375</v>
      </c>
      <c r="T93" s="27" t="s">
        <v>73</v>
      </c>
      <c r="U93" s="27" t="s">
        <v>80</v>
      </c>
      <c r="V93" s="17"/>
      <c r="W93" s="17">
        <f>((S105*$B$19)-S105)/12</f>
        <v>142.38847650388939</v>
      </c>
      <c r="X93" s="27" t="s">
        <v>73</v>
      </c>
      <c r="Y93" s="27" t="s">
        <v>80</v>
      </c>
      <c r="Z93" s="17"/>
      <c r="AA93" s="17">
        <f>((W105*$B$19)-W105)/12</f>
        <v>159.65249265856406</v>
      </c>
      <c r="AB93" s="27" t="s">
        <v>73</v>
      </c>
      <c r="AC93" s="27" t="s">
        <v>80</v>
      </c>
      <c r="AD93" s="17"/>
      <c r="AE93" s="17">
        <f>((AA105*$B$19)-AA105)/12</f>
        <v>179.29486694718057</v>
      </c>
      <c r="AF93" s="27" t="s">
        <v>73</v>
      </c>
      <c r="AG93" s="27" t="s">
        <v>80</v>
      </c>
      <c r="AH93" s="5"/>
      <c r="AI93" s="18" t="s">
        <v>79</v>
      </c>
      <c r="AJ93" s="17">
        <f>AJ58/12</f>
        <v>3936.5625000000005</v>
      </c>
      <c r="AK93" s="27" t="s">
        <v>73</v>
      </c>
      <c r="AL93" s="27" t="s">
        <v>80</v>
      </c>
      <c r="AM93" s="17"/>
      <c r="AN93" s="17">
        <f>((AJ105*$B$19)-AJ105)/12</f>
        <v>157.64438470073461</v>
      </c>
      <c r="AO93" s="27" t="s">
        <v>73</v>
      </c>
      <c r="AP93" s="27" t="s">
        <v>80</v>
      </c>
      <c r="AQ93" s="17"/>
      <c r="AR93" s="17">
        <f>((AN105*$B$19)-AN105)/12</f>
        <v>175.08577088439566</v>
      </c>
      <c r="AS93" s="27" t="s">
        <v>73</v>
      </c>
      <c r="AT93" s="27" t="s">
        <v>80</v>
      </c>
      <c r="AU93" s="17"/>
      <c r="AV93" s="17">
        <f>((AR105*$B$19)-AR105)/12</f>
        <v>194.90757736223017</v>
      </c>
      <c r="AW93" s="27" t="s">
        <v>73</v>
      </c>
      <c r="AX93" s="27" t="s">
        <v>80</v>
      </c>
      <c r="AY93" s="5"/>
    </row>
    <row r="94" spans="1:51" x14ac:dyDescent="0.25">
      <c r="A94" s="5">
        <v>1</v>
      </c>
      <c r="B94" s="17">
        <f>B93</f>
        <v>874.79166666666686</v>
      </c>
      <c r="C94" s="17">
        <f t="shared" ref="C94:C105" si="86">B94*$F$24</f>
        <v>28868125.000000007</v>
      </c>
      <c r="D94" s="17">
        <f>C94*0.15</f>
        <v>4330218.7500000009</v>
      </c>
      <c r="E94" s="17">
        <v>1</v>
      </c>
      <c r="F94" s="17">
        <f>B105+F93</f>
        <v>10619.547265574762</v>
      </c>
      <c r="G94" s="17">
        <f t="shared" ref="G94:G105" si="87">F94*$F$24</f>
        <v>350445059.76396716</v>
      </c>
      <c r="H94" s="17">
        <f>G94*0.15</f>
        <v>52566758.964595072</v>
      </c>
      <c r="I94" s="17">
        <v>1</v>
      </c>
      <c r="J94" s="17">
        <f>F105+J93</f>
        <v>12101.141975254595</v>
      </c>
      <c r="K94" s="17">
        <f t="shared" ref="K94:K105" si="88">J94*$F$24</f>
        <v>399337685.18340164</v>
      </c>
      <c r="L94" s="17">
        <f>K94*0.15</f>
        <v>59900652.777510248</v>
      </c>
      <c r="M94" s="17">
        <v>1</v>
      </c>
      <c r="N94" s="17">
        <f>J105+N93</f>
        <v>13789.442566913714</v>
      </c>
      <c r="O94" s="17">
        <f t="shared" ref="O94:O105" si="89">N94*$F$24</f>
        <v>455051604.70815259</v>
      </c>
      <c r="P94" s="17">
        <f>O94*0.15</f>
        <v>68257740.706222892</v>
      </c>
      <c r="Q94" s="5"/>
      <c r="R94" s="5">
        <v>1</v>
      </c>
      <c r="S94" s="17">
        <f>S93</f>
        <v>2624.375</v>
      </c>
      <c r="T94" s="17">
        <f t="shared" ref="T94:T105" si="90">S94*$F$24</f>
        <v>86604375</v>
      </c>
      <c r="U94" s="17">
        <f>T94*0.15</f>
        <v>12990656.25</v>
      </c>
      <c r="V94" s="17">
        <v>1</v>
      </c>
      <c r="W94" s="17">
        <f>S105+W93</f>
        <v>12389.471809837221</v>
      </c>
      <c r="X94" s="17">
        <f t="shared" ref="X94:X105" si="91">W94*$F$24</f>
        <v>408852569.72462833</v>
      </c>
      <c r="Y94" s="17">
        <f>X94*0.15</f>
        <v>61327885.458694249</v>
      </c>
      <c r="Z94" s="17">
        <v>1</v>
      </c>
      <c r="AA94" s="17">
        <f>W105+AA93</f>
        <v>13891.644223818164</v>
      </c>
      <c r="AB94" s="17">
        <f t="shared" ref="AB94:AB105" si="92">AA94*$F$24</f>
        <v>458424259.38599944</v>
      </c>
      <c r="AC94" s="17">
        <f>AB94*0.15</f>
        <v>68763638.907899916</v>
      </c>
      <c r="AD94" s="17">
        <v>1</v>
      </c>
      <c r="AE94" s="17">
        <f>AA105+AE93</f>
        <v>15600.76176269735</v>
      </c>
      <c r="AF94" s="17">
        <f t="shared" ref="AF94:AF105" si="93">AE94*$F$24</f>
        <v>514825138.16901255</v>
      </c>
      <c r="AG94" s="17">
        <f>AF94*0.15</f>
        <v>77223770.725351885</v>
      </c>
      <c r="AH94" s="5"/>
      <c r="AI94" s="5">
        <v>1</v>
      </c>
      <c r="AJ94" s="17">
        <f>AJ93</f>
        <v>3936.5625000000005</v>
      </c>
      <c r="AK94" s="17">
        <f t="shared" ref="AK94:AK105" si="94">AJ94*$F$24</f>
        <v>129906562.50000001</v>
      </c>
      <c r="AL94" s="17">
        <f>AK94*0.15</f>
        <v>19485984.375</v>
      </c>
      <c r="AM94" s="17">
        <v>1</v>
      </c>
      <c r="AN94" s="17">
        <f>AJ105+AN93</f>
        <v>13716.915218034064</v>
      </c>
      <c r="AO94" s="17">
        <f t="shared" ref="AO94:AO105" si="95">AN94*$F$24</f>
        <v>452658202.19512415</v>
      </c>
      <c r="AP94" s="17">
        <f>AO94*0.15</f>
        <v>67898730.329268619</v>
      </c>
      <c r="AQ94" s="17">
        <v>1</v>
      </c>
      <c r="AR94" s="17">
        <f>AN105+AR93</f>
        <v>15234.520910240839</v>
      </c>
      <c r="AS94" s="17">
        <f t="shared" ref="AS94:AS105" si="96">AR94*$F$24</f>
        <v>502739190.03794771</v>
      </c>
      <c r="AT94" s="17">
        <f>AS94*0.15</f>
        <v>75410878.505692154</v>
      </c>
      <c r="AU94" s="17">
        <v>1</v>
      </c>
      <c r="AV94" s="17">
        <f>AR105+AV93</f>
        <v>16959.251159535077</v>
      </c>
      <c r="AW94" s="17">
        <f t="shared" ref="AW94:AW105" si="97">AV94*$F$24</f>
        <v>559655288.2646575</v>
      </c>
      <c r="AX94" s="17">
        <f>AW94*0.15</f>
        <v>83948293.239698619</v>
      </c>
      <c r="AY94" s="5"/>
    </row>
    <row r="95" spans="1:51" x14ac:dyDescent="0.25">
      <c r="A95" s="5">
        <v>2</v>
      </c>
      <c r="B95" s="17">
        <f>B94+$B$93</f>
        <v>1749.5833333333337</v>
      </c>
      <c r="C95" s="17">
        <f t="shared" si="86"/>
        <v>57736250.000000015</v>
      </c>
      <c r="D95" s="17">
        <f t="shared" ref="D95:D105" si="98">C95*0.15</f>
        <v>8660437.5000000019</v>
      </c>
      <c r="E95" s="17">
        <v>2</v>
      </c>
      <c r="F95" s="17">
        <f>F94+$F$93</f>
        <v>10741.594531149523</v>
      </c>
      <c r="G95" s="17">
        <f t="shared" si="87"/>
        <v>354472619.52793425</v>
      </c>
      <c r="H95" s="17">
        <f t="shared" ref="H95:H105" si="99">G95*0.15</f>
        <v>53170892.929190136</v>
      </c>
      <c r="I95" s="17">
        <v>2</v>
      </c>
      <c r="J95" s="17">
        <f>J94+$J$93</f>
        <v>12240.21676361205</v>
      </c>
      <c r="K95" s="17">
        <f t="shared" si="88"/>
        <v>403927153.19919765</v>
      </c>
      <c r="L95" s="17">
        <f t="shared" ref="L95:L105" si="100">K95*0.15</f>
        <v>60589072.979879647</v>
      </c>
      <c r="M95" s="17">
        <v>2</v>
      </c>
      <c r="N95" s="17">
        <f>N94+$N$93</f>
        <v>13947.920486640829</v>
      </c>
      <c r="O95" s="17">
        <f t="shared" si="89"/>
        <v>460281376.05914736</v>
      </c>
      <c r="P95" s="17">
        <f t="shared" ref="P95:P105" si="101">O95*0.15</f>
        <v>69042206.408872098</v>
      </c>
      <c r="Q95" s="5"/>
      <c r="R95" s="5">
        <v>2</v>
      </c>
      <c r="S95" s="17">
        <f>S94+$B$93</f>
        <v>3499.166666666667</v>
      </c>
      <c r="T95" s="17">
        <f t="shared" si="90"/>
        <v>115472500.00000001</v>
      </c>
      <c r="U95" s="17">
        <f t="shared" ref="U95:U105" si="102">T95*0.15</f>
        <v>17320875</v>
      </c>
      <c r="V95" s="17">
        <v>2</v>
      </c>
      <c r="W95" s="17">
        <f>W94+$F$93</f>
        <v>12511.519075411983</v>
      </c>
      <c r="X95" s="17">
        <f t="shared" si="91"/>
        <v>412880129.48859543</v>
      </c>
      <c r="Y95" s="17">
        <f t="shared" ref="Y95:Y100" si="103">X95*0.15</f>
        <v>61932019.423289314</v>
      </c>
      <c r="Z95" s="17">
        <v>2</v>
      </c>
      <c r="AA95" s="17">
        <f>AA94+$J$93</f>
        <v>14030.719012175619</v>
      </c>
      <c r="AB95" s="17">
        <f t="shared" si="92"/>
        <v>463013727.40179545</v>
      </c>
      <c r="AC95" s="17">
        <f t="shared" ref="AC95:AC98" si="104">AB95*0.15</f>
        <v>69452059.110269308</v>
      </c>
      <c r="AD95" s="17">
        <v>2</v>
      </c>
      <c r="AE95" s="17">
        <f>AE94+$N$93</f>
        <v>15759.239682424464</v>
      </c>
      <c r="AF95" s="17">
        <f t="shared" si="93"/>
        <v>520054909.52000731</v>
      </c>
      <c r="AG95" s="17">
        <f t="shared" ref="AG95:AG96" si="105">AF95*0.15</f>
        <v>78008236.428001091</v>
      </c>
      <c r="AH95" s="5"/>
      <c r="AI95" s="5">
        <v>2</v>
      </c>
      <c r="AJ95" s="17">
        <f>AJ94+$B$93</f>
        <v>4811.354166666667</v>
      </c>
      <c r="AK95" s="17">
        <f t="shared" si="94"/>
        <v>158774687.5</v>
      </c>
      <c r="AL95" s="17">
        <f t="shared" ref="AL95:AL105" si="106">AK95*0.15</f>
        <v>23816203.125</v>
      </c>
      <c r="AM95" s="17">
        <v>2</v>
      </c>
      <c r="AN95" s="17">
        <f>AN94+$F$93</f>
        <v>13838.962483608826</v>
      </c>
      <c r="AO95" s="17">
        <f t="shared" si="95"/>
        <v>456685761.95909125</v>
      </c>
      <c r="AP95" s="17">
        <f t="shared" ref="AP95:AP100" si="107">AO95*0.15</f>
        <v>68502864.293863684</v>
      </c>
      <c r="AQ95" s="17">
        <v>2</v>
      </c>
      <c r="AR95" s="17">
        <f>AR94+$J$93</f>
        <v>15373.595698598294</v>
      </c>
      <c r="AS95" s="17">
        <f t="shared" si="96"/>
        <v>507328658.05374372</v>
      </c>
      <c r="AT95" s="17">
        <f t="shared" ref="AT95:AT98" si="108">AS95*0.15</f>
        <v>76099298.708061561</v>
      </c>
      <c r="AU95" s="17">
        <v>2</v>
      </c>
      <c r="AV95" s="17">
        <f>AV94+$N$93</f>
        <v>17117.72907926219</v>
      </c>
      <c r="AW95" s="17">
        <f t="shared" si="97"/>
        <v>564885059.6156522</v>
      </c>
      <c r="AX95" s="17">
        <f t="shared" ref="AX95:AX96" si="109">AW95*0.15</f>
        <v>84732758.942347825</v>
      </c>
      <c r="AY95" s="5"/>
    </row>
    <row r="96" spans="1:51" x14ac:dyDescent="0.25">
      <c r="A96" s="5">
        <v>3</v>
      </c>
      <c r="B96" s="17">
        <f t="shared" ref="B96:B105" si="110">B95+$B$93</f>
        <v>2624.3750000000005</v>
      </c>
      <c r="C96" s="17">
        <f t="shared" si="86"/>
        <v>86604375.000000015</v>
      </c>
      <c r="D96" s="17">
        <f t="shared" si="98"/>
        <v>12990656.250000002</v>
      </c>
      <c r="E96" s="17">
        <v>3</v>
      </c>
      <c r="F96" s="17">
        <f t="shared" ref="F96:F105" si="111">F95+$F$93</f>
        <v>10863.641796724285</v>
      </c>
      <c r="G96" s="17">
        <f t="shared" si="87"/>
        <v>358500179.29190141</v>
      </c>
      <c r="H96" s="17">
        <f t="shared" si="99"/>
        <v>53775026.893785208</v>
      </c>
      <c r="I96" s="17">
        <v>3</v>
      </c>
      <c r="J96" s="17">
        <f t="shared" ref="J96:J105" si="112">J95+$J$93</f>
        <v>12379.291551969505</v>
      </c>
      <c r="K96" s="17">
        <f t="shared" si="88"/>
        <v>408516621.21499366</v>
      </c>
      <c r="L96" s="17">
        <f t="shared" si="100"/>
        <v>61277493.182249047</v>
      </c>
      <c r="M96" s="17">
        <v>3</v>
      </c>
      <c r="N96" s="17">
        <f t="shared" ref="N96:N105" si="113">N95+$N$93</f>
        <v>14106.398406367944</v>
      </c>
      <c r="O96" s="17">
        <f t="shared" si="89"/>
        <v>465511147.41014212</v>
      </c>
      <c r="P96" s="17">
        <f t="shared" si="101"/>
        <v>69826672.111521319</v>
      </c>
      <c r="Q96" s="5"/>
      <c r="R96" s="5">
        <v>3</v>
      </c>
      <c r="S96" s="17">
        <f t="shared" ref="S96:S105" si="114">S95+$B$93</f>
        <v>4373.9583333333339</v>
      </c>
      <c r="T96" s="17">
        <f t="shared" si="90"/>
        <v>144340625.00000003</v>
      </c>
      <c r="U96" s="17">
        <f t="shared" si="102"/>
        <v>21651093.750000004</v>
      </c>
      <c r="V96" s="17">
        <v>3</v>
      </c>
      <c r="W96" s="17">
        <f t="shared" ref="W96:W105" si="115">W95+$F$93</f>
        <v>12633.566340986745</v>
      </c>
      <c r="X96" s="17">
        <f t="shared" si="91"/>
        <v>416907689.25256258</v>
      </c>
      <c r="Y96" s="17">
        <f t="shared" si="103"/>
        <v>62536153.387884386</v>
      </c>
      <c r="Z96" s="17">
        <v>3</v>
      </c>
      <c r="AA96" s="17">
        <f t="shared" ref="AA96:AA105" si="116">AA95+$J$93</f>
        <v>14169.793800533074</v>
      </c>
      <c r="AB96" s="17">
        <f t="shared" si="92"/>
        <v>467603195.41759145</v>
      </c>
      <c r="AC96" s="17">
        <f t="shared" si="104"/>
        <v>70140479.312638715</v>
      </c>
      <c r="AD96" s="17">
        <v>3</v>
      </c>
      <c r="AE96" s="17">
        <f t="shared" ref="AE96:AE105" si="117">AE95+$N$93</f>
        <v>15917.717602151579</v>
      </c>
      <c r="AF96" s="17">
        <f t="shared" si="93"/>
        <v>525284680.87100208</v>
      </c>
      <c r="AG96" s="17">
        <f t="shared" si="105"/>
        <v>78792702.130650312</v>
      </c>
      <c r="AH96" s="5"/>
      <c r="AI96" s="5">
        <v>3</v>
      </c>
      <c r="AJ96" s="17">
        <f t="shared" ref="AJ96:AJ105" si="118">AJ95+$B$93</f>
        <v>5686.1458333333339</v>
      </c>
      <c r="AK96" s="17">
        <f t="shared" si="94"/>
        <v>187642812.50000003</v>
      </c>
      <c r="AL96" s="17">
        <f t="shared" si="106"/>
        <v>28146421.875000004</v>
      </c>
      <c r="AM96" s="17">
        <v>3</v>
      </c>
      <c r="AN96" s="17">
        <f t="shared" ref="AN96:AN105" si="119">AN95+$F$93</f>
        <v>13961.009749183588</v>
      </c>
      <c r="AO96" s="17">
        <f t="shared" si="95"/>
        <v>460713321.7230584</v>
      </c>
      <c r="AP96" s="17">
        <f t="shared" si="107"/>
        <v>69106998.258458763</v>
      </c>
      <c r="AQ96" s="17">
        <v>3</v>
      </c>
      <c r="AR96" s="17">
        <f t="shared" ref="AR96:AR105" si="120">AR95+$J$93</f>
        <v>15512.670486955749</v>
      </c>
      <c r="AS96" s="17">
        <f t="shared" si="96"/>
        <v>511918126.06953973</v>
      </c>
      <c r="AT96" s="17">
        <f t="shared" si="108"/>
        <v>76787718.910430953</v>
      </c>
      <c r="AU96" s="17">
        <v>3</v>
      </c>
      <c r="AV96" s="17">
        <f t="shared" ref="AV96:AV105" si="121">AV95+$N$93</f>
        <v>17276.206998989303</v>
      </c>
      <c r="AW96" s="17">
        <f t="shared" si="97"/>
        <v>570114830.96664703</v>
      </c>
      <c r="AX96" s="17">
        <f t="shared" si="109"/>
        <v>85517224.644997045</v>
      </c>
      <c r="AY96" s="5"/>
    </row>
    <row r="97" spans="1:51" x14ac:dyDescent="0.25">
      <c r="A97" s="5">
        <v>4</v>
      </c>
      <c r="B97" s="17">
        <f t="shared" si="110"/>
        <v>3499.1666666666674</v>
      </c>
      <c r="C97" s="17">
        <f t="shared" si="86"/>
        <v>115472500.00000003</v>
      </c>
      <c r="D97" s="17">
        <f t="shared" si="98"/>
        <v>17320875.000000004</v>
      </c>
      <c r="E97" s="17">
        <v>4</v>
      </c>
      <c r="F97" s="17">
        <f t="shared" si="111"/>
        <v>10985.689062299047</v>
      </c>
      <c r="G97" s="17">
        <f t="shared" si="87"/>
        <v>362527739.05586857</v>
      </c>
      <c r="H97" s="17">
        <f t="shared" si="99"/>
        <v>54379160.85838028</v>
      </c>
      <c r="I97" s="17">
        <v>4</v>
      </c>
      <c r="J97" s="17">
        <f t="shared" si="112"/>
        <v>12518.36634032696</v>
      </c>
      <c r="K97" s="17">
        <f t="shared" si="88"/>
        <v>413106089.23078966</v>
      </c>
      <c r="L97" s="17">
        <f t="shared" si="100"/>
        <v>61965913.384618446</v>
      </c>
      <c r="M97" s="17">
        <v>4</v>
      </c>
      <c r="N97" s="17">
        <f t="shared" si="113"/>
        <v>14264.876326095058</v>
      </c>
      <c r="O97" s="17">
        <f t="shared" si="89"/>
        <v>470740918.76113695</v>
      </c>
      <c r="P97" s="17">
        <f>O97*0.15</f>
        <v>70611137.814170539</v>
      </c>
      <c r="Q97" s="5"/>
      <c r="R97" s="5">
        <v>4</v>
      </c>
      <c r="S97" s="17">
        <f t="shared" si="114"/>
        <v>5248.7500000000009</v>
      </c>
      <c r="T97" s="17">
        <f t="shared" si="90"/>
        <v>173208750.00000003</v>
      </c>
      <c r="U97" s="17">
        <f t="shared" si="102"/>
        <v>25981312.500000004</v>
      </c>
      <c r="V97" s="17">
        <v>4</v>
      </c>
      <c r="W97" s="17">
        <f t="shared" si="115"/>
        <v>12755.613606561506</v>
      </c>
      <c r="X97" s="17">
        <f t="shared" si="91"/>
        <v>420935249.01652974</v>
      </c>
      <c r="Y97" s="17">
        <f t="shared" si="103"/>
        <v>63140287.352479458</v>
      </c>
      <c r="Z97" s="17">
        <v>4</v>
      </c>
      <c r="AA97" s="17">
        <f t="shared" si="116"/>
        <v>14308.868588890529</v>
      </c>
      <c r="AB97" s="17">
        <f t="shared" si="92"/>
        <v>472192663.43338746</v>
      </c>
      <c r="AC97" s="17">
        <f t="shared" si="104"/>
        <v>70828899.515008122</v>
      </c>
      <c r="AD97" s="17">
        <v>4</v>
      </c>
      <c r="AE97" s="17">
        <f t="shared" si="117"/>
        <v>16076.195521878693</v>
      </c>
      <c r="AF97" s="17">
        <f t="shared" si="93"/>
        <v>530514452.2219969</v>
      </c>
      <c r="AG97" s="17">
        <f>AF97*0.15</f>
        <v>79577167.833299533</v>
      </c>
      <c r="AH97" s="5"/>
      <c r="AI97" s="5">
        <v>4</v>
      </c>
      <c r="AJ97" s="17">
        <f t="shared" si="118"/>
        <v>6560.9375000000009</v>
      </c>
      <c r="AK97" s="17">
        <f t="shared" si="94"/>
        <v>216510937.50000003</v>
      </c>
      <c r="AL97" s="17">
        <f t="shared" si="106"/>
        <v>32476640.625000004</v>
      </c>
      <c r="AM97" s="17">
        <v>4</v>
      </c>
      <c r="AN97" s="17">
        <f t="shared" si="119"/>
        <v>14083.057014758349</v>
      </c>
      <c r="AO97" s="17">
        <f t="shared" si="95"/>
        <v>464740881.48702556</v>
      </c>
      <c r="AP97" s="17">
        <f t="shared" si="107"/>
        <v>69711132.223053828</v>
      </c>
      <c r="AQ97" s="17">
        <v>4</v>
      </c>
      <c r="AR97" s="17">
        <f t="shared" si="120"/>
        <v>15651.745275313204</v>
      </c>
      <c r="AS97" s="17">
        <f t="shared" si="96"/>
        <v>516507594.08533573</v>
      </c>
      <c r="AT97" s="17">
        <f t="shared" si="108"/>
        <v>77476139.11280036</v>
      </c>
      <c r="AU97" s="17">
        <v>4</v>
      </c>
      <c r="AV97" s="17">
        <f t="shared" si="121"/>
        <v>17434.684918716415</v>
      </c>
      <c r="AW97" s="17">
        <f t="shared" si="97"/>
        <v>575344602.31764174</v>
      </c>
      <c r="AX97" s="17">
        <f>AW97*0.15</f>
        <v>86301690.347646251</v>
      </c>
      <c r="AY97" s="5"/>
    </row>
    <row r="98" spans="1:51" x14ac:dyDescent="0.25">
      <c r="A98" s="5">
        <v>5</v>
      </c>
      <c r="B98" s="17">
        <f t="shared" si="110"/>
        <v>4373.9583333333339</v>
      </c>
      <c r="C98" s="17">
        <f t="shared" si="86"/>
        <v>144340625.00000003</v>
      </c>
      <c r="D98" s="17">
        <f t="shared" si="98"/>
        <v>21651093.750000004</v>
      </c>
      <c r="E98" s="17">
        <v>5</v>
      </c>
      <c r="F98" s="17">
        <f t="shared" si="111"/>
        <v>11107.736327873808</v>
      </c>
      <c r="G98" s="17">
        <f t="shared" si="87"/>
        <v>366555298.81983566</v>
      </c>
      <c r="H98" s="17">
        <f t="shared" si="99"/>
        <v>54983294.822975345</v>
      </c>
      <c r="I98" s="17">
        <v>5</v>
      </c>
      <c r="J98" s="17">
        <f t="shared" si="112"/>
        <v>12657.441128684415</v>
      </c>
      <c r="K98" s="17">
        <f t="shared" si="88"/>
        <v>417695557.24658573</v>
      </c>
      <c r="L98" s="17">
        <f t="shared" si="100"/>
        <v>62654333.586987853</v>
      </c>
      <c r="M98" s="17">
        <v>5</v>
      </c>
      <c r="N98" s="17">
        <f t="shared" si="113"/>
        <v>14423.354245822173</v>
      </c>
      <c r="O98" s="17">
        <f t="shared" si="89"/>
        <v>475970690.11213171</v>
      </c>
      <c r="P98" s="17">
        <f t="shared" si="101"/>
        <v>71395603.51681976</v>
      </c>
      <c r="Q98" s="5"/>
      <c r="R98" s="5">
        <v>5</v>
      </c>
      <c r="S98" s="17">
        <f t="shared" si="114"/>
        <v>6123.5416666666679</v>
      </c>
      <c r="T98" s="17">
        <f t="shared" si="90"/>
        <v>202076875.00000003</v>
      </c>
      <c r="U98" s="17">
        <f t="shared" si="102"/>
        <v>30311531.250000004</v>
      </c>
      <c r="V98" s="17">
        <v>5</v>
      </c>
      <c r="W98" s="17">
        <f t="shared" si="115"/>
        <v>12877.660872136268</v>
      </c>
      <c r="X98" s="17">
        <f t="shared" si="91"/>
        <v>424962808.78049684</v>
      </c>
      <c r="Y98" s="17">
        <f t="shared" si="103"/>
        <v>63744421.317074522</v>
      </c>
      <c r="Z98" s="17">
        <v>5</v>
      </c>
      <c r="AA98" s="17">
        <f t="shared" si="116"/>
        <v>14447.943377247984</v>
      </c>
      <c r="AB98" s="17">
        <f t="shared" si="92"/>
        <v>476782131.44918346</v>
      </c>
      <c r="AC98" s="17">
        <f t="shared" si="104"/>
        <v>71517319.717377514</v>
      </c>
      <c r="AD98" s="17">
        <v>5</v>
      </c>
      <c r="AE98" s="17">
        <f t="shared" si="117"/>
        <v>16234.673441605808</v>
      </c>
      <c r="AF98" s="17">
        <f t="shared" si="93"/>
        <v>535744223.57299167</v>
      </c>
      <c r="AG98" s="17">
        <f t="shared" ref="AG98:AG100" si="122">AF98*0.15</f>
        <v>80361633.535948753</v>
      </c>
      <c r="AH98" s="5"/>
      <c r="AI98" s="5">
        <v>5</v>
      </c>
      <c r="AJ98" s="17">
        <f t="shared" si="118"/>
        <v>7435.7291666666679</v>
      </c>
      <c r="AK98" s="17">
        <f t="shared" si="94"/>
        <v>245379062.50000003</v>
      </c>
      <c r="AL98" s="17">
        <f t="shared" si="106"/>
        <v>36806859.375</v>
      </c>
      <c r="AM98" s="17">
        <v>5</v>
      </c>
      <c r="AN98" s="17">
        <f t="shared" si="119"/>
        <v>14205.104280333111</v>
      </c>
      <c r="AO98" s="17">
        <f t="shared" si="95"/>
        <v>468768441.25099266</v>
      </c>
      <c r="AP98" s="17">
        <f t="shared" si="107"/>
        <v>70315266.187648892</v>
      </c>
      <c r="AQ98" s="17">
        <v>5</v>
      </c>
      <c r="AR98" s="17">
        <f t="shared" si="120"/>
        <v>15790.820063670659</v>
      </c>
      <c r="AS98" s="17">
        <f t="shared" si="96"/>
        <v>521097062.10113174</v>
      </c>
      <c r="AT98" s="17">
        <f t="shared" si="108"/>
        <v>78164559.315169752</v>
      </c>
      <c r="AU98" s="17">
        <v>5</v>
      </c>
      <c r="AV98" s="17">
        <f t="shared" si="121"/>
        <v>17593.162838443528</v>
      </c>
      <c r="AW98" s="17">
        <f t="shared" si="97"/>
        <v>580574373.66863644</v>
      </c>
      <c r="AX98" s="17">
        <f t="shared" ref="AX98:AX100" si="123">AW98*0.15</f>
        <v>87086156.050295457</v>
      </c>
      <c r="AY98" s="5"/>
    </row>
    <row r="99" spans="1:51" x14ac:dyDescent="0.25">
      <c r="A99" s="5">
        <v>6</v>
      </c>
      <c r="B99" s="17">
        <f t="shared" si="110"/>
        <v>5248.7500000000009</v>
      </c>
      <c r="C99" s="17">
        <f t="shared" si="86"/>
        <v>173208750.00000003</v>
      </c>
      <c r="D99" s="17">
        <f t="shared" si="98"/>
        <v>25981312.500000004</v>
      </c>
      <c r="E99" s="17">
        <v>6</v>
      </c>
      <c r="F99" s="17">
        <f t="shared" si="111"/>
        <v>11229.78359344857</v>
      </c>
      <c r="G99" s="17">
        <f t="shared" si="87"/>
        <v>370582858.58380282</v>
      </c>
      <c r="H99" s="17">
        <f t="shared" si="99"/>
        <v>55587428.787570424</v>
      </c>
      <c r="I99" s="17">
        <v>6</v>
      </c>
      <c r="J99" s="17">
        <f t="shared" si="112"/>
        <v>12796.51591704187</v>
      </c>
      <c r="K99" s="17">
        <f t="shared" si="88"/>
        <v>422285025.26238173</v>
      </c>
      <c r="L99" s="17">
        <f>K99*0.15</f>
        <v>63342753.78935726</v>
      </c>
      <c r="M99" s="17">
        <v>6</v>
      </c>
      <c r="N99" s="17">
        <f t="shared" si="113"/>
        <v>14581.832165549287</v>
      </c>
      <c r="O99" s="17">
        <f t="shared" si="89"/>
        <v>481200461.46312648</v>
      </c>
      <c r="P99" s="17">
        <f t="shared" si="101"/>
        <v>72180069.219468966</v>
      </c>
      <c r="Q99" s="5"/>
      <c r="R99" s="5">
        <v>6</v>
      </c>
      <c r="S99" s="17">
        <f t="shared" si="114"/>
        <v>6998.3333333333348</v>
      </c>
      <c r="T99" s="17">
        <f t="shared" si="90"/>
        <v>230945000.00000006</v>
      </c>
      <c r="U99" s="17">
        <f t="shared" si="102"/>
        <v>34641750.000000007</v>
      </c>
      <c r="V99" s="17">
        <v>6</v>
      </c>
      <c r="W99" s="17">
        <f t="shared" si="115"/>
        <v>12999.70813771103</v>
      </c>
      <c r="X99" s="17">
        <f t="shared" si="91"/>
        <v>428990368.54446399</v>
      </c>
      <c r="Y99" s="17">
        <f t="shared" si="103"/>
        <v>64348555.281669594</v>
      </c>
      <c r="Z99" s="17">
        <v>6</v>
      </c>
      <c r="AA99" s="17">
        <f t="shared" si="116"/>
        <v>14587.018165605439</v>
      </c>
      <c r="AB99" s="17">
        <f t="shared" si="92"/>
        <v>481371599.46497947</v>
      </c>
      <c r="AC99" s="17">
        <f>AB99*0.15</f>
        <v>72205739.91974692</v>
      </c>
      <c r="AD99" s="17">
        <v>6</v>
      </c>
      <c r="AE99" s="17">
        <f t="shared" si="117"/>
        <v>16393.151361332923</v>
      </c>
      <c r="AF99" s="17">
        <f t="shared" si="93"/>
        <v>540973994.92398643</v>
      </c>
      <c r="AG99" s="17">
        <f t="shared" si="122"/>
        <v>81146099.238597959</v>
      </c>
      <c r="AH99" s="5"/>
      <c r="AI99" s="5">
        <v>6</v>
      </c>
      <c r="AJ99" s="17">
        <f t="shared" si="118"/>
        <v>8310.5208333333339</v>
      </c>
      <c r="AK99" s="17">
        <f t="shared" si="94"/>
        <v>274247187.5</v>
      </c>
      <c r="AL99" s="17">
        <f t="shared" si="106"/>
        <v>41137078.125</v>
      </c>
      <c r="AM99" s="17">
        <v>6</v>
      </c>
      <c r="AN99" s="17">
        <f t="shared" si="119"/>
        <v>14327.151545907873</v>
      </c>
      <c r="AO99" s="17">
        <f t="shared" si="95"/>
        <v>472796001.01495981</v>
      </c>
      <c r="AP99" s="17">
        <f t="shared" si="107"/>
        <v>70919400.152243972</v>
      </c>
      <c r="AQ99" s="17">
        <v>6</v>
      </c>
      <c r="AR99" s="17">
        <f t="shared" si="120"/>
        <v>15929.894852028114</v>
      </c>
      <c r="AS99" s="17">
        <f t="shared" si="96"/>
        <v>525686530.11692774</v>
      </c>
      <c r="AT99" s="17">
        <f>AS99*0.15</f>
        <v>78852979.517539158</v>
      </c>
      <c r="AU99" s="17">
        <v>6</v>
      </c>
      <c r="AV99" s="17">
        <f t="shared" si="121"/>
        <v>17751.640758170641</v>
      </c>
      <c r="AW99" s="17">
        <f t="shared" si="97"/>
        <v>585804145.01963115</v>
      </c>
      <c r="AX99" s="17">
        <f t="shared" si="123"/>
        <v>87870621.752944663</v>
      </c>
      <c r="AY99" s="5"/>
    </row>
    <row r="100" spans="1:51" x14ac:dyDescent="0.25">
      <c r="A100" s="5">
        <v>7</v>
      </c>
      <c r="B100" s="17">
        <f t="shared" si="110"/>
        <v>6123.5416666666679</v>
      </c>
      <c r="C100" s="17">
        <f t="shared" si="86"/>
        <v>202076875.00000003</v>
      </c>
      <c r="D100" s="17">
        <f t="shared" si="98"/>
        <v>30311531.250000004</v>
      </c>
      <c r="E100" s="17">
        <v>7</v>
      </c>
      <c r="F100" s="17">
        <f t="shared" si="111"/>
        <v>11351.830859023332</v>
      </c>
      <c r="G100" s="17">
        <f t="shared" si="87"/>
        <v>374610418.34776998</v>
      </c>
      <c r="H100" s="17">
        <f t="shared" si="99"/>
        <v>56191562.752165496</v>
      </c>
      <c r="I100" s="17">
        <v>7</v>
      </c>
      <c r="J100" s="17">
        <f t="shared" si="112"/>
        <v>12935.590705399325</v>
      </c>
      <c r="K100" s="17">
        <f t="shared" si="88"/>
        <v>426874493.27817774</v>
      </c>
      <c r="L100" s="17">
        <f t="shared" si="100"/>
        <v>64031173.991726659</v>
      </c>
      <c r="M100" s="17">
        <v>7</v>
      </c>
      <c r="N100" s="17">
        <f t="shared" si="113"/>
        <v>14740.310085276402</v>
      </c>
      <c r="O100" s="17">
        <f t="shared" si="89"/>
        <v>486430232.81412125</v>
      </c>
      <c r="P100" s="17">
        <f t="shared" si="101"/>
        <v>72964534.922118187</v>
      </c>
      <c r="Q100" s="5"/>
      <c r="R100" s="5">
        <v>7</v>
      </c>
      <c r="S100" s="17">
        <f t="shared" si="114"/>
        <v>7873.1250000000018</v>
      </c>
      <c r="T100" s="17">
        <f t="shared" si="90"/>
        <v>259813125.00000006</v>
      </c>
      <c r="U100" s="17">
        <f t="shared" si="102"/>
        <v>38971968.750000007</v>
      </c>
      <c r="V100" s="17">
        <v>7</v>
      </c>
      <c r="W100" s="17">
        <f t="shared" si="115"/>
        <v>13121.755403285792</v>
      </c>
      <c r="X100" s="17">
        <f t="shared" si="91"/>
        <v>433017928.30843115</v>
      </c>
      <c r="Y100" s="17">
        <f t="shared" si="103"/>
        <v>64952689.246264666</v>
      </c>
      <c r="Z100" s="17">
        <v>7</v>
      </c>
      <c r="AA100" s="17">
        <f t="shared" si="116"/>
        <v>14726.092953962894</v>
      </c>
      <c r="AB100" s="17">
        <f t="shared" si="92"/>
        <v>485961067.48077554</v>
      </c>
      <c r="AC100" s="17">
        <f t="shared" ref="AC100" si="124">AB100*0.15</f>
        <v>72894160.122116327</v>
      </c>
      <c r="AD100" s="17">
        <v>7</v>
      </c>
      <c r="AE100" s="17">
        <f t="shared" si="117"/>
        <v>16551.629281060035</v>
      </c>
      <c r="AF100" s="17">
        <f t="shared" si="93"/>
        <v>546203766.27498114</v>
      </c>
      <c r="AG100" s="17">
        <f t="shared" si="122"/>
        <v>81930564.941247165</v>
      </c>
      <c r="AH100" s="5"/>
      <c r="AI100" s="5">
        <v>7</v>
      </c>
      <c r="AJ100" s="17">
        <f t="shared" si="118"/>
        <v>9185.3125</v>
      </c>
      <c r="AK100" s="17">
        <f t="shared" si="94"/>
        <v>303115312.5</v>
      </c>
      <c r="AL100" s="17">
        <f t="shared" si="106"/>
        <v>45467296.875</v>
      </c>
      <c r="AM100" s="17">
        <v>7</v>
      </c>
      <c r="AN100" s="17">
        <f t="shared" si="119"/>
        <v>14449.198811482634</v>
      </c>
      <c r="AO100" s="17">
        <f t="shared" si="95"/>
        <v>476823560.77892691</v>
      </c>
      <c r="AP100" s="17">
        <f t="shared" si="107"/>
        <v>71523534.116839036</v>
      </c>
      <c r="AQ100" s="17">
        <v>7</v>
      </c>
      <c r="AR100" s="17">
        <f t="shared" si="120"/>
        <v>16068.969640385569</v>
      </c>
      <c r="AS100" s="17">
        <f t="shared" si="96"/>
        <v>530275998.13272375</v>
      </c>
      <c r="AT100" s="17">
        <f t="shared" ref="AT100" si="125">AS100*0.15</f>
        <v>79541399.719908565</v>
      </c>
      <c r="AU100" s="17">
        <v>7</v>
      </c>
      <c r="AV100" s="17">
        <f t="shared" si="121"/>
        <v>17910.118677897754</v>
      </c>
      <c r="AW100" s="17">
        <f t="shared" si="97"/>
        <v>591033916.37062585</v>
      </c>
      <c r="AX100" s="17">
        <f t="shared" si="123"/>
        <v>88655087.455593869</v>
      </c>
      <c r="AY100" s="5"/>
    </row>
    <row r="101" spans="1:51" x14ac:dyDescent="0.25">
      <c r="A101" s="5">
        <v>8</v>
      </c>
      <c r="B101" s="17">
        <f t="shared" si="110"/>
        <v>6998.3333333333348</v>
      </c>
      <c r="C101" s="17">
        <f t="shared" si="86"/>
        <v>230945000.00000006</v>
      </c>
      <c r="D101" s="17">
        <f t="shared" si="98"/>
        <v>34641750.000000007</v>
      </c>
      <c r="E101" s="17">
        <v>8</v>
      </c>
      <c r="F101" s="17">
        <f t="shared" si="111"/>
        <v>11473.878124598094</v>
      </c>
      <c r="G101" s="17">
        <f t="shared" si="87"/>
        <v>378637978.11173707</v>
      </c>
      <c r="H101" s="17">
        <f>G101*0.15</f>
        <v>56795696.716760561</v>
      </c>
      <c r="I101" s="17">
        <v>8</v>
      </c>
      <c r="J101" s="17">
        <f t="shared" si="112"/>
        <v>13074.66549375678</v>
      </c>
      <c r="K101" s="17">
        <f t="shared" si="88"/>
        <v>431463961.29397374</v>
      </c>
      <c r="L101" s="17">
        <f>K101*0.15</f>
        <v>64719594.194096059</v>
      </c>
      <c r="M101" s="17">
        <v>8</v>
      </c>
      <c r="N101" s="17">
        <f t="shared" si="113"/>
        <v>14898.788005003516</v>
      </c>
      <c r="O101" s="17">
        <f t="shared" si="89"/>
        <v>491660004.16511607</v>
      </c>
      <c r="P101" s="17">
        <f>O101*0.15</f>
        <v>73749000.624767408</v>
      </c>
      <c r="Q101" s="5"/>
      <c r="R101" s="5">
        <v>8</v>
      </c>
      <c r="S101" s="17">
        <f t="shared" si="114"/>
        <v>8747.9166666666679</v>
      </c>
      <c r="T101" s="17">
        <f t="shared" si="90"/>
        <v>288681250.00000006</v>
      </c>
      <c r="U101" s="17">
        <f t="shared" si="102"/>
        <v>43302187.500000007</v>
      </c>
      <c r="V101" s="17">
        <v>8</v>
      </c>
      <c r="W101" s="17">
        <f t="shared" si="115"/>
        <v>13243.802668860553</v>
      </c>
      <c r="X101" s="17">
        <f t="shared" si="91"/>
        <v>437045488.07239825</v>
      </c>
      <c r="Y101" s="17">
        <f>X101*0.15</f>
        <v>65556823.210859731</v>
      </c>
      <c r="Z101" s="17">
        <v>8</v>
      </c>
      <c r="AA101" s="17">
        <f t="shared" si="116"/>
        <v>14865.167742320349</v>
      </c>
      <c r="AB101" s="17">
        <f t="shared" si="92"/>
        <v>490550535.49657154</v>
      </c>
      <c r="AC101" s="17">
        <f>AB101*0.15</f>
        <v>73582580.324485734</v>
      </c>
      <c r="AD101" s="17">
        <v>8</v>
      </c>
      <c r="AE101" s="17">
        <f t="shared" si="117"/>
        <v>16710.107200787148</v>
      </c>
      <c r="AF101" s="17">
        <f t="shared" si="93"/>
        <v>551433537.62597585</v>
      </c>
      <c r="AG101" s="17">
        <f>AF101*0.15</f>
        <v>82715030.643896371</v>
      </c>
      <c r="AH101" s="5"/>
      <c r="AI101" s="5">
        <v>8</v>
      </c>
      <c r="AJ101" s="17">
        <f t="shared" si="118"/>
        <v>10060.104166666666</v>
      </c>
      <c r="AK101" s="17">
        <f t="shared" si="94"/>
        <v>331983437.5</v>
      </c>
      <c r="AL101" s="17">
        <f t="shared" si="106"/>
        <v>49797515.625</v>
      </c>
      <c r="AM101" s="17">
        <v>8</v>
      </c>
      <c r="AN101" s="17">
        <f t="shared" si="119"/>
        <v>14571.246077057396</v>
      </c>
      <c r="AO101" s="17">
        <f t="shared" si="95"/>
        <v>480851120.54289407</v>
      </c>
      <c r="AP101" s="17">
        <f>AO101*0.15</f>
        <v>72127668.081434101</v>
      </c>
      <c r="AQ101" s="17">
        <v>8</v>
      </c>
      <c r="AR101" s="17">
        <f t="shared" si="120"/>
        <v>16208.044428743024</v>
      </c>
      <c r="AS101" s="17">
        <f t="shared" si="96"/>
        <v>534865466.14851975</v>
      </c>
      <c r="AT101" s="17">
        <f>AS101*0.15</f>
        <v>80229819.922277957</v>
      </c>
      <c r="AU101" s="17">
        <v>8</v>
      </c>
      <c r="AV101" s="17">
        <f t="shared" si="121"/>
        <v>18068.596597624866</v>
      </c>
      <c r="AW101" s="17">
        <f t="shared" si="97"/>
        <v>596263687.72162056</v>
      </c>
      <c r="AX101" s="17">
        <f>AW101*0.15</f>
        <v>89439553.158243075</v>
      </c>
      <c r="AY101" s="5"/>
    </row>
    <row r="102" spans="1:51" x14ac:dyDescent="0.25">
      <c r="A102" s="5">
        <v>9</v>
      </c>
      <c r="B102" s="17">
        <f t="shared" si="110"/>
        <v>7873.1250000000018</v>
      </c>
      <c r="C102" s="17">
        <f t="shared" si="86"/>
        <v>259813125.00000006</v>
      </c>
      <c r="D102" s="17">
        <f t="shared" si="98"/>
        <v>38971968.750000007</v>
      </c>
      <c r="E102" s="17">
        <v>9</v>
      </c>
      <c r="F102" s="17">
        <f t="shared" si="111"/>
        <v>11595.925390172855</v>
      </c>
      <c r="G102" s="17">
        <f t="shared" si="87"/>
        <v>382665537.87570423</v>
      </c>
      <c r="H102" s="17">
        <f t="shared" si="99"/>
        <v>57399830.681355633</v>
      </c>
      <c r="I102" s="17">
        <v>9</v>
      </c>
      <c r="J102" s="17">
        <f t="shared" si="112"/>
        <v>13213.740282114235</v>
      </c>
      <c r="K102" s="17">
        <f t="shared" si="88"/>
        <v>436053429.30976975</v>
      </c>
      <c r="L102" s="17">
        <f t="shared" si="100"/>
        <v>65408014.396465458</v>
      </c>
      <c r="M102" s="17">
        <v>9</v>
      </c>
      <c r="N102" s="17">
        <f t="shared" si="113"/>
        <v>15057.265924730631</v>
      </c>
      <c r="O102" s="17">
        <f t="shared" si="89"/>
        <v>496889775.51611084</v>
      </c>
      <c r="P102" s="17">
        <f t="shared" si="101"/>
        <v>74533466.327416629</v>
      </c>
      <c r="Q102" s="5"/>
      <c r="R102" s="5">
        <v>9</v>
      </c>
      <c r="S102" s="17">
        <f t="shared" si="114"/>
        <v>9622.7083333333339</v>
      </c>
      <c r="T102" s="17">
        <f t="shared" si="90"/>
        <v>317549375</v>
      </c>
      <c r="U102" s="17">
        <f t="shared" si="102"/>
        <v>47632406.25</v>
      </c>
      <c r="V102" s="17">
        <v>9</v>
      </c>
      <c r="W102" s="17">
        <f t="shared" si="115"/>
        <v>13365.849934435315</v>
      </c>
      <c r="X102" s="17">
        <f t="shared" si="91"/>
        <v>441073047.8363654</v>
      </c>
      <c r="Y102" s="17">
        <f t="shared" ref="Y102:Y105" si="126">X102*0.15</f>
        <v>66160957.17545481</v>
      </c>
      <c r="Z102" s="17">
        <v>9</v>
      </c>
      <c r="AA102" s="17">
        <f t="shared" si="116"/>
        <v>15004.242530677804</v>
      </c>
      <c r="AB102" s="17">
        <f t="shared" si="92"/>
        <v>495140003.51236755</v>
      </c>
      <c r="AC102" s="17">
        <f t="shared" ref="AC102:AC105" si="127">AB102*0.15</f>
        <v>74271000.526855126</v>
      </c>
      <c r="AD102" s="17">
        <v>9</v>
      </c>
      <c r="AE102" s="17">
        <f t="shared" si="117"/>
        <v>16868.585120514261</v>
      </c>
      <c r="AF102" s="17">
        <f t="shared" si="93"/>
        <v>556663308.97697055</v>
      </c>
      <c r="AG102" s="17">
        <f t="shared" ref="AG102" si="128">AF102*0.15</f>
        <v>83499496.346545577</v>
      </c>
      <c r="AH102" s="5"/>
      <c r="AI102" s="5">
        <v>9</v>
      </c>
      <c r="AJ102" s="17">
        <f t="shared" si="118"/>
        <v>10934.895833333332</v>
      </c>
      <c r="AK102" s="17">
        <f t="shared" si="94"/>
        <v>360851562.49999994</v>
      </c>
      <c r="AL102" s="17">
        <f t="shared" si="106"/>
        <v>54127734.374999993</v>
      </c>
      <c r="AM102" s="17">
        <v>9</v>
      </c>
      <c r="AN102" s="17">
        <f t="shared" si="119"/>
        <v>14693.293342632158</v>
      </c>
      <c r="AO102" s="17">
        <f t="shared" si="95"/>
        <v>484878680.30686122</v>
      </c>
      <c r="AP102" s="17">
        <f t="shared" ref="AP102:AP105" si="129">AO102*0.15</f>
        <v>72731802.04602918</v>
      </c>
      <c r="AQ102" s="17">
        <v>9</v>
      </c>
      <c r="AR102" s="17">
        <f t="shared" si="120"/>
        <v>16347.119217100479</v>
      </c>
      <c r="AS102" s="17">
        <f t="shared" si="96"/>
        <v>539454934.16431582</v>
      </c>
      <c r="AT102" s="17">
        <f t="shared" ref="AT102:AT105" si="130">AS102*0.15</f>
        <v>80918240.124647364</v>
      </c>
      <c r="AU102" s="17">
        <v>9</v>
      </c>
      <c r="AV102" s="17">
        <f t="shared" si="121"/>
        <v>18227.074517351979</v>
      </c>
      <c r="AW102" s="17">
        <f t="shared" si="97"/>
        <v>601493459.07261527</v>
      </c>
      <c r="AX102" s="17">
        <f t="shared" ref="AX102" si="131">AW102*0.15</f>
        <v>90224018.860892281</v>
      </c>
      <c r="AY102" s="5"/>
    </row>
    <row r="103" spans="1:51" x14ac:dyDescent="0.25">
      <c r="A103" s="5">
        <v>10</v>
      </c>
      <c r="B103" s="17">
        <f t="shared" si="110"/>
        <v>8747.9166666666679</v>
      </c>
      <c r="C103" s="17">
        <f t="shared" si="86"/>
        <v>288681250.00000006</v>
      </c>
      <c r="D103" s="17">
        <f t="shared" si="98"/>
        <v>43302187.500000007</v>
      </c>
      <c r="E103" s="17">
        <v>10</v>
      </c>
      <c r="F103" s="17">
        <f t="shared" si="111"/>
        <v>11717.972655747617</v>
      </c>
      <c r="G103" s="17">
        <f t="shared" si="87"/>
        <v>386693097.63967139</v>
      </c>
      <c r="H103" s="17">
        <f t="shared" si="99"/>
        <v>58003964.645950705</v>
      </c>
      <c r="I103" s="17">
        <v>10</v>
      </c>
      <c r="J103" s="17">
        <f t="shared" si="112"/>
        <v>13352.81507047169</v>
      </c>
      <c r="K103" s="17">
        <f t="shared" si="88"/>
        <v>440642897.32556576</v>
      </c>
      <c r="L103" s="17">
        <f t="shared" si="100"/>
        <v>66096434.598834857</v>
      </c>
      <c r="M103" s="17">
        <v>10</v>
      </c>
      <c r="N103" s="17">
        <f t="shared" si="113"/>
        <v>15215.743844457746</v>
      </c>
      <c r="O103" s="17">
        <f t="shared" si="89"/>
        <v>502119546.8671056</v>
      </c>
      <c r="P103" s="17">
        <f>O103*0.15</f>
        <v>75317932.030065835</v>
      </c>
      <c r="Q103" s="5"/>
      <c r="R103" s="5">
        <v>10</v>
      </c>
      <c r="S103" s="17">
        <f t="shared" si="114"/>
        <v>10497.5</v>
      </c>
      <c r="T103" s="17">
        <f t="shared" si="90"/>
        <v>346417500</v>
      </c>
      <c r="U103" s="17">
        <f t="shared" si="102"/>
        <v>51962625</v>
      </c>
      <c r="V103" s="17">
        <v>10</v>
      </c>
      <c r="W103" s="17">
        <f t="shared" si="115"/>
        <v>13487.897200010077</v>
      </c>
      <c r="X103" s="17">
        <f t="shared" si="91"/>
        <v>445100607.60033256</v>
      </c>
      <c r="Y103" s="17">
        <f t="shared" si="126"/>
        <v>66765091.140049882</v>
      </c>
      <c r="Z103" s="17">
        <v>10</v>
      </c>
      <c r="AA103" s="17">
        <f t="shared" si="116"/>
        <v>15143.317319035259</v>
      </c>
      <c r="AB103" s="17">
        <f t="shared" si="92"/>
        <v>499729471.52816355</v>
      </c>
      <c r="AC103" s="17">
        <f t="shared" si="127"/>
        <v>74959420.729224533</v>
      </c>
      <c r="AD103" s="17">
        <v>10</v>
      </c>
      <c r="AE103" s="17">
        <f t="shared" si="117"/>
        <v>17027.063040241374</v>
      </c>
      <c r="AF103" s="17">
        <f t="shared" si="93"/>
        <v>561893080.32796538</v>
      </c>
      <c r="AG103" s="17">
        <f>AF103*0.15</f>
        <v>84283962.049194798</v>
      </c>
      <c r="AH103" s="5"/>
      <c r="AI103" s="5">
        <v>10</v>
      </c>
      <c r="AJ103" s="17">
        <f t="shared" si="118"/>
        <v>11809.687499999998</v>
      </c>
      <c r="AK103" s="17">
        <f t="shared" si="94"/>
        <v>389719687.49999994</v>
      </c>
      <c r="AL103" s="17">
        <f t="shared" si="106"/>
        <v>58457953.124999993</v>
      </c>
      <c r="AM103" s="17">
        <v>10</v>
      </c>
      <c r="AN103" s="17">
        <f t="shared" si="119"/>
        <v>14815.34060820692</v>
      </c>
      <c r="AO103" s="17">
        <f t="shared" si="95"/>
        <v>488906240.07082832</v>
      </c>
      <c r="AP103" s="17">
        <f t="shared" si="129"/>
        <v>73335936.010624245</v>
      </c>
      <c r="AQ103" s="17">
        <v>10</v>
      </c>
      <c r="AR103" s="17">
        <f t="shared" si="120"/>
        <v>16486.194005457935</v>
      </c>
      <c r="AS103" s="17">
        <f t="shared" si="96"/>
        <v>544044402.18011189</v>
      </c>
      <c r="AT103" s="17">
        <f t="shared" si="130"/>
        <v>81606660.327016786</v>
      </c>
      <c r="AU103" s="17">
        <v>10</v>
      </c>
      <c r="AV103" s="17">
        <f t="shared" si="121"/>
        <v>18385.552437079092</v>
      </c>
      <c r="AW103" s="17">
        <f t="shared" si="97"/>
        <v>606723230.42360997</v>
      </c>
      <c r="AX103" s="17">
        <f>AW103*0.15</f>
        <v>91008484.563541487</v>
      </c>
      <c r="AY103" s="5"/>
    </row>
    <row r="104" spans="1:51" x14ac:dyDescent="0.25">
      <c r="A104" s="5">
        <v>11</v>
      </c>
      <c r="B104" s="17">
        <f t="shared" si="110"/>
        <v>9622.7083333333339</v>
      </c>
      <c r="C104" s="17">
        <f t="shared" si="86"/>
        <v>317549375</v>
      </c>
      <c r="D104" s="17">
        <f t="shared" si="98"/>
        <v>47632406.25</v>
      </c>
      <c r="E104" s="17">
        <v>11</v>
      </c>
      <c r="F104" s="17">
        <f t="shared" si="111"/>
        <v>11840.019921322379</v>
      </c>
      <c r="G104" s="17">
        <f t="shared" si="87"/>
        <v>390720657.40363848</v>
      </c>
      <c r="H104" s="17">
        <f t="shared" si="99"/>
        <v>58608098.610545769</v>
      </c>
      <c r="I104" s="17">
        <v>11</v>
      </c>
      <c r="J104" s="17">
        <f t="shared" si="112"/>
        <v>13491.889858829145</v>
      </c>
      <c r="K104" s="17">
        <f t="shared" si="88"/>
        <v>445232365.34136176</v>
      </c>
      <c r="L104" s="17">
        <f t="shared" si="100"/>
        <v>66784854.801204264</v>
      </c>
      <c r="M104" s="17">
        <v>11</v>
      </c>
      <c r="N104" s="17">
        <f t="shared" si="113"/>
        <v>15374.22176418486</v>
      </c>
      <c r="O104" s="17">
        <f t="shared" si="89"/>
        <v>507349318.21810037</v>
      </c>
      <c r="P104" s="17">
        <f t="shared" si="101"/>
        <v>76102397.732715055</v>
      </c>
      <c r="Q104" s="5"/>
      <c r="R104" s="5">
        <v>11</v>
      </c>
      <c r="S104" s="17">
        <f t="shared" si="114"/>
        <v>11372.291666666666</v>
      </c>
      <c r="T104" s="17">
        <f t="shared" si="90"/>
        <v>375285625</v>
      </c>
      <c r="U104" s="17">
        <f t="shared" si="102"/>
        <v>56292843.75</v>
      </c>
      <c r="V104" s="17">
        <v>11</v>
      </c>
      <c r="W104" s="17">
        <f t="shared" si="115"/>
        <v>13609.944465584838</v>
      </c>
      <c r="X104" s="17">
        <f t="shared" si="91"/>
        <v>449128167.36429965</v>
      </c>
      <c r="Y104" s="17">
        <f t="shared" si="126"/>
        <v>67369225.104644939</v>
      </c>
      <c r="Z104" s="17">
        <v>11</v>
      </c>
      <c r="AA104" s="17">
        <f t="shared" si="116"/>
        <v>15282.392107392714</v>
      </c>
      <c r="AB104" s="17">
        <f t="shared" si="92"/>
        <v>504318939.54395956</v>
      </c>
      <c r="AC104" s="17">
        <f t="shared" si="127"/>
        <v>75647840.931593925</v>
      </c>
      <c r="AD104" s="17">
        <v>11</v>
      </c>
      <c r="AE104" s="17">
        <f t="shared" si="117"/>
        <v>17185.540959968486</v>
      </c>
      <c r="AF104" s="17">
        <f t="shared" si="93"/>
        <v>567122851.67896008</v>
      </c>
      <c r="AG104" s="17">
        <f t="shared" ref="AG104:AG105" si="132">AF104*0.15</f>
        <v>85068427.751844004</v>
      </c>
      <c r="AH104" s="5"/>
      <c r="AI104" s="5">
        <v>11</v>
      </c>
      <c r="AJ104" s="17">
        <f t="shared" si="118"/>
        <v>12684.479166666664</v>
      </c>
      <c r="AK104" s="17">
        <f t="shared" si="94"/>
        <v>418587812.49999994</v>
      </c>
      <c r="AL104" s="17">
        <f t="shared" si="106"/>
        <v>62788171.874999985</v>
      </c>
      <c r="AM104" s="17">
        <v>11</v>
      </c>
      <c r="AN104" s="17">
        <f t="shared" si="119"/>
        <v>14937.387873781681</v>
      </c>
      <c r="AO104" s="17">
        <f t="shared" si="95"/>
        <v>492933799.83479548</v>
      </c>
      <c r="AP104" s="17">
        <f t="shared" si="129"/>
        <v>73940069.975219324</v>
      </c>
      <c r="AQ104" s="17">
        <v>11</v>
      </c>
      <c r="AR104" s="17">
        <f t="shared" si="120"/>
        <v>16625.26879381539</v>
      </c>
      <c r="AS104" s="17">
        <f t="shared" si="96"/>
        <v>548633870.19590783</v>
      </c>
      <c r="AT104" s="17">
        <f t="shared" si="130"/>
        <v>82295080.529386178</v>
      </c>
      <c r="AU104" s="17">
        <v>11</v>
      </c>
      <c r="AV104" s="17">
        <f t="shared" si="121"/>
        <v>18544.030356806205</v>
      </c>
      <c r="AW104" s="17">
        <f t="shared" si="97"/>
        <v>611953001.7746048</v>
      </c>
      <c r="AX104" s="17">
        <f t="shared" ref="AX104:AX105" si="133">AW104*0.15</f>
        <v>91792950.266190723</v>
      </c>
      <c r="AY104" s="5"/>
    </row>
    <row r="105" spans="1:51" x14ac:dyDescent="0.25">
      <c r="A105" s="5">
        <v>12</v>
      </c>
      <c r="B105" s="17">
        <f t="shared" si="110"/>
        <v>10497.5</v>
      </c>
      <c r="C105" s="17">
        <f t="shared" si="86"/>
        <v>346417500</v>
      </c>
      <c r="D105" s="17">
        <f t="shared" si="98"/>
        <v>51962625</v>
      </c>
      <c r="E105" s="17">
        <v>12</v>
      </c>
      <c r="F105" s="17">
        <f t="shared" si="111"/>
        <v>11962.06718689714</v>
      </c>
      <c r="G105" s="17">
        <f t="shared" si="87"/>
        <v>394748217.16760564</v>
      </c>
      <c r="H105" s="17">
        <f t="shared" si="99"/>
        <v>59212232.575140841</v>
      </c>
      <c r="I105" s="17">
        <v>12</v>
      </c>
      <c r="J105" s="17">
        <f t="shared" si="112"/>
        <v>13630.9646471866</v>
      </c>
      <c r="K105" s="17">
        <f t="shared" si="88"/>
        <v>449821833.35715783</v>
      </c>
      <c r="L105" s="17">
        <f t="shared" si="100"/>
        <v>67473275.003573671</v>
      </c>
      <c r="M105" s="17">
        <v>12</v>
      </c>
      <c r="N105" s="17">
        <f t="shared" si="113"/>
        <v>15532.699683911975</v>
      </c>
      <c r="O105" s="17">
        <f t="shared" si="89"/>
        <v>512579089.56909519</v>
      </c>
      <c r="P105" s="17">
        <f t="shared" si="101"/>
        <v>76886863.435364276</v>
      </c>
      <c r="Q105" s="5"/>
      <c r="R105" s="5">
        <v>12</v>
      </c>
      <c r="S105" s="17">
        <f t="shared" si="114"/>
        <v>12247.083333333332</v>
      </c>
      <c r="T105" s="17">
        <f t="shared" si="90"/>
        <v>404153749.99999994</v>
      </c>
      <c r="U105" s="17">
        <f t="shared" si="102"/>
        <v>60623062.499999985</v>
      </c>
      <c r="V105" s="17">
        <v>12</v>
      </c>
      <c r="W105" s="17">
        <f t="shared" si="115"/>
        <v>13731.9917311596</v>
      </c>
      <c r="X105" s="17">
        <f t="shared" si="91"/>
        <v>453155727.12826681</v>
      </c>
      <c r="Y105" s="17">
        <f t="shared" si="126"/>
        <v>67973359.069240019</v>
      </c>
      <c r="Z105" s="17">
        <v>12</v>
      </c>
      <c r="AA105" s="17">
        <f t="shared" si="116"/>
        <v>15421.466895750169</v>
      </c>
      <c r="AB105" s="17">
        <f t="shared" si="92"/>
        <v>508908407.55975556</v>
      </c>
      <c r="AC105" s="17">
        <f t="shared" si="127"/>
        <v>76336261.133963332</v>
      </c>
      <c r="AD105" s="17">
        <v>12</v>
      </c>
      <c r="AE105" s="17">
        <f t="shared" si="117"/>
        <v>17344.018879695599</v>
      </c>
      <c r="AF105" s="17">
        <f t="shared" si="93"/>
        <v>572352623.02995479</v>
      </c>
      <c r="AG105" s="17">
        <f t="shared" si="132"/>
        <v>85852893.45449321</v>
      </c>
      <c r="AH105" s="5"/>
      <c r="AI105" s="5">
        <v>12</v>
      </c>
      <c r="AJ105" s="17">
        <f t="shared" si="118"/>
        <v>13559.27083333333</v>
      </c>
      <c r="AK105" s="17">
        <f t="shared" si="94"/>
        <v>447455937.49999988</v>
      </c>
      <c r="AL105" s="17">
        <f t="shared" si="106"/>
        <v>67118390.624999985</v>
      </c>
      <c r="AM105" s="17">
        <v>12</v>
      </c>
      <c r="AN105" s="17">
        <f t="shared" si="119"/>
        <v>15059.435139356443</v>
      </c>
      <c r="AO105" s="17">
        <f t="shared" si="95"/>
        <v>496961359.59876263</v>
      </c>
      <c r="AP105" s="17">
        <f t="shared" si="129"/>
        <v>74544203.939814389</v>
      </c>
      <c r="AQ105" s="17">
        <v>12</v>
      </c>
      <c r="AR105" s="17">
        <f t="shared" si="120"/>
        <v>16764.343582172845</v>
      </c>
      <c r="AS105" s="17">
        <f t="shared" si="96"/>
        <v>553223338.2117039</v>
      </c>
      <c r="AT105" s="17">
        <f t="shared" si="130"/>
        <v>82983500.731755584</v>
      </c>
      <c r="AU105" s="17">
        <v>12</v>
      </c>
      <c r="AV105" s="17">
        <f t="shared" si="121"/>
        <v>18702.508276533317</v>
      </c>
      <c r="AW105" s="17">
        <f t="shared" si="97"/>
        <v>617182773.1255995</v>
      </c>
      <c r="AX105" s="17">
        <f t="shared" si="133"/>
        <v>92577415.968839929</v>
      </c>
      <c r="AY105" s="5"/>
    </row>
    <row r="106" spans="1:51" x14ac:dyDescent="0.25">
      <c r="A106" s="5"/>
      <c r="B106" s="31" t="s">
        <v>34</v>
      </c>
      <c r="C106" s="17">
        <f>SUM(C94:C105)</f>
        <v>2251713750</v>
      </c>
      <c r="D106" s="30">
        <f>SUM(D94:D105)</f>
        <v>337757062.5</v>
      </c>
      <c r="E106" s="17" t="s">
        <v>35</v>
      </c>
      <c r="F106" s="31" t="s">
        <v>63</v>
      </c>
      <c r="G106" s="17">
        <f>SUM(G94:G105)</f>
        <v>4471159661.5894365</v>
      </c>
      <c r="H106" s="30">
        <f>SUM(H94:H105)</f>
        <v>670673949.23841548</v>
      </c>
      <c r="I106" s="17" t="s">
        <v>35</v>
      </c>
      <c r="J106" s="31" t="s">
        <v>63</v>
      </c>
      <c r="K106" s="17">
        <f>SUM(K94:K105)</f>
        <v>5094957111.2433567</v>
      </c>
      <c r="L106" s="30">
        <f>SUM(L94:L105)</f>
        <v>764243566.68650341</v>
      </c>
      <c r="M106" s="17" t="s">
        <v>35</v>
      </c>
      <c r="N106" s="31" t="s">
        <v>63</v>
      </c>
      <c r="O106" s="17">
        <f>SUM(O94:O105)</f>
        <v>5805784165.6634874</v>
      </c>
      <c r="P106" s="30">
        <f>SUM(P94:P105)</f>
        <v>870867624.84952295</v>
      </c>
      <c r="Q106" s="5"/>
      <c r="R106" s="5"/>
      <c r="S106" s="31" t="s">
        <v>34</v>
      </c>
      <c r="T106" s="17">
        <f>SUM(T94:T105)</f>
        <v>2944548750</v>
      </c>
      <c r="U106" s="30">
        <f>SUM(U94:U105)</f>
        <v>441682312.5</v>
      </c>
      <c r="V106" s="17" t="s">
        <v>35</v>
      </c>
      <c r="W106" s="31" t="s">
        <v>63</v>
      </c>
      <c r="X106" s="17">
        <f>SUM(X94:X105)</f>
        <v>5172049781.1173706</v>
      </c>
      <c r="Y106" s="30">
        <f>SUM(Y94:Y105)</f>
        <v>775807467.16760552</v>
      </c>
      <c r="Z106" s="17" t="s">
        <v>35</v>
      </c>
      <c r="AA106" s="31" t="s">
        <v>63</v>
      </c>
      <c r="AB106" s="17">
        <f>SUM(AB94:AB105)</f>
        <v>5803996001.67453</v>
      </c>
      <c r="AC106" s="30">
        <f>SUM(AC94:AC105)</f>
        <v>870599400.25117946</v>
      </c>
      <c r="AD106" s="17" t="s">
        <v>35</v>
      </c>
      <c r="AE106" s="31" t="s">
        <v>63</v>
      </c>
      <c r="AF106" s="17">
        <f>SUM(AF94:AF105)</f>
        <v>6523066567.1938047</v>
      </c>
      <c r="AG106" s="30">
        <f>SUM(AG94:AG105)</f>
        <v>978459985.07907069</v>
      </c>
      <c r="AH106" s="5"/>
      <c r="AI106" s="5"/>
      <c r="AJ106" s="31" t="s">
        <v>34</v>
      </c>
      <c r="AK106" s="17">
        <f>SUM(AK94:AK105)</f>
        <v>3464175000</v>
      </c>
      <c r="AL106" s="30">
        <f>SUM(AL94:AL105)</f>
        <v>519626250</v>
      </c>
      <c r="AM106" s="17" t="s">
        <v>35</v>
      </c>
      <c r="AN106" s="31" t="s">
        <v>63</v>
      </c>
      <c r="AO106" s="17">
        <f>SUM(AO94:AO105)</f>
        <v>5697717370.7633209</v>
      </c>
      <c r="AP106" s="30">
        <f>SUM(AP94:AP105)</f>
        <v>854657605.61449814</v>
      </c>
      <c r="AQ106" s="17" t="s">
        <v>35</v>
      </c>
      <c r="AR106" s="31" t="s">
        <v>63</v>
      </c>
      <c r="AS106" s="17">
        <f>SUM(AS94:AS105)</f>
        <v>6335775169.4979095</v>
      </c>
      <c r="AT106" s="30">
        <f>SUM(AT94:AT105)</f>
        <v>950366275.42468643</v>
      </c>
      <c r="AU106" s="17" t="s">
        <v>35</v>
      </c>
      <c r="AV106" s="31" t="s">
        <v>63</v>
      </c>
      <c r="AW106" s="17">
        <f>SUM(AW94:AW105)</f>
        <v>7061028368.3415422</v>
      </c>
      <c r="AX106" s="30">
        <f>SUM(AX94:AX105)</f>
        <v>1059154255.2512312</v>
      </c>
      <c r="AY106" s="5"/>
    </row>
    <row r="107" spans="1:51" x14ac:dyDescent="0.25">
      <c r="A107" s="5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5"/>
      <c r="R107" s="5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5"/>
      <c r="AI107" s="5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5"/>
    </row>
    <row r="108" spans="1:51" x14ac:dyDescent="0.25">
      <c r="A108" s="18" t="s">
        <v>81</v>
      </c>
      <c r="B108" s="17">
        <f>(B57+B59)/12</f>
        <v>4271.041666666667</v>
      </c>
      <c r="C108" s="27" t="s">
        <v>73</v>
      </c>
      <c r="D108" s="27" t="s">
        <v>84</v>
      </c>
      <c r="E108" s="17"/>
      <c r="F108" s="17">
        <f>((B120*$B$19)-B120)/12</f>
        <v>595.87782604148686</v>
      </c>
      <c r="G108" s="27" t="s">
        <v>73</v>
      </c>
      <c r="H108" s="27" t="s">
        <v>84</v>
      </c>
      <c r="I108" s="17"/>
      <c r="J108" s="17">
        <f>((F120*$B$19)-F120)/12</f>
        <v>679.01220198051612</v>
      </c>
      <c r="K108" s="27" t="s">
        <v>73</v>
      </c>
      <c r="L108" s="27" t="s">
        <v>84</v>
      </c>
      <c r="M108" s="17"/>
      <c r="N108" s="17">
        <f>((J120*$B$19)-J120)/12</f>
        <v>773.74513749120399</v>
      </c>
      <c r="O108" s="27" t="s">
        <v>73</v>
      </c>
      <c r="P108" s="27" t="s">
        <v>84</v>
      </c>
      <c r="Q108" s="5"/>
      <c r="R108" s="18" t="s">
        <v>81</v>
      </c>
      <c r="S108" s="17">
        <f>(S57+S59)/12</f>
        <v>12813.125</v>
      </c>
      <c r="T108" s="27" t="s">
        <v>73</v>
      </c>
      <c r="U108" s="27" t="s">
        <v>84</v>
      </c>
      <c r="V108" s="17"/>
      <c r="W108" s="17">
        <f>((S120*$B$19)-S120)/12</f>
        <v>695.19079704840078</v>
      </c>
      <c r="X108" s="27" t="s">
        <v>73</v>
      </c>
      <c r="Y108" s="27" t="s">
        <v>84</v>
      </c>
      <c r="Z108" s="17"/>
      <c r="AA108" s="17">
        <f>((W120*$B$19)-W120)/12</f>
        <v>779.47981709769499</v>
      </c>
      <c r="AB108" s="27" t="s">
        <v>73</v>
      </c>
      <c r="AC108" s="27" t="s">
        <v>84</v>
      </c>
      <c r="AD108" s="17"/>
      <c r="AE108" s="17">
        <f>((AA120*$B$19)-AA120)/12</f>
        <v>875.38082097741062</v>
      </c>
      <c r="AF108" s="27" t="s">
        <v>73</v>
      </c>
      <c r="AG108" s="27" t="s">
        <v>84</v>
      </c>
      <c r="AH108" s="5"/>
      <c r="AI108" s="18" t="s">
        <v>85</v>
      </c>
      <c r="AJ108" s="17">
        <f>(AJ57+AJ59)/12</f>
        <v>19219.6875</v>
      </c>
      <c r="AK108" s="27" t="s">
        <v>73</v>
      </c>
      <c r="AL108" s="27" t="s">
        <v>84</v>
      </c>
      <c r="AM108" s="17"/>
      <c r="AN108" s="17">
        <f>((AJ120*$B$19)-AJ120)/12</f>
        <v>769.67552530358682</v>
      </c>
      <c r="AO108" s="27" t="s">
        <v>73</v>
      </c>
      <c r="AP108" s="27" t="s">
        <v>84</v>
      </c>
      <c r="AQ108" s="17"/>
      <c r="AR108" s="17">
        <f>((AN120*$B$19)-AN120)/12</f>
        <v>854.83052843557982</v>
      </c>
      <c r="AS108" s="27" t="s">
        <v>73</v>
      </c>
      <c r="AT108" s="27" t="s">
        <v>84</v>
      </c>
      <c r="AU108" s="17"/>
      <c r="AV108" s="17">
        <f>((AR120*$B$19)-AR120)/12</f>
        <v>951.607583592065</v>
      </c>
      <c r="AW108" s="27" t="s">
        <v>73</v>
      </c>
      <c r="AX108" s="27" t="s">
        <v>84</v>
      </c>
      <c r="AY108" s="5"/>
    </row>
    <row r="109" spans="1:51" x14ac:dyDescent="0.25">
      <c r="A109" s="5">
        <v>1</v>
      </c>
      <c r="B109" s="17">
        <f>B108</f>
        <v>4271.041666666667</v>
      </c>
      <c r="C109" s="17">
        <f t="shared" ref="C109:C120" si="134">B109*$F$27</f>
        <v>105201095.05208334</v>
      </c>
      <c r="D109" s="17">
        <f>C109*0.1</f>
        <v>10520109.505208336</v>
      </c>
      <c r="E109" s="17">
        <v>1</v>
      </c>
      <c r="F109" s="17">
        <f>B120+F108</f>
        <v>51848.377826041477</v>
      </c>
      <c r="G109" s="17">
        <f t="shared" ref="G109:G120" si="135">F109*$F$31</f>
        <v>953037994.91492486</v>
      </c>
      <c r="H109" s="17">
        <f>G109*0.1</f>
        <v>95303799.491492495</v>
      </c>
      <c r="I109" s="17">
        <v>1</v>
      </c>
      <c r="J109" s="17">
        <f>F120+J108</f>
        <v>59082.046114478311</v>
      </c>
      <c r="K109" s="17">
        <f t="shared" ref="K109:K120" si="136">J109*$F$31</f>
        <v>1086001860.1417544</v>
      </c>
      <c r="L109" s="17">
        <f>K109*0.1</f>
        <v>108600186.01417544</v>
      </c>
      <c r="M109" s="17">
        <v>1</v>
      </c>
      <c r="N109" s="17">
        <f>J120+N108</f>
        <v>67324.925473755167</v>
      </c>
      <c r="O109" s="17">
        <f t="shared" ref="O109:O120" si="137">N109*$F$31</f>
        <v>1237516286.3644621</v>
      </c>
      <c r="P109" s="17">
        <f>O109*0.1</f>
        <v>123751628.63644622</v>
      </c>
      <c r="Q109" s="5"/>
      <c r="R109" s="5">
        <v>1</v>
      </c>
      <c r="S109" s="17">
        <f>S108</f>
        <v>12813.125</v>
      </c>
      <c r="T109" s="17">
        <f t="shared" ref="T109:T120" si="138">S109*$F$27</f>
        <v>315603285.15625</v>
      </c>
      <c r="U109" s="17">
        <f>T109*0.1</f>
        <v>31560328.515625</v>
      </c>
      <c r="V109" s="17">
        <v>1</v>
      </c>
      <c r="W109" s="17">
        <f>S120+W108</f>
        <v>60489.774130381724</v>
      </c>
      <c r="X109" s="17">
        <f t="shared" ref="X109:X120" si="139">W109*$F$31</f>
        <v>1111877660.7340791</v>
      </c>
      <c r="Y109" s="17">
        <f>X109*0.1</f>
        <v>111187766.07340792</v>
      </c>
      <c r="Z109" s="17">
        <v>1</v>
      </c>
      <c r="AA109" s="17">
        <f>W120+AA108</f>
        <v>67823.910033935754</v>
      </c>
      <c r="AB109" s="17">
        <f t="shared" ref="AB109:AB120" si="140">AA109*$F$31</f>
        <v>1246688246.3112817</v>
      </c>
      <c r="AC109" s="17">
        <f>AB109*0.1</f>
        <v>124668824.63112818</v>
      </c>
      <c r="AD109" s="17">
        <v>1</v>
      </c>
      <c r="AE109" s="17">
        <f>AA120+AE108</f>
        <v>76168.425076698812</v>
      </c>
      <c r="AF109" s="17">
        <f t="shared" ref="AF109:AF120" si="141">AE109*$F$31</f>
        <v>1400070863.4410701</v>
      </c>
      <c r="AG109" s="17">
        <f>AF109*0.1</f>
        <v>140007086.344107</v>
      </c>
      <c r="AH109" s="5"/>
      <c r="AI109" s="5">
        <v>1</v>
      </c>
      <c r="AJ109" s="17">
        <f>AJ108</f>
        <v>19219.6875</v>
      </c>
      <c r="AK109" s="17">
        <f t="shared" ref="AK109:AK120" si="142">AJ109*$F$27</f>
        <v>473404927.734375</v>
      </c>
      <c r="AL109" s="17">
        <f>AK109*0.1</f>
        <v>47340492.7734375</v>
      </c>
      <c r="AM109" s="17">
        <v>1</v>
      </c>
      <c r="AN109" s="17">
        <f>AJ120+AN108</f>
        <v>66970.821358636909</v>
      </c>
      <c r="AO109" s="17">
        <f t="shared" ref="AO109:AO120" si="143">AN109*$F$31</f>
        <v>1231007410.0984447</v>
      </c>
      <c r="AP109" s="17">
        <f>AO109*0.1</f>
        <v>123100741.00984448</v>
      </c>
      <c r="AQ109" s="17">
        <v>1</v>
      </c>
      <c r="AR109" s="17">
        <f>AN120+AR108</f>
        <v>74380.307973528805</v>
      </c>
      <c r="AS109" s="17">
        <f t="shared" ref="AS109:AS120" si="144">AR109*$F$31</f>
        <v>1367203035.9384263</v>
      </c>
      <c r="AT109" s="17">
        <f>AS109*0.1</f>
        <v>136720303.59384263</v>
      </c>
      <c r="AU109" s="17">
        <v>1</v>
      </c>
      <c r="AV109" s="17">
        <f>AR120+AV108</f>
        <v>82801.049778906512</v>
      </c>
      <c r="AW109" s="17">
        <f t="shared" ref="AW109:AW120" si="145">AV109*$F$31</f>
        <v>1521986796.2485254</v>
      </c>
      <c r="AX109" s="17">
        <f>AW109*0.1</f>
        <v>152198679.62485254</v>
      </c>
      <c r="AY109" s="5"/>
    </row>
    <row r="110" spans="1:51" x14ac:dyDescent="0.25">
      <c r="A110" s="5">
        <v>2</v>
      </c>
      <c r="B110" s="17">
        <f>B109+$B$108</f>
        <v>8542.0833333333339</v>
      </c>
      <c r="C110" s="17">
        <f t="shared" si="134"/>
        <v>210402190.10416669</v>
      </c>
      <c r="D110" s="17">
        <f>C110*0.1</f>
        <v>21040219.010416672</v>
      </c>
      <c r="E110" s="17">
        <v>2</v>
      </c>
      <c r="F110" s="17">
        <f>F109+$F$108</f>
        <v>52444.25565208296</v>
      </c>
      <c r="G110" s="17">
        <f t="shared" si="135"/>
        <v>963990974.20484996</v>
      </c>
      <c r="H110" s="17">
        <f>G110*0.1</f>
        <v>96399097.420485005</v>
      </c>
      <c r="I110" s="17">
        <v>2</v>
      </c>
      <c r="J110" s="17">
        <f>J109+$J$108</f>
        <v>59761.058316458824</v>
      </c>
      <c r="K110" s="17">
        <f t="shared" si="136"/>
        <v>1098482953.1794088</v>
      </c>
      <c r="L110" s="17">
        <f>K110*0.1</f>
        <v>109848295.31794089</v>
      </c>
      <c r="M110" s="17">
        <v>2</v>
      </c>
      <c r="N110" s="17">
        <f>N109+$N$108</f>
        <v>68098.670611246373</v>
      </c>
      <c r="O110" s="17">
        <f t="shared" si="137"/>
        <v>1251738689.1729724</v>
      </c>
      <c r="P110" s="17">
        <f>O110*0.1</f>
        <v>125173868.91729724</v>
      </c>
      <c r="Q110" s="5"/>
      <c r="R110" s="5">
        <v>2</v>
      </c>
      <c r="S110" s="17">
        <f>S109+$B$108</f>
        <v>17084.166666666668</v>
      </c>
      <c r="T110" s="17">
        <f t="shared" si="138"/>
        <v>420804380.20833337</v>
      </c>
      <c r="U110" s="17">
        <f>T110*0.1</f>
        <v>42080438.020833343</v>
      </c>
      <c r="V110" s="17">
        <v>2</v>
      </c>
      <c r="W110" s="17">
        <f>W109+$F$108</f>
        <v>61085.651956423208</v>
      </c>
      <c r="X110" s="17">
        <f t="shared" si="139"/>
        <v>1122830640.024004</v>
      </c>
      <c r="Y110" s="17">
        <f>X110*0.1</f>
        <v>112283064.0024004</v>
      </c>
      <c r="Z110" s="17">
        <v>2</v>
      </c>
      <c r="AA110" s="17">
        <f>AA109+$J$108</f>
        <v>68502.922235916267</v>
      </c>
      <c r="AB110" s="17">
        <f t="shared" si="140"/>
        <v>1259169339.3489358</v>
      </c>
      <c r="AC110" s="17">
        <f>AB110*0.1</f>
        <v>125916933.93489359</v>
      </c>
      <c r="AD110" s="17">
        <v>2</v>
      </c>
      <c r="AE110" s="17">
        <f>AE109+$N$108</f>
        <v>76942.170214190017</v>
      </c>
      <c r="AF110" s="17">
        <f t="shared" si="141"/>
        <v>1414293266.2495801</v>
      </c>
      <c r="AG110" s="17">
        <f>AF110*0.1</f>
        <v>141429326.62495801</v>
      </c>
      <c r="AH110" s="5"/>
      <c r="AI110" s="5">
        <v>2</v>
      </c>
      <c r="AJ110" s="17">
        <f>AJ109+$B$108</f>
        <v>23490.729166666668</v>
      </c>
      <c r="AK110" s="17">
        <f t="shared" si="142"/>
        <v>578606022.78645837</v>
      </c>
      <c r="AL110" s="17">
        <f>AK110*0.1</f>
        <v>57860602.278645843</v>
      </c>
      <c r="AM110" s="17">
        <v>2</v>
      </c>
      <c r="AN110" s="17">
        <f>AN109+$F$108</f>
        <v>67566.699184678393</v>
      </c>
      <c r="AO110" s="17">
        <f t="shared" si="143"/>
        <v>1241960389.3883698</v>
      </c>
      <c r="AP110" s="17">
        <f>AO110*0.1</f>
        <v>124196038.93883699</v>
      </c>
      <c r="AQ110" s="17">
        <v>2</v>
      </c>
      <c r="AR110" s="17">
        <f>AR109+$J$108</f>
        <v>75059.320175509318</v>
      </c>
      <c r="AS110" s="17">
        <f t="shared" si="144"/>
        <v>1379684128.9760807</v>
      </c>
      <c r="AT110" s="17">
        <f>AS110*0.1</f>
        <v>137968412.89760807</v>
      </c>
      <c r="AU110" s="17">
        <v>2</v>
      </c>
      <c r="AV110" s="17">
        <f>AV109+$N$108</f>
        <v>83574.794916397717</v>
      </c>
      <c r="AW110" s="17">
        <f t="shared" si="145"/>
        <v>1536209199.0570354</v>
      </c>
      <c r="AX110" s="17">
        <f>AW110*0.1</f>
        <v>153620919.90570354</v>
      </c>
      <c r="AY110" s="5"/>
    </row>
    <row r="111" spans="1:51" x14ac:dyDescent="0.25">
      <c r="A111" s="5">
        <v>3</v>
      </c>
      <c r="B111" s="17">
        <f t="shared" ref="B111:B120" si="146">B110+$B$108</f>
        <v>12813.125</v>
      </c>
      <c r="C111" s="17">
        <f t="shared" si="134"/>
        <v>315603285.15625</v>
      </c>
      <c r="D111" s="17">
        <f t="shared" ref="D111:D120" si="147">C111*0.1</f>
        <v>31560328.515625</v>
      </c>
      <c r="E111" s="17">
        <v>3</v>
      </c>
      <c r="F111" s="17">
        <f t="shared" ref="F111:F119" si="148">F110+$F$108</f>
        <v>53040.133478124444</v>
      </c>
      <c r="G111" s="17">
        <f t="shared" si="135"/>
        <v>974943953.49477494</v>
      </c>
      <c r="H111" s="17">
        <f t="shared" ref="H111:H120" si="149">G111*0.1</f>
        <v>97494395.3494775</v>
      </c>
      <c r="I111" s="17">
        <v>3</v>
      </c>
      <c r="J111" s="17">
        <f t="shared" ref="J111:J120" si="150">J110+$J$108</f>
        <v>60440.070518439337</v>
      </c>
      <c r="K111" s="17">
        <f t="shared" si="136"/>
        <v>1110964046.217063</v>
      </c>
      <c r="L111" s="17">
        <f t="shared" ref="L111:L120" si="151">K111*0.1</f>
        <v>111096404.62170631</v>
      </c>
      <c r="M111" s="17">
        <v>3</v>
      </c>
      <c r="N111" s="17">
        <f t="shared" ref="N111:N120" si="152">N110+$N$108</f>
        <v>68872.415748737578</v>
      </c>
      <c r="O111" s="17">
        <f t="shared" si="137"/>
        <v>1265961091.9814825</v>
      </c>
      <c r="P111" s="17">
        <f t="shared" ref="P111:P120" si="153">O111*0.1</f>
        <v>126596109.19814825</v>
      </c>
      <c r="Q111" s="5"/>
      <c r="R111" s="5">
        <v>3</v>
      </c>
      <c r="S111" s="17">
        <f t="shared" ref="S111:S120" si="154">S110+$B$108</f>
        <v>21355.208333333336</v>
      </c>
      <c r="T111" s="17">
        <f t="shared" si="138"/>
        <v>526005475.26041675</v>
      </c>
      <c r="U111" s="17">
        <f t="shared" ref="U111:U120" si="155">T111*0.1</f>
        <v>52600547.526041679</v>
      </c>
      <c r="V111" s="17">
        <v>3</v>
      </c>
      <c r="W111" s="17">
        <f t="shared" ref="W111:W119" si="156">W110+$F$108</f>
        <v>61681.529782464691</v>
      </c>
      <c r="X111" s="17">
        <f t="shared" si="139"/>
        <v>1133783619.3139291</v>
      </c>
      <c r="Y111" s="17">
        <f t="shared" ref="Y111:Y120" si="157">X111*0.1</f>
        <v>113378361.93139291</v>
      </c>
      <c r="Z111" s="17">
        <v>3</v>
      </c>
      <c r="AA111" s="17">
        <f t="shared" ref="AA111:AA120" si="158">AA110+$J$108</f>
        <v>69181.93443789678</v>
      </c>
      <c r="AB111" s="17">
        <f t="shared" si="140"/>
        <v>1271650432.3865902</v>
      </c>
      <c r="AC111" s="17">
        <f t="shared" ref="AC111:AC120" si="159">AB111*0.1</f>
        <v>127165043.23865902</v>
      </c>
      <c r="AD111" s="17">
        <v>3</v>
      </c>
      <c r="AE111" s="17">
        <f t="shared" ref="AE111:AE120" si="160">AE110+$N$108</f>
        <v>77715.915351681222</v>
      </c>
      <c r="AF111" s="17">
        <f t="shared" si="141"/>
        <v>1428515669.0580904</v>
      </c>
      <c r="AG111" s="17">
        <f t="shared" ref="AG111:AG120" si="161">AF111*0.1</f>
        <v>142851566.90580904</v>
      </c>
      <c r="AH111" s="5"/>
      <c r="AI111" s="5">
        <v>3</v>
      </c>
      <c r="AJ111" s="17">
        <f t="shared" ref="AJ111:AJ120" si="162">AJ110+$B$108</f>
        <v>27761.770833333336</v>
      </c>
      <c r="AK111" s="17">
        <f t="shared" si="142"/>
        <v>683807117.83854175</v>
      </c>
      <c r="AL111" s="17">
        <f t="shared" ref="AL111:AL120" si="163">AK111*0.1</f>
        <v>68380711.783854172</v>
      </c>
      <c r="AM111" s="17">
        <v>3</v>
      </c>
      <c r="AN111" s="17">
        <f t="shared" ref="AN111:AN119" si="164">AN110+$F$108</f>
        <v>68162.577010719877</v>
      </c>
      <c r="AO111" s="17">
        <f t="shared" si="143"/>
        <v>1252913368.6782947</v>
      </c>
      <c r="AP111" s="17">
        <f t="shared" ref="AP111:AP120" si="165">AO111*0.1</f>
        <v>125291336.86782947</v>
      </c>
      <c r="AQ111" s="17">
        <v>3</v>
      </c>
      <c r="AR111" s="17">
        <f t="shared" ref="AR111:AR120" si="166">AR110+$J$108</f>
        <v>75738.332377489831</v>
      </c>
      <c r="AS111" s="17">
        <f t="shared" si="144"/>
        <v>1392165222.0137351</v>
      </c>
      <c r="AT111" s="17">
        <f t="shared" ref="AT111:AT120" si="167">AS111*0.1</f>
        <v>139216522.20137352</v>
      </c>
      <c r="AU111" s="17">
        <v>3</v>
      </c>
      <c r="AV111" s="17">
        <f t="shared" ref="AV111:AV120" si="168">AV110+$N$108</f>
        <v>84348.540053888923</v>
      </c>
      <c r="AW111" s="17">
        <f t="shared" si="145"/>
        <v>1550431601.8655457</v>
      </c>
      <c r="AX111" s="17">
        <f t="shared" ref="AX111:AX120" si="169">AW111*0.1</f>
        <v>155043160.18655458</v>
      </c>
      <c r="AY111" s="5"/>
    </row>
    <row r="112" spans="1:51" x14ac:dyDescent="0.25">
      <c r="A112" s="5">
        <v>4</v>
      </c>
      <c r="B112" s="17">
        <f t="shared" si="146"/>
        <v>17084.166666666668</v>
      </c>
      <c r="C112" s="17">
        <f t="shared" si="134"/>
        <v>420804380.20833337</v>
      </c>
      <c r="D112" s="17">
        <f t="shared" si="147"/>
        <v>42080438.020833343</v>
      </c>
      <c r="E112" s="17">
        <v>4</v>
      </c>
      <c r="F112" s="17">
        <f t="shared" si="148"/>
        <v>53636.011304165928</v>
      </c>
      <c r="G112" s="17">
        <f t="shared" si="135"/>
        <v>985896932.78469992</v>
      </c>
      <c r="H112" s="17">
        <f t="shared" si="149"/>
        <v>98589693.278469995</v>
      </c>
      <c r="I112" s="17">
        <v>4</v>
      </c>
      <c r="J112" s="17">
        <f t="shared" si="150"/>
        <v>61119.08272041985</v>
      </c>
      <c r="K112" s="17">
        <f t="shared" si="136"/>
        <v>1123445139.2547174</v>
      </c>
      <c r="L112" s="17">
        <f t="shared" si="151"/>
        <v>112344513.92547174</v>
      </c>
      <c r="M112" s="17">
        <v>4</v>
      </c>
      <c r="N112" s="17">
        <f t="shared" si="152"/>
        <v>69646.160886228783</v>
      </c>
      <c r="O112" s="17">
        <f t="shared" si="137"/>
        <v>1280183494.7899928</v>
      </c>
      <c r="P112" s="17">
        <f t="shared" si="153"/>
        <v>128018349.47899929</v>
      </c>
      <c r="Q112" s="5"/>
      <c r="R112" s="5">
        <v>4</v>
      </c>
      <c r="S112" s="17">
        <f t="shared" si="154"/>
        <v>25626.250000000004</v>
      </c>
      <c r="T112" s="17">
        <f t="shared" si="138"/>
        <v>631206570.31250012</v>
      </c>
      <c r="U112" s="17">
        <f t="shared" si="155"/>
        <v>63120657.031250015</v>
      </c>
      <c r="V112" s="17">
        <v>4</v>
      </c>
      <c r="W112" s="17">
        <f t="shared" si="156"/>
        <v>62277.407608506175</v>
      </c>
      <c r="X112" s="17">
        <f t="shared" si="139"/>
        <v>1144736598.6038542</v>
      </c>
      <c r="Y112" s="17">
        <f t="shared" si="157"/>
        <v>114473659.86038542</v>
      </c>
      <c r="Z112" s="17">
        <v>4</v>
      </c>
      <c r="AA112" s="17">
        <f t="shared" si="158"/>
        <v>69860.946639877293</v>
      </c>
      <c r="AB112" s="17">
        <f t="shared" si="140"/>
        <v>1284131525.4242444</v>
      </c>
      <c r="AC112" s="17">
        <f t="shared" si="159"/>
        <v>128413152.54242444</v>
      </c>
      <c r="AD112" s="17">
        <v>4</v>
      </c>
      <c r="AE112" s="17">
        <f t="shared" si="160"/>
        <v>78489.660489172427</v>
      </c>
      <c r="AF112" s="17">
        <f t="shared" si="141"/>
        <v>1442738071.8666008</v>
      </c>
      <c r="AG112" s="17">
        <f t="shared" si="161"/>
        <v>144273807.18666008</v>
      </c>
      <c r="AH112" s="5"/>
      <c r="AI112" s="5">
        <v>4</v>
      </c>
      <c r="AJ112" s="17">
        <f t="shared" si="162"/>
        <v>32032.812500000004</v>
      </c>
      <c r="AK112" s="17">
        <f t="shared" si="142"/>
        <v>789008212.89062512</v>
      </c>
      <c r="AL112" s="17">
        <f t="shared" si="163"/>
        <v>78900821.289062515</v>
      </c>
      <c r="AM112" s="17">
        <v>4</v>
      </c>
      <c r="AN112" s="17">
        <f t="shared" si="164"/>
        <v>68758.454836761361</v>
      </c>
      <c r="AO112" s="17">
        <f t="shared" si="143"/>
        <v>1263866347.9682198</v>
      </c>
      <c r="AP112" s="17">
        <f t="shared" si="165"/>
        <v>126386634.79682198</v>
      </c>
      <c r="AQ112" s="17">
        <v>4</v>
      </c>
      <c r="AR112" s="17">
        <f t="shared" si="166"/>
        <v>76417.344579470344</v>
      </c>
      <c r="AS112" s="17">
        <f t="shared" si="144"/>
        <v>1404646315.0513892</v>
      </c>
      <c r="AT112" s="17">
        <f t="shared" si="167"/>
        <v>140464631.50513893</v>
      </c>
      <c r="AU112" s="17">
        <v>4</v>
      </c>
      <c r="AV112" s="17">
        <f t="shared" si="168"/>
        <v>85122.285191380128</v>
      </c>
      <c r="AW112" s="17">
        <f t="shared" si="145"/>
        <v>1564654004.6740561</v>
      </c>
      <c r="AX112" s="17">
        <f t="shared" si="169"/>
        <v>156465400.46740562</v>
      </c>
      <c r="AY112" s="5"/>
    </row>
    <row r="113" spans="1:51" x14ac:dyDescent="0.25">
      <c r="A113" s="5">
        <v>5</v>
      </c>
      <c r="B113" s="17">
        <f t="shared" si="146"/>
        <v>21355.208333333336</v>
      </c>
      <c r="C113" s="17">
        <f t="shared" si="134"/>
        <v>526005475.26041675</v>
      </c>
      <c r="D113" s="17">
        <f t="shared" si="147"/>
        <v>52600547.526041679</v>
      </c>
      <c r="E113" s="17">
        <v>5</v>
      </c>
      <c r="F113" s="17">
        <f t="shared" si="148"/>
        <v>54231.889130207412</v>
      </c>
      <c r="G113" s="17">
        <f t="shared" si="135"/>
        <v>996849912.07462502</v>
      </c>
      <c r="H113" s="17">
        <f t="shared" si="149"/>
        <v>99684991.207462505</v>
      </c>
      <c r="I113" s="17">
        <v>5</v>
      </c>
      <c r="J113" s="17">
        <f t="shared" si="150"/>
        <v>61798.094922400363</v>
      </c>
      <c r="K113" s="17">
        <f t="shared" si="136"/>
        <v>1135926232.2923717</v>
      </c>
      <c r="L113" s="17">
        <f t="shared" si="151"/>
        <v>113592623.22923718</v>
      </c>
      <c r="M113" s="17">
        <v>5</v>
      </c>
      <c r="N113" s="17">
        <f t="shared" si="152"/>
        <v>70419.906023719988</v>
      </c>
      <c r="O113" s="17">
        <f t="shared" si="137"/>
        <v>1294405897.5985031</v>
      </c>
      <c r="P113" s="17">
        <f t="shared" si="153"/>
        <v>129440589.75985032</v>
      </c>
      <c r="Q113" s="5"/>
      <c r="R113" s="5">
        <v>5</v>
      </c>
      <c r="S113" s="17">
        <f t="shared" si="154"/>
        <v>29897.291666666672</v>
      </c>
      <c r="T113" s="17">
        <f t="shared" si="138"/>
        <v>736407665.36458349</v>
      </c>
      <c r="U113" s="17">
        <f t="shared" si="155"/>
        <v>73640766.536458358</v>
      </c>
      <c r="V113" s="17">
        <v>5</v>
      </c>
      <c r="W113" s="17">
        <f t="shared" si="156"/>
        <v>62873.285434547659</v>
      </c>
      <c r="X113" s="17">
        <f t="shared" si="139"/>
        <v>1155689577.893779</v>
      </c>
      <c r="Y113" s="17">
        <f t="shared" si="157"/>
        <v>115568957.78937791</v>
      </c>
      <c r="Z113" s="17">
        <v>5</v>
      </c>
      <c r="AA113" s="17">
        <f t="shared" si="158"/>
        <v>70539.958841857806</v>
      </c>
      <c r="AB113" s="17">
        <f t="shared" si="140"/>
        <v>1296612618.4618988</v>
      </c>
      <c r="AC113" s="17">
        <f t="shared" si="159"/>
        <v>129661261.84618989</v>
      </c>
      <c r="AD113" s="17">
        <v>5</v>
      </c>
      <c r="AE113" s="17">
        <f t="shared" si="160"/>
        <v>79263.405626663633</v>
      </c>
      <c r="AF113" s="17">
        <f t="shared" si="141"/>
        <v>1456960474.6751108</v>
      </c>
      <c r="AG113" s="17">
        <f t="shared" si="161"/>
        <v>145696047.46751109</v>
      </c>
      <c r="AH113" s="5"/>
      <c r="AI113" s="5">
        <v>5</v>
      </c>
      <c r="AJ113" s="17">
        <f t="shared" si="162"/>
        <v>36303.854166666672</v>
      </c>
      <c r="AK113" s="17">
        <f t="shared" si="142"/>
        <v>894209307.94270849</v>
      </c>
      <c r="AL113" s="17">
        <f t="shared" si="163"/>
        <v>89420930.794270858</v>
      </c>
      <c r="AM113" s="17">
        <v>5</v>
      </c>
      <c r="AN113" s="17">
        <f t="shared" si="164"/>
        <v>69354.332662802844</v>
      </c>
      <c r="AO113" s="17">
        <f t="shared" si="143"/>
        <v>1274819327.2581449</v>
      </c>
      <c r="AP113" s="17">
        <f t="shared" si="165"/>
        <v>127481932.72581449</v>
      </c>
      <c r="AQ113" s="17">
        <v>5</v>
      </c>
      <c r="AR113" s="17">
        <f t="shared" si="166"/>
        <v>77096.356781450857</v>
      </c>
      <c r="AS113" s="17">
        <f t="shared" si="144"/>
        <v>1417127408.0890436</v>
      </c>
      <c r="AT113" s="17">
        <f t="shared" si="167"/>
        <v>141712740.80890438</v>
      </c>
      <c r="AU113" s="17">
        <v>5</v>
      </c>
      <c r="AV113" s="17">
        <f t="shared" si="168"/>
        <v>85896.030328871333</v>
      </c>
      <c r="AW113" s="17">
        <f t="shared" si="145"/>
        <v>1578876407.4825661</v>
      </c>
      <c r="AX113" s="17">
        <f t="shared" si="169"/>
        <v>157887640.74825662</v>
      </c>
      <c r="AY113" s="5"/>
    </row>
    <row r="114" spans="1:51" x14ac:dyDescent="0.25">
      <c r="A114" s="5">
        <v>6</v>
      </c>
      <c r="B114" s="17">
        <f t="shared" si="146"/>
        <v>25626.250000000004</v>
      </c>
      <c r="C114" s="17">
        <f t="shared" si="134"/>
        <v>631206570.31250012</v>
      </c>
      <c r="D114" s="17">
        <f t="shared" si="147"/>
        <v>63120657.031250015</v>
      </c>
      <c r="E114" s="17">
        <v>6</v>
      </c>
      <c r="F114" s="17">
        <f t="shared" si="148"/>
        <v>54827.766956248895</v>
      </c>
      <c r="G114" s="17">
        <f t="shared" si="135"/>
        <v>1007802891.36455</v>
      </c>
      <c r="H114" s="17">
        <f t="shared" si="149"/>
        <v>100780289.136455</v>
      </c>
      <c r="I114" s="17">
        <v>6</v>
      </c>
      <c r="J114" s="17">
        <f t="shared" si="150"/>
        <v>62477.107124380876</v>
      </c>
      <c r="K114" s="17">
        <f t="shared" si="136"/>
        <v>1148407325.3300259</v>
      </c>
      <c r="L114" s="17">
        <f t="shared" si="151"/>
        <v>114840732.5330026</v>
      </c>
      <c r="M114" s="17">
        <v>6</v>
      </c>
      <c r="N114" s="17">
        <f t="shared" si="152"/>
        <v>71193.651161211194</v>
      </c>
      <c r="O114" s="17">
        <f t="shared" si="137"/>
        <v>1308628300.4070132</v>
      </c>
      <c r="P114" s="17">
        <f t="shared" si="153"/>
        <v>130862830.04070133</v>
      </c>
      <c r="Q114" s="5"/>
      <c r="R114" s="5">
        <v>6</v>
      </c>
      <c r="S114" s="17">
        <f t="shared" si="154"/>
        <v>34168.333333333336</v>
      </c>
      <c r="T114" s="17">
        <f t="shared" si="138"/>
        <v>841608760.41666675</v>
      </c>
      <c r="U114" s="17">
        <f t="shared" si="155"/>
        <v>84160876.041666687</v>
      </c>
      <c r="V114" s="17">
        <v>6</v>
      </c>
      <c r="W114" s="17">
        <f t="shared" si="156"/>
        <v>63469.163260589143</v>
      </c>
      <c r="X114" s="17">
        <f t="shared" si="139"/>
        <v>1166642557.1837041</v>
      </c>
      <c r="Y114" s="17">
        <f t="shared" si="157"/>
        <v>116664255.71837042</v>
      </c>
      <c r="Z114" s="17">
        <v>6</v>
      </c>
      <c r="AA114" s="17">
        <f t="shared" si="158"/>
        <v>71218.971043838319</v>
      </c>
      <c r="AB114" s="17">
        <f t="shared" si="140"/>
        <v>1309093711.4995532</v>
      </c>
      <c r="AC114" s="17">
        <f t="shared" si="159"/>
        <v>130909371.14995533</v>
      </c>
      <c r="AD114" s="17">
        <v>6</v>
      </c>
      <c r="AE114" s="17">
        <f t="shared" si="160"/>
        <v>80037.150764154838</v>
      </c>
      <c r="AF114" s="17">
        <f t="shared" si="141"/>
        <v>1471182877.4836211</v>
      </c>
      <c r="AG114" s="17">
        <f t="shared" si="161"/>
        <v>147118287.74836212</v>
      </c>
      <c r="AH114" s="5"/>
      <c r="AI114" s="5">
        <v>6</v>
      </c>
      <c r="AJ114" s="17">
        <f t="shared" si="162"/>
        <v>40574.895833333336</v>
      </c>
      <c r="AK114" s="17">
        <f t="shared" si="142"/>
        <v>999410402.99479175</v>
      </c>
      <c r="AL114" s="17">
        <f t="shared" si="163"/>
        <v>99941040.299479187</v>
      </c>
      <c r="AM114" s="17">
        <v>6</v>
      </c>
      <c r="AN114" s="17">
        <f t="shared" si="164"/>
        <v>69950.210488844328</v>
      </c>
      <c r="AO114" s="17">
        <f t="shared" si="143"/>
        <v>1285772306.5480697</v>
      </c>
      <c r="AP114" s="17">
        <f t="shared" si="165"/>
        <v>128577230.65480697</v>
      </c>
      <c r="AQ114" s="17">
        <v>6</v>
      </c>
      <c r="AR114" s="17">
        <f t="shared" si="166"/>
        <v>77775.36898343137</v>
      </c>
      <c r="AS114" s="17">
        <f t="shared" si="144"/>
        <v>1429608501.1266978</v>
      </c>
      <c r="AT114" s="17">
        <f t="shared" si="167"/>
        <v>142960850.1126698</v>
      </c>
      <c r="AU114" s="17">
        <v>6</v>
      </c>
      <c r="AV114" s="17">
        <f t="shared" si="168"/>
        <v>86669.775466362538</v>
      </c>
      <c r="AW114" s="17">
        <f t="shared" si="145"/>
        <v>1593098810.2910764</v>
      </c>
      <c r="AX114" s="17">
        <f t="shared" si="169"/>
        <v>159309881.02910766</v>
      </c>
      <c r="AY114" s="5"/>
    </row>
    <row r="115" spans="1:51" x14ac:dyDescent="0.25">
      <c r="A115" s="5">
        <v>7</v>
      </c>
      <c r="B115" s="17">
        <f t="shared" si="146"/>
        <v>29897.291666666672</v>
      </c>
      <c r="C115" s="17">
        <f t="shared" si="134"/>
        <v>736407665.36458349</v>
      </c>
      <c r="D115" s="17">
        <f t="shared" si="147"/>
        <v>73640766.536458358</v>
      </c>
      <c r="E115" s="17">
        <v>7</v>
      </c>
      <c r="F115" s="17">
        <f t="shared" si="148"/>
        <v>55423.644782290379</v>
      </c>
      <c r="G115" s="17">
        <f t="shared" si="135"/>
        <v>1018755870.654475</v>
      </c>
      <c r="H115" s="17">
        <f t="shared" si="149"/>
        <v>101875587.06544751</v>
      </c>
      <c r="I115" s="17">
        <v>7</v>
      </c>
      <c r="J115" s="17">
        <f t="shared" si="150"/>
        <v>63156.11932636139</v>
      </c>
      <c r="K115" s="17">
        <f t="shared" si="136"/>
        <v>1160888418.3676803</v>
      </c>
      <c r="L115" s="17">
        <f t="shared" si="151"/>
        <v>116088841.83676803</v>
      </c>
      <c r="M115" s="17">
        <v>7</v>
      </c>
      <c r="N115" s="17">
        <f t="shared" si="152"/>
        <v>71967.396298702399</v>
      </c>
      <c r="O115" s="17">
        <f t="shared" si="137"/>
        <v>1322850703.2155235</v>
      </c>
      <c r="P115" s="17">
        <f t="shared" si="153"/>
        <v>132285070.32155235</v>
      </c>
      <c r="Q115" s="5"/>
      <c r="R115" s="5">
        <v>7</v>
      </c>
      <c r="S115" s="17">
        <f t="shared" si="154"/>
        <v>38439.375</v>
      </c>
      <c r="T115" s="17">
        <f t="shared" si="138"/>
        <v>946809855.46875</v>
      </c>
      <c r="U115" s="17">
        <f t="shared" si="155"/>
        <v>94680985.546875</v>
      </c>
      <c r="V115" s="17">
        <v>7</v>
      </c>
      <c r="W115" s="17">
        <f t="shared" si="156"/>
        <v>64065.041086630627</v>
      </c>
      <c r="X115" s="17">
        <f t="shared" si="139"/>
        <v>1177595536.4736292</v>
      </c>
      <c r="Y115" s="17">
        <f t="shared" si="157"/>
        <v>117759553.64736293</v>
      </c>
      <c r="Z115" s="17">
        <v>7</v>
      </c>
      <c r="AA115" s="17">
        <f t="shared" si="158"/>
        <v>71897.983245818832</v>
      </c>
      <c r="AB115" s="17">
        <f t="shared" si="140"/>
        <v>1321574804.5372074</v>
      </c>
      <c r="AC115" s="17">
        <f t="shared" si="159"/>
        <v>132157480.45372075</v>
      </c>
      <c r="AD115" s="17">
        <v>7</v>
      </c>
      <c r="AE115" s="17">
        <f t="shared" si="160"/>
        <v>80810.895901646043</v>
      </c>
      <c r="AF115" s="17">
        <f t="shared" si="141"/>
        <v>1485405280.2921314</v>
      </c>
      <c r="AG115" s="17">
        <f t="shared" si="161"/>
        <v>148540528.02921316</v>
      </c>
      <c r="AH115" s="5"/>
      <c r="AI115" s="5">
        <v>7</v>
      </c>
      <c r="AJ115" s="17">
        <f t="shared" si="162"/>
        <v>44845.9375</v>
      </c>
      <c r="AK115" s="17">
        <f t="shared" si="142"/>
        <v>1104611498.046875</v>
      </c>
      <c r="AL115" s="17">
        <f t="shared" si="163"/>
        <v>110461149.8046875</v>
      </c>
      <c r="AM115" s="17">
        <v>7</v>
      </c>
      <c r="AN115" s="17">
        <f t="shared" si="164"/>
        <v>70546.088314885812</v>
      </c>
      <c r="AO115" s="17">
        <f t="shared" si="143"/>
        <v>1296725285.8379948</v>
      </c>
      <c r="AP115" s="17">
        <f t="shared" si="165"/>
        <v>129672528.58379948</v>
      </c>
      <c r="AQ115" s="17">
        <v>7</v>
      </c>
      <c r="AR115" s="17">
        <f t="shared" si="166"/>
        <v>78454.381185411883</v>
      </c>
      <c r="AS115" s="17">
        <f t="shared" si="144"/>
        <v>1442089594.1643522</v>
      </c>
      <c r="AT115" s="17">
        <f t="shared" si="167"/>
        <v>144208959.41643521</v>
      </c>
      <c r="AU115" s="17">
        <v>7</v>
      </c>
      <c r="AV115" s="17">
        <f t="shared" si="168"/>
        <v>87443.520603853744</v>
      </c>
      <c r="AW115" s="17">
        <f t="shared" si="145"/>
        <v>1607321213.0995867</v>
      </c>
      <c r="AX115" s="17">
        <f t="shared" si="169"/>
        <v>160732121.30995867</v>
      </c>
      <c r="AY115" s="5"/>
    </row>
    <row r="116" spans="1:51" x14ac:dyDescent="0.25">
      <c r="A116" s="5">
        <v>8</v>
      </c>
      <c r="B116" s="17">
        <f t="shared" si="146"/>
        <v>34168.333333333336</v>
      </c>
      <c r="C116" s="17">
        <f t="shared" si="134"/>
        <v>841608760.41666675</v>
      </c>
      <c r="D116" s="17">
        <f t="shared" si="147"/>
        <v>84160876.041666687</v>
      </c>
      <c r="E116" s="17">
        <v>8</v>
      </c>
      <c r="F116" s="17">
        <f t="shared" si="148"/>
        <v>56019.522608331863</v>
      </c>
      <c r="G116" s="17">
        <f t="shared" si="135"/>
        <v>1029708849.9444001</v>
      </c>
      <c r="H116" s="17">
        <f t="shared" si="149"/>
        <v>102970884.99444002</v>
      </c>
      <c r="I116" s="17">
        <v>8</v>
      </c>
      <c r="J116" s="17">
        <f t="shared" si="150"/>
        <v>63835.131528341903</v>
      </c>
      <c r="K116" s="17">
        <f t="shared" si="136"/>
        <v>1173369511.4053347</v>
      </c>
      <c r="L116" s="17">
        <f t="shared" si="151"/>
        <v>117336951.14053348</v>
      </c>
      <c r="M116" s="17">
        <v>8</v>
      </c>
      <c r="N116" s="17">
        <f t="shared" si="152"/>
        <v>72741.141436193604</v>
      </c>
      <c r="O116" s="17">
        <f t="shared" si="137"/>
        <v>1337073106.0240338</v>
      </c>
      <c r="P116" s="17">
        <f t="shared" si="153"/>
        <v>133707310.60240339</v>
      </c>
      <c r="Q116" s="5"/>
      <c r="R116" s="5">
        <v>8</v>
      </c>
      <c r="S116" s="17">
        <f t="shared" si="154"/>
        <v>42710.416666666664</v>
      </c>
      <c r="T116" s="17">
        <f t="shared" si="138"/>
        <v>1052010950.5208333</v>
      </c>
      <c r="U116" s="17">
        <f t="shared" si="155"/>
        <v>105201095.05208333</v>
      </c>
      <c r="V116" s="17">
        <v>8</v>
      </c>
      <c r="W116" s="17">
        <f t="shared" si="156"/>
        <v>64660.91891267211</v>
      </c>
      <c r="X116" s="17">
        <f t="shared" si="139"/>
        <v>1188548515.7635543</v>
      </c>
      <c r="Y116" s="17">
        <f t="shared" si="157"/>
        <v>118854851.57635544</v>
      </c>
      <c r="Z116" s="17">
        <v>8</v>
      </c>
      <c r="AA116" s="17">
        <f t="shared" si="158"/>
        <v>72576.995447799345</v>
      </c>
      <c r="AB116" s="17">
        <f t="shared" si="140"/>
        <v>1334055897.5748618</v>
      </c>
      <c r="AC116" s="17">
        <f t="shared" si="159"/>
        <v>133405589.75748618</v>
      </c>
      <c r="AD116" s="17">
        <v>8</v>
      </c>
      <c r="AE116" s="17">
        <f t="shared" si="160"/>
        <v>81584.641039137248</v>
      </c>
      <c r="AF116" s="17">
        <f t="shared" si="141"/>
        <v>1499627683.1006415</v>
      </c>
      <c r="AG116" s="17">
        <f t="shared" si="161"/>
        <v>149962768.31006417</v>
      </c>
      <c r="AH116" s="5"/>
      <c r="AI116" s="5">
        <v>8</v>
      </c>
      <c r="AJ116" s="17">
        <f t="shared" si="162"/>
        <v>49116.979166666664</v>
      </c>
      <c r="AK116" s="17">
        <f t="shared" si="142"/>
        <v>1209812593.0989583</v>
      </c>
      <c r="AL116" s="17">
        <f t="shared" si="163"/>
        <v>120981259.30989583</v>
      </c>
      <c r="AM116" s="17">
        <v>8</v>
      </c>
      <c r="AN116" s="17">
        <f t="shared" si="164"/>
        <v>71141.966140927296</v>
      </c>
      <c r="AO116" s="17">
        <f t="shared" si="143"/>
        <v>1307678265.1279199</v>
      </c>
      <c r="AP116" s="17">
        <f t="shared" si="165"/>
        <v>130767826.51279199</v>
      </c>
      <c r="AQ116" s="17">
        <v>8</v>
      </c>
      <c r="AR116" s="17">
        <f t="shared" si="166"/>
        <v>79133.393387392396</v>
      </c>
      <c r="AS116" s="17">
        <f t="shared" si="144"/>
        <v>1454570687.2020066</v>
      </c>
      <c r="AT116" s="17">
        <f t="shared" si="167"/>
        <v>145457068.72020066</v>
      </c>
      <c r="AU116" s="17">
        <v>8</v>
      </c>
      <c r="AV116" s="17">
        <f t="shared" si="168"/>
        <v>88217.265741344949</v>
      </c>
      <c r="AW116" s="17">
        <f t="shared" si="145"/>
        <v>1621543615.9080968</v>
      </c>
      <c r="AX116" s="17">
        <f t="shared" si="169"/>
        <v>162154361.5908097</v>
      </c>
      <c r="AY116" s="5"/>
    </row>
    <row r="117" spans="1:51" x14ac:dyDescent="0.25">
      <c r="A117" s="5">
        <v>9</v>
      </c>
      <c r="B117" s="17">
        <f t="shared" si="146"/>
        <v>38439.375</v>
      </c>
      <c r="C117" s="17">
        <f t="shared" si="134"/>
        <v>946809855.46875</v>
      </c>
      <c r="D117" s="17">
        <f t="shared" si="147"/>
        <v>94680985.546875</v>
      </c>
      <c r="E117" s="17">
        <v>9</v>
      </c>
      <c r="F117" s="17">
        <f t="shared" si="148"/>
        <v>56615.400434373347</v>
      </c>
      <c r="G117" s="17">
        <f t="shared" si="135"/>
        <v>1040661829.2343251</v>
      </c>
      <c r="H117" s="17">
        <f t="shared" si="149"/>
        <v>104066182.92343251</v>
      </c>
      <c r="I117" s="17">
        <v>9</v>
      </c>
      <c r="J117" s="17">
        <f t="shared" si="150"/>
        <v>64514.143730322416</v>
      </c>
      <c r="K117" s="17">
        <f t="shared" si="136"/>
        <v>1185850604.4429889</v>
      </c>
      <c r="L117" s="17">
        <f t="shared" si="151"/>
        <v>118585060.44429889</v>
      </c>
      <c r="M117" s="17">
        <v>9</v>
      </c>
      <c r="N117" s="17">
        <f t="shared" si="152"/>
        <v>73514.886573684809</v>
      </c>
      <c r="O117" s="17">
        <f t="shared" si="137"/>
        <v>1351295508.8325438</v>
      </c>
      <c r="P117" s="17">
        <f t="shared" si="153"/>
        <v>135129550.88325438</v>
      </c>
      <c r="Q117" s="5"/>
      <c r="R117" s="5">
        <v>9</v>
      </c>
      <c r="S117" s="17">
        <f t="shared" si="154"/>
        <v>46981.458333333328</v>
      </c>
      <c r="T117" s="17">
        <f t="shared" si="138"/>
        <v>1157212045.5729165</v>
      </c>
      <c r="U117" s="17">
        <f t="shared" si="155"/>
        <v>115721204.55729166</v>
      </c>
      <c r="V117" s="17">
        <v>9</v>
      </c>
      <c r="W117" s="17">
        <f t="shared" si="156"/>
        <v>65256.796738713594</v>
      </c>
      <c r="X117" s="17">
        <f t="shared" si="139"/>
        <v>1199501495.0534792</v>
      </c>
      <c r="Y117" s="17">
        <f t="shared" si="157"/>
        <v>119950149.50534792</v>
      </c>
      <c r="Z117" s="17">
        <v>9</v>
      </c>
      <c r="AA117" s="17">
        <f t="shared" si="158"/>
        <v>73256.007649779858</v>
      </c>
      <c r="AB117" s="17">
        <f t="shared" si="140"/>
        <v>1346536990.6125159</v>
      </c>
      <c r="AC117" s="17">
        <f t="shared" si="159"/>
        <v>134653699.06125161</v>
      </c>
      <c r="AD117" s="17">
        <v>9</v>
      </c>
      <c r="AE117" s="17">
        <f t="shared" si="160"/>
        <v>82358.386176628454</v>
      </c>
      <c r="AF117" s="17">
        <f t="shared" si="141"/>
        <v>1513850085.9091518</v>
      </c>
      <c r="AG117" s="17">
        <f t="shared" si="161"/>
        <v>151385008.59091517</v>
      </c>
      <c r="AH117" s="5"/>
      <c r="AI117" s="5">
        <v>9</v>
      </c>
      <c r="AJ117" s="17">
        <f t="shared" si="162"/>
        <v>53388.020833333328</v>
      </c>
      <c r="AK117" s="17">
        <f t="shared" si="142"/>
        <v>1315013688.1510415</v>
      </c>
      <c r="AL117" s="17">
        <f t="shared" si="163"/>
        <v>131501368.81510416</v>
      </c>
      <c r="AM117" s="17">
        <v>9</v>
      </c>
      <c r="AN117" s="17">
        <f t="shared" si="164"/>
        <v>71737.84396696878</v>
      </c>
      <c r="AO117" s="17">
        <f t="shared" si="143"/>
        <v>1318631244.4178448</v>
      </c>
      <c r="AP117" s="17">
        <f t="shared" si="165"/>
        <v>131863124.44178449</v>
      </c>
      <c r="AQ117" s="17">
        <v>9</v>
      </c>
      <c r="AR117" s="17">
        <f t="shared" si="166"/>
        <v>79812.405589372909</v>
      </c>
      <c r="AS117" s="17">
        <f t="shared" si="144"/>
        <v>1467051780.2396607</v>
      </c>
      <c r="AT117" s="17">
        <f t="shared" si="167"/>
        <v>146705178.02396607</v>
      </c>
      <c r="AU117" s="17">
        <v>9</v>
      </c>
      <c r="AV117" s="17">
        <f t="shared" si="168"/>
        <v>88991.010878836154</v>
      </c>
      <c r="AW117" s="17">
        <f t="shared" si="145"/>
        <v>1635766018.7166071</v>
      </c>
      <c r="AX117" s="17">
        <f t="shared" si="169"/>
        <v>163576601.87166071</v>
      </c>
      <c r="AY117" s="5"/>
    </row>
    <row r="118" spans="1:51" x14ac:dyDescent="0.25">
      <c r="A118" s="5">
        <v>10</v>
      </c>
      <c r="B118" s="17">
        <f t="shared" si="146"/>
        <v>42710.416666666664</v>
      </c>
      <c r="C118" s="17">
        <f t="shared" si="134"/>
        <v>1052010950.5208333</v>
      </c>
      <c r="D118" s="17">
        <f t="shared" si="147"/>
        <v>105201095.05208333</v>
      </c>
      <c r="E118" s="17">
        <v>10</v>
      </c>
      <c r="F118" s="17">
        <f t="shared" si="148"/>
        <v>57211.278260414831</v>
      </c>
      <c r="G118" s="17">
        <f t="shared" si="135"/>
        <v>1051614808.5242501</v>
      </c>
      <c r="H118" s="17">
        <f t="shared" si="149"/>
        <v>105161480.85242502</v>
      </c>
      <c r="I118" s="17">
        <v>10</v>
      </c>
      <c r="J118" s="17">
        <f t="shared" si="150"/>
        <v>65193.155932302929</v>
      </c>
      <c r="K118" s="17">
        <f t="shared" si="136"/>
        <v>1198331697.4806433</v>
      </c>
      <c r="L118" s="17">
        <f t="shared" si="151"/>
        <v>119833169.74806434</v>
      </c>
      <c r="M118" s="17">
        <v>10</v>
      </c>
      <c r="N118" s="17">
        <f t="shared" si="152"/>
        <v>74288.631711176015</v>
      </c>
      <c r="O118" s="17">
        <f t="shared" si="137"/>
        <v>1365517911.6410542</v>
      </c>
      <c r="P118" s="17">
        <f t="shared" si="153"/>
        <v>136551791.16410542</v>
      </c>
      <c r="Q118" s="5"/>
      <c r="R118" s="5">
        <v>10</v>
      </c>
      <c r="S118" s="17">
        <f t="shared" si="154"/>
        <v>51252.499999999993</v>
      </c>
      <c r="T118" s="17">
        <f t="shared" si="138"/>
        <v>1262413140.6249998</v>
      </c>
      <c r="U118" s="17">
        <f t="shared" si="155"/>
        <v>126241314.06249999</v>
      </c>
      <c r="V118" s="17">
        <v>10</v>
      </c>
      <c r="W118" s="17">
        <f t="shared" si="156"/>
        <v>65852.674564755085</v>
      </c>
      <c r="X118" s="17">
        <f t="shared" si="139"/>
        <v>1210454474.3434043</v>
      </c>
      <c r="Y118" s="17">
        <f t="shared" si="157"/>
        <v>121045447.43434043</v>
      </c>
      <c r="Z118" s="17">
        <v>10</v>
      </c>
      <c r="AA118" s="17">
        <f t="shared" si="158"/>
        <v>73935.019851760371</v>
      </c>
      <c r="AB118" s="17">
        <f t="shared" si="140"/>
        <v>1359018083.6501703</v>
      </c>
      <c r="AC118" s="17">
        <f t="shared" si="159"/>
        <v>135901808.36501703</v>
      </c>
      <c r="AD118" s="17">
        <v>10</v>
      </c>
      <c r="AE118" s="17">
        <f t="shared" si="160"/>
        <v>83132.131314119659</v>
      </c>
      <c r="AF118" s="17">
        <f t="shared" si="141"/>
        <v>1528072488.7176621</v>
      </c>
      <c r="AG118" s="17">
        <f t="shared" si="161"/>
        <v>152807248.87176621</v>
      </c>
      <c r="AH118" s="5"/>
      <c r="AI118" s="5">
        <v>10</v>
      </c>
      <c r="AJ118" s="17">
        <f t="shared" si="162"/>
        <v>57659.062499999993</v>
      </c>
      <c r="AK118" s="17">
        <f t="shared" si="142"/>
        <v>1420214783.2031248</v>
      </c>
      <c r="AL118" s="17">
        <f t="shared" si="163"/>
        <v>142021478.32031247</v>
      </c>
      <c r="AM118" s="17">
        <v>10</v>
      </c>
      <c r="AN118" s="17">
        <f t="shared" si="164"/>
        <v>72333.721793010263</v>
      </c>
      <c r="AO118" s="17">
        <f t="shared" si="143"/>
        <v>1329584223.7077699</v>
      </c>
      <c r="AP118" s="17">
        <f t="shared" si="165"/>
        <v>132958422.370777</v>
      </c>
      <c r="AQ118" s="17">
        <v>10</v>
      </c>
      <c r="AR118" s="17">
        <f t="shared" si="166"/>
        <v>80491.417791353422</v>
      </c>
      <c r="AS118" s="17">
        <f t="shared" si="144"/>
        <v>1479532873.2773151</v>
      </c>
      <c r="AT118" s="17">
        <f t="shared" si="167"/>
        <v>147953287.32773152</v>
      </c>
      <c r="AU118" s="17">
        <v>10</v>
      </c>
      <c r="AV118" s="17">
        <f t="shared" si="168"/>
        <v>89764.756016327359</v>
      </c>
      <c r="AW118" s="17">
        <f t="shared" si="145"/>
        <v>1649988421.5251172</v>
      </c>
      <c r="AX118" s="17">
        <f t="shared" si="169"/>
        <v>164998842.15251172</v>
      </c>
      <c r="AY118" s="5"/>
    </row>
    <row r="119" spans="1:51" x14ac:dyDescent="0.25">
      <c r="A119" s="5">
        <v>11</v>
      </c>
      <c r="B119" s="17">
        <f t="shared" si="146"/>
        <v>46981.458333333328</v>
      </c>
      <c r="C119" s="17">
        <f t="shared" si="134"/>
        <v>1157212045.5729165</v>
      </c>
      <c r="D119" s="17">
        <f t="shared" si="147"/>
        <v>115721204.55729166</v>
      </c>
      <c r="E119" s="17">
        <v>11</v>
      </c>
      <c r="F119" s="17">
        <f t="shared" si="148"/>
        <v>57807.156086456314</v>
      </c>
      <c r="G119" s="17">
        <f t="shared" si="135"/>
        <v>1062567787.8141751</v>
      </c>
      <c r="H119" s="17">
        <f t="shared" si="149"/>
        <v>106256778.78141752</v>
      </c>
      <c r="I119" s="17">
        <v>11</v>
      </c>
      <c r="J119" s="17">
        <f t="shared" si="150"/>
        <v>65872.168134283449</v>
      </c>
      <c r="K119" s="17">
        <f t="shared" si="136"/>
        <v>1210812790.5182977</v>
      </c>
      <c r="L119" s="17">
        <f t="shared" si="151"/>
        <v>121081279.05182977</v>
      </c>
      <c r="M119" s="17">
        <v>11</v>
      </c>
      <c r="N119" s="17">
        <f t="shared" si="152"/>
        <v>75062.37684866722</v>
      </c>
      <c r="O119" s="17">
        <f t="shared" si="137"/>
        <v>1379740314.4495642</v>
      </c>
      <c r="P119" s="17">
        <f t="shared" si="153"/>
        <v>137974031.44495642</v>
      </c>
      <c r="Q119" s="5"/>
      <c r="R119" s="5">
        <v>11</v>
      </c>
      <c r="S119" s="17">
        <f t="shared" si="154"/>
        <v>55523.541666666657</v>
      </c>
      <c r="T119" s="17">
        <f t="shared" si="138"/>
        <v>1367614235.677083</v>
      </c>
      <c r="U119" s="17">
        <f t="shared" si="155"/>
        <v>136761423.56770831</v>
      </c>
      <c r="V119" s="17">
        <v>11</v>
      </c>
      <c r="W119" s="17">
        <f t="shared" si="156"/>
        <v>66448.552390796569</v>
      </c>
      <c r="X119" s="17">
        <f t="shared" si="139"/>
        <v>1221407453.6333294</v>
      </c>
      <c r="Y119" s="17">
        <f t="shared" si="157"/>
        <v>122140745.36333294</v>
      </c>
      <c r="Z119" s="17">
        <v>11</v>
      </c>
      <c r="AA119" s="17">
        <f t="shared" si="158"/>
        <v>74614.032053740884</v>
      </c>
      <c r="AB119" s="17">
        <f t="shared" si="140"/>
        <v>1371499176.6878247</v>
      </c>
      <c r="AC119" s="17">
        <f t="shared" si="159"/>
        <v>137149917.66878247</v>
      </c>
      <c r="AD119" s="17">
        <v>11</v>
      </c>
      <c r="AE119" s="17">
        <f t="shared" si="160"/>
        <v>83905.876451610864</v>
      </c>
      <c r="AF119" s="17">
        <f t="shared" si="141"/>
        <v>1542294891.5261722</v>
      </c>
      <c r="AG119" s="17">
        <f t="shared" si="161"/>
        <v>154229489.15261722</v>
      </c>
      <c r="AH119" s="5"/>
      <c r="AI119" s="5">
        <v>11</v>
      </c>
      <c r="AJ119" s="17">
        <f t="shared" si="162"/>
        <v>61930.104166666657</v>
      </c>
      <c r="AK119" s="17">
        <f t="shared" si="142"/>
        <v>1525415878.255208</v>
      </c>
      <c r="AL119" s="17">
        <f t="shared" si="163"/>
        <v>152541587.82552081</v>
      </c>
      <c r="AM119" s="17">
        <v>11</v>
      </c>
      <c r="AN119" s="17">
        <f t="shared" si="164"/>
        <v>72929.599619051747</v>
      </c>
      <c r="AO119" s="17">
        <f t="shared" si="143"/>
        <v>1340537202.997695</v>
      </c>
      <c r="AP119" s="17">
        <f t="shared" si="165"/>
        <v>134053720.29976951</v>
      </c>
      <c r="AQ119" s="17">
        <v>11</v>
      </c>
      <c r="AR119" s="17">
        <f t="shared" si="166"/>
        <v>81170.429993333935</v>
      </c>
      <c r="AS119" s="17">
        <f t="shared" si="144"/>
        <v>1492013966.3149693</v>
      </c>
      <c r="AT119" s="17">
        <f t="shared" si="167"/>
        <v>149201396.63149694</v>
      </c>
      <c r="AU119" s="17">
        <v>11</v>
      </c>
      <c r="AV119" s="17">
        <f t="shared" si="168"/>
        <v>90538.501153818564</v>
      </c>
      <c r="AW119" s="17">
        <f t="shared" si="145"/>
        <v>1664210824.3336275</v>
      </c>
      <c r="AX119" s="17">
        <f t="shared" si="169"/>
        <v>166421082.43336275</v>
      </c>
      <c r="AY119" s="5"/>
    </row>
    <row r="120" spans="1:51" x14ac:dyDescent="0.25">
      <c r="A120" s="5">
        <v>12</v>
      </c>
      <c r="B120" s="17">
        <f t="shared" si="146"/>
        <v>51252.499999999993</v>
      </c>
      <c r="C120" s="17">
        <f t="shared" si="134"/>
        <v>1262413140.6249998</v>
      </c>
      <c r="D120" s="17">
        <f t="shared" si="147"/>
        <v>126241314.06249999</v>
      </c>
      <c r="E120" s="17">
        <v>12</v>
      </c>
      <c r="F120" s="17">
        <f>F119+$F$108</f>
        <v>58403.033912497798</v>
      </c>
      <c r="G120" s="17">
        <f t="shared" si="135"/>
        <v>1073520767.1041001</v>
      </c>
      <c r="H120" s="17">
        <f t="shared" si="149"/>
        <v>107352076.71041001</v>
      </c>
      <c r="I120" s="17">
        <v>12</v>
      </c>
      <c r="J120" s="17">
        <f t="shared" si="150"/>
        <v>66551.180336263962</v>
      </c>
      <c r="K120" s="17">
        <f t="shared" si="136"/>
        <v>1223293883.5559521</v>
      </c>
      <c r="L120" s="17">
        <f t="shared" si="151"/>
        <v>122329388.35559522</v>
      </c>
      <c r="M120" s="17">
        <v>12</v>
      </c>
      <c r="N120" s="17">
        <f t="shared" si="152"/>
        <v>75836.121986158425</v>
      </c>
      <c r="O120" s="17">
        <f t="shared" si="137"/>
        <v>1393962717.2580745</v>
      </c>
      <c r="P120" s="17">
        <f t="shared" si="153"/>
        <v>139396271.72580746</v>
      </c>
      <c r="Q120" s="5"/>
      <c r="R120" s="5">
        <v>12</v>
      </c>
      <c r="S120" s="17">
        <f t="shared" si="154"/>
        <v>59794.583333333321</v>
      </c>
      <c r="T120" s="17">
        <f t="shared" si="138"/>
        <v>1472815330.7291663</v>
      </c>
      <c r="U120" s="17">
        <f t="shared" si="155"/>
        <v>147281533.07291663</v>
      </c>
      <c r="V120" s="17">
        <v>12</v>
      </c>
      <c r="W120" s="17">
        <f>W119+$F$108</f>
        <v>67044.430216838053</v>
      </c>
      <c r="X120" s="17">
        <f t="shared" si="139"/>
        <v>1232360432.9232545</v>
      </c>
      <c r="Y120" s="17">
        <f t="shared" si="157"/>
        <v>123236043.29232545</v>
      </c>
      <c r="Z120" s="17">
        <v>12</v>
      </c>
      <c r="AA120" s="17">
        <f t="shared" si="158"/>
        <v>75293.044255721397</v>
      </c>
      <c r="AB120" s="17">
        <f t="shared" si="140"/>
        <v>1383980269.7254789</v>
      </c>
      <c r="AC120" s="17">
        <f t="shared" si="159"/>
        <v>138398026.97254789</v>
      </c>
      <c r="AD120" s="17">
        <v>12</v>
      </c>
      <c r="AE120" s="17">
        <f t="shared" si="160"/>
        <v>84679.621589102069</v>
      </c>
      <c r="AF120" s="17">
        <f t="shared" si="141"/>
        <v>1556517294.3346825</v>
      </c>
      <c r="AG120" s="17">
        <f t="shared" si="161"/>
        <v>155651729.43346825</v>
      </c>
      <c r="AH120" s="5"/>
      <c r="AI120" s="5">
        <v>12</v>
      </c>
      <c r="AJ120" s="17">
        <f t="shared" si="162"/>
        <v>66201.145833333328</v>
      </c>
      <c r="AK120" s="17">
        <f t="shared" si="142"/>
        <v>1630616973.3072915</v>
      </c>
      <c r="AL120" s="17">
        <f t="shared" si="163"/>
        <v>163061697.33072916</v>
      </c>
      <c r="AM120" s="17">
        <v>12</v>
      </c>
      <c r="AN120" s="17">
        <f>AN119+$F$108</f>
        <v>73525.477445093231</v>
      </c>
      <c r="AO120" s="17">
        <f t="shared" si="143"/>
        <v>1351490182.2876201</v>
      </c>
      <c r="AP120" s="17">
        <f t="shared" si="165"/>
        <v>135149018.228762</v>
      </c>
      <c r="AQ120" s="17">
        <v>12</v>
      </c>
      <c r="AR120" s="17">
        <f t="shared" si="166"/>
        <v>81849.442195314448</v>
      </c>
      <c r="AS120" s="17">
        <f t="shared" si="144"/>
        <v>1504495059.3526237</v>
      </c>
      <c r="AT120" s="17">
        <f t="shared" si="167"/>
        <v>150449505.93526238</v>
      </c>
      <c r="AU120" s="17">
        <v>12</v>
      </c>
      <c r="AV120" s="17">
        <f t="shared" si="168"/>
        <v>91312.24629130977</v>
      </c>
      <c r="AW120" s="17">
        <f t="shared" si="145"/>
        <v>1678433227.1421378</v>
      </c>
      <c r="AX120" s="17">
        <f t="shared" si="169"/>
        <v>167843322.71421379</v>
      </c>
      <c r="AY120" s="5"/>
    </row>
    <row r="121" spans="1:51" x14ac:dyDescent="0.25">
      <c r="A121" s="5"/>
      <c r="B121" s="31" t="s">
        <v>34</v>
      </c>
      <c r="C121" s="17">
        <f>SUM(C109:C120)</f>
        <v>8205685414.0625</v>
      </c>
      <c r="D121" s="30">
        <f>SUM(D109:D120)</f>
        <v>820568541.40625012</v>
      </c>
      <c r="E121" s="17" t="s">
        <v>35</v>
      </c>
      <c r="F121" s="31" t="s">
        <v>63</v>
      </c>
      <c r="G121" s="17">
        <f>SUM(G109:G120)</f>
        <v>12159352572.114149</v>
      </c>
      <c r="H121" s="30">
        <f>SUM(H109:H120)</f>
        <v>1215935257.2114153</v>
      </c>
      <c r="I121" s="17" t="s">
        <v>35</v>
      </c>
      <c r="J121" s="31" t="s">
        <v>63</v>
      </c>
      <c r="K121" s="17">
        <f>SUM(K109:K120)</f>
        <v>13855774462.186237</v>
      </c>
      <c r="L121" s="30">
        <f>SUM(L109:L120)</f>
        <v>1385577446.2186236</v>
      </c>
      <c r="M121" s="17" t="s">
        <v>35</v>
      </c>
      <c r="N121" s="31" t="s">
        <v>63</v>
      </c>
      <c r="O121" s="17">
        <f>SUM(O109:O120)</f>
        <v>15788874021.73522</v>
      </c>
      <c r="P121" s="30">
        <f>SUM(P109:P120)</f>
        <v>1578887402.1735222</v>
      </c>
      <c r="Q121" s="5"/>
      <c r="R121" s="5"/>
      <c r="S121" s="31" t="s">
        <v>34</v>
      </c>
      <c r="T121" s="17">
        <f>SUM(T109:T120)</f>
        <v>10730511695.312498</v>
      </c>
      <c r="U121" s="30">
        <f>SUM(U109:U120)</f>
        <v>1073051169.5312501</v>
      </c>
      <c r="V121" s="17" t="s">
        <v>35</v>
      </c>
      <c r="W121" s="31" t="s">
        <v>63</v>
      </c>
      <c r="X121" s="17">
        <f>SUM(X109:X120)</f>
        <v>14065428561.944002</v>
      </c>
      <c r="Y121" s="30">
        <f>SUM(Y109:Y120)</f>
        <v>1406542856.1944003</v>
      </c>
      <c r="Z121" s="17" t="s">
        <v>35</v>
      </c>
      <c r="AA121" s="31" t="s">
        <v>63</v>
      </c>
      <c r="AB121" s="17">
        <f>SUM(AB109:AB120)</f>
        <v>15784011096.220562</v>
      </c>
      <c r="AC121" s="30">
        <f>SUM(AC109:AC120)</f>
        <v>1578401109.6220565</v>
      </c>
      <c r="AD121" s="17" t="s">
        <v>35</v>
      </c>
      <c r="AE121" s="31" t="s">
        <v>63</v>
      </c>
      <c r="AF121" s="17">
        <f>SUM(AF109:AF120)</f>
        <v>17739528946.654514</v>
      </c>
      <c r="AG121" s="30">
        <f>SUM(AG109:AG120)</f>
        <v>1773952894.6654518</v>
      </c>
      <c r="AH121" s="5"/>
      <c r="AI121" s="5"/>
      <c r="AJ121" s="31" t="s">
        <v>34</v>
      </c>
      <c r="AK121" s="17">
        <f>SUM(AK109:AK120)</f>
        <v>12624131406.249998</v>
      </c>
      <c r="AL121" s="30">
        <f>SUM(AL109:AL120)</f>
        <v>1262413140.625</v>
      </c>
      <c r="AM121" s="17" t="s">
        <v>35</v>
      </c>
      <c r="AN121" s="31" t="s">
        <v>63</v>
      </c>
      <c r="AO121" s="17">
        <f>SUM(AO109:AO120)</f>
        <v>15494985554.316387</v>
      </c>
      <c r="AP121" s="30">
        <f>SUM(AP109:AP120)</f>
        <v>1549498555.4316385</v>
      </c>
      <c r="AQ121" s="17" t="s">
        <v>35</v>
      </c>
      <c r="AR121" s="31" t="s">
        <v>63</v>
      </c>
      <c r="AS121" s="17">
        <f>SUM(AS109:AS120)</f>
        <v>17230188571.7463</v>
      </c>
      <c r="AT121" s="30">
        <f>SUM(AT109:AT120)</f>
        <v>1723018857.1746302</v>
      </c>
      <c r="AU121" s="17" t="s">
        <v>35</v>
      </c>
      <c r="AV121" s="31" t="s">
        <v>63</v>
      </c>
      <c r="AW121" s="17">
        <f>SUM(AW109:AW120)</f>
        <v>19202520140.343979</v>
      </c>
      <c r="AX121" s="30">
        <f>SUM(AX109:AX120)</f>
        <v>1920252014.0343978</v>
      </c>
      <c r="AY121" s="5"/>
    </row>
    <row r="122" spans="1:51" x14ac:dyDescent="0.25">
      <c r="A122" s="5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5"/>
      <c r="R122" s="5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5"/>
      <c r="AI122" s="5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5"/>
    </row>
    <row r="123" spans="1:51" x14ac:dyDescent="0.25">
      <c r="A123" s="18" t="s">
        <v>82</v>
      </c>
      <c r="B123" s="17">
        <f>(B59+B58)/12</f>
        <v>3036.0416666666665</v>
      </c>
      <c r="C123" s="27" t="s">
        <v>73</v>
      </c>
      <c r="D123" s="27" t="s">
        <v>86</v>
      </c>
      <c r="E123" s="17"/>
      <c r="F123" s="17">
        <f>((B135*$B$19)-B135)/12</f>
        <v>423.57580405358686</v>
      </c>
      <c r="G123" s="27" t="s">
        <v>73</v>
      </c>
      <c r="H123" s="27" t="s">
        <v>86</v>
      </c>
      <c r="I123" s="17"/>
      <c r="J123" s="17">
        <f>((F135*$B$19)-F135)/12</f>
        <v>482.67132429940347</v>
      </c>
      <c r="K123" s="27" t="s">
        <v>73</v>
      </c>
      <c r="L123" s="27" t="s">
        <v>86</v>
      </c>
      <c r="M123" s="17"/>
      <c r="N123" s="17">
        <f>((J135*$B$19)-J135)/12</f>
        <v>550.01160375880806</v>
      </c>
      <c r="O123" s="27" t="s">
        <v>73</v>
      </c>
      <c r="P123" s="27" t="s">
        <v>86</v>
      </c>
      <c r="Q123" s="5"/>
      <c r="R123" s="18" t="s">
        <v>38</v>
      </c>
      <c r="S123" s="17">
        <f>(S59+S58)/12</f>
        <v>9108.125</v>
      </c>
      <c r="T123" s="27" t="s">
        <v>73</v>
      </c>
      <c r="U123" s="27" t="s">
        <v>86</v>
      </c>
      <c r="V123" s="17"/>
      <c r="W123" s="17">
        <f>((S135*$B$19)-S135)/12</f>
        <v>494.17177139585147</v>
      </c>
      <c r="X123" s="27" t="s">
        <v>73</v>
      </c>
      <c r="Y123" s="27" t="s">
        <v>86</v>
      </c>
      <c r="Z123" s="17"/>
      <c r="AA123" s="17">
        <f>((W135*$B$19)-W135)/12</f>
        <v>554.08806275619338</v>
      </c>
      <c r="AB123" s="27" t="s">
        <v>73</v>
      </c>
      <c r="AC123" s="27" t="s">
        <v>86</v>
      </c>
      <c r="AD123" s="17"/>
      <c r="AE123" s="17">
        <f>((AA135*$B$19)-AA135)/12</f>
        <v>623.08896953542046</v>
      </c>
      <c r="AF123" s="27" t="s">
        <v>73</v>
      </c>
      <c r="AG123" s="27" t="s">
        <v>86</v>
      </c>
      <c r="AH123" s="5"/>
      <c r="AI123" s="18" t="s">
        <v>38</v>
      </c>
      <c r="AJ123" s="17">
        <f>(AJ59+AJ58)/12</f>
        <v>13662.1875</v>
      </c>
      <c r="AK123" s="27" t="s">
        <v>73</v>
      </c>
      <c r="AL123" s="27" t="s">
        <v>86</v>
      </c>
      <c r="AM123" s="17"/>
      <c r="AN123" s="17">
        <f>((AJ135*$B$19)-AJ135)/12</f>
        <v>547.1187469025499</v>
      </c>
      <c r="AO123" s="27" t="s">
        <v>73</v>
      </c>
      <c r="AP123" s="27" t="s">
        <v>86</v>
      </c>
      <c r="AQ123" s="17"/>
      <c r="AR123" s="17">
        <f>((AN135*$B$19)-AN135)/12</f>
        <v>607.6506165987854</v>
      </c>
      <c r="AS123" s="27" t="s">
        <v>73</v>
      </c>
      <c r="AT123" s="27" t="s">
        <v>86</v>
      </c>
      <c r="AU123" s="17"/>
      <c r="AV123" s="17">
        <f>((AR135*$B$19)-AR135)/12</f>
        <v>677.89699386787959</v>
      </c>
      <c r="AW123" s="27" t="s">
        <v>73</v>
      </c>
      <c r="AX123" s="27" t="s">
        <v>86</v>
      </c>
      <c r="AY123" s="5"/>
    </row>
    <row r="124" spans="1:51" x14ac:dyDescent="0.25">
      <c r="A124" s="5">
        <v>1</v>
      </c>
      <c r="B124" s="17">
        <f>B123</f>
        <v>3036.0416666666665</v>
      </c>
      <c r="C124" s="17">
        <f t="shared" ref="C124:C135" si="170">B124*$F$28</f>
        <v>106830716.14583333</v>
      </c>
      <c r="D124" s="17">
        <f>C124*0.07</f>
        <v>7478150.130208334</v>
      </c>
      <c r="E124" s="17">
        <v>1</v>
      </c>
      <c r="F124" s="17">
        <f>B135+F123</f>
        <v>36856.075804053587</v>
      </c>
      <c r="G124" s="17">
        <f t="shared" ref="G124:G135" si="171">F124*$F$32</f>
        <v>1105682274.1216075</v>
      </c>
      <c r="H124" s="17">
        <f>G124*0.07</f>
        <v>77397759.188512534</v>
      </c>
      <c r="I124" s="17">
        <v>1</v>
      </c>
      <c r="J124" s="17">
        <f>F135+J123</f>
        <v>41998.080972942451</v>
      </c>
      <c r="K124" s="17">
        <f t="shared" ref="K124:K135" si="172">J124*$F$32</f>
        <v>1259942429.1882734</v>
      </c>
      <c r="L124" s="17">
        <f>K124*0.07</f>
        <v>88195970.043179154</v>
      </c>
      <c r="M124" s="17">
        <v>1</v>
      </c>
      <c r="N124" s="17">
        <f>J135+N123</f>
        <v>47857.477143994671</v>
      </c>
      <c r="O124" s="17">
        <f t="shared" ref="O124:O135" si="173">N124*$F$32</f>
        <v>1435724314.3198402</v>
      </c>
      <c r="P124" s="17">
        <f>O124*0.07</f>
        <v>100500702.00238882</v>
      </c>
      <c r="Q124" s="5"/>
      <c r="R124" s="5">
        <v>1</v>
      </c>
      <c r="S124" s="17">
        <f>S123</f>
        <v>9108.125</v>
      </c>
      <c r="T124" s="17">
        <f t="shared" ref="T124:T135" si="174">S124*$F$28</f>
        <v>320492148.4375</v>
      </c>
      <c r="U124" s="17">
        <f>T124*0.07</f>
        <v>22434450.390625004</v>
      </c>
      <c r="V124" s="17">
        <v>1</v>
      </c>
      <c r="W124" s="17">
        <f>S135+W123</f>
        <v>42998.755104729178</v>
      </c>
      <c r="X124" s="17">
        <f t="shared" ref="X124:X135" si="175">W124*$F$32</f>
        <v>1289962653.1418753</v>
      </c>
      <c r="Y124" s="17">
        <f>X124*0.07</f>
        <v>90297385.719931275</v>
      </c>
      <c r="Z124" s="17">
        <v>1</v>
      </c>
      <c r="AA124" s="17">
        <f>W135+AA123</f>
        <v>48212.177012074833</v>
      </c>
      <c r="AB124" s="17">
        <f t="shared" ref="AB124:AB135" si="176">AA124*$F$32</f>
        <v>1446365310.3622451</v>
      </c>
      <c r="AC124" s="17">
        <f>AB124*0.07</f>
        <v>101245571.72535716</v>
      </c>
      <c r="AD124" s="17">
        <v>1</v>
      </c>
      <c r="AE124" s="17">
        <f>AA135+AE123</f>
        <v>54216.067287360456</v>
      </c>
      <c r="AF124" s="17">
        <f t="shared" ref="AF124:AF135" si="177">AE124*$F$32</f>
        <v>1626482018.6208136</v>
      </c>
      <c r="AG124" s="17">
        <f>AF124*0.07</f>
        <v>113853741.30345696</v>
      </c>
      <c r="AH124" s="5"/>
      <c r="AI124" s="5">
        <v>1</v>
      </c>
      <c r="AJ124" s="17">
        <f>AJ123</f>
        <v>13662.1875</v>
      </c>
      <c r="AK124" s="17">
        <f t="shared" ref="AK124:AK135" si="178">AJ124*$F$28</f>
        <v>480738222.65625</v>
      </c>
      <c r="AL124" s="17">
        <f>AK124*0.07</f>
        <v>33651675.5859375</v>
      </c>
      <c r="AM124" s="17">
        <v>1</v>
      </c>
      <c r="AN124" s="17">
        <f>AJ135+AN123</f>
        <v>47605.764580235875</v>
      </c>
      <c r="AO124" s="17">
        <f t="shared" ref="AO124:AO135" si="179">AN124*$F$32</f>
        <v>1428172937.4070764</v>
      </c>
      <c r="AP124" s="17">
        <f>AO124*0.07</f>
        <v>99972105.61849536</v>
      </c>
      <c r="AQ124" s="17">
        <v>1</v>
      </c>
      <c r="AR124" s="17">
        <f>AN135+AR123</f>
        <v>52872.749041424126</v>
      </c>
      <c r="AS124" s="17">
        <f t="shared" ref="AS124:AS135" si="180">AR124*$F$32</f>
        <v>1586182471.2427237</v>
      </c>
      <c r="AT124" s="17">
        <f>AS124*0.07</f>
        <v>111032772.98699068</v>
      </c>
      <c r="AU124" s="17">
        <v>1</v>
      </c>
      <c r="AV124" s="17">
        <f>AR135+AV123</f>
        <v>58985.009894884803</v>
      </c>
      <c r="AW124" s="17">
        <f t="shared" ref="AW124:AW135" si="181">AV124*$F$32</f>
        <v>1769550296.846544</v>
      </c>
      <c r="AX124" s="17">
        <f>AW124*0.07</f>
        <v>123868520.77925809</v>
      </c>
      <c r="AY124" s="5"/>
    </row>
    <row r="125" spans="1:51" x14ac:dyDescent="0.25">
      <c r="A125" s="5">
        <v>2</v>
      </c>
      <c r="B125" s="17">
        <f>B124+$B$123</f>
        <v>6072.083333333333</v>
      </c>
      <c r="C125" s="17">
        <f t="shared" si="170"/>
        <v>213661432.29166666</v>
      </c>
      <c r="D125" s="17">
        <f t="shared" ref="D125:D135" si="182">C125*0.07</f>
        <v>14956300.260416668</v>
      </c>
      <c r="E125" s="17">
        <v>2</v>
      </c>
      <c r="F125" s="17">
        <f>F124+$F$123</f>
        <v>37279.651608107175</v>
      </c>
      <c r="G125" s="17">
        <f t="shared" si="171"/>
        <v>1118389548.2432153</v>
      </c>
      <c r="H125" s="17">
        <f t="shared" ref="H125:H135" si="183">G125*0.07</f>
        <v>78287268.377025083</v>
      </c>
      <c r="I125" s="17">
        <v>2</v>
      </c>
      <c r="J125" s="17">
        <f>J124+J123</f>
        <v>42480.752297241852</v>
      </c>
      <c r="K125" s="17">
        <f t="shared" si="172"/>
        <v>1274422568.9172556</v>
      </c>
      <c r="L125" s="17">
        <f t="shared" ref="L125:L135" si="184">K125*0.07</f>
        <v>89209579.824207902</v>
      </c>
      <c r="M125" s="17">
        <v>2</v>
      </c>
      <c r="N125" s="17">
        <f>N124+$N$123</f>
        <v>48407.488747753479</v>
      </c>
      <c r="O125" s="17">
        <f t="shared" si="173"/>
        <v>1452224662.4326043</v>
      </c>
      <c r="P125" s="17">
        <f t="shared" ref="P125:P135" si="185">O125*0.07</f>
        <v>101655726.37028231</v>
      </c>
      <c r="Q125" s="5"/>
      <c r="R125" s="5">
        <v>2</v>
      </c>
      <c r="S125" s="17">
        <f>S124+$B$123</f>
        <v>12144.166666666666</v>
      </c>
      <c r="T125" s="17">
        <f t="shared" si="174"/>
        <v>427322864.58333331</v>
      </c>
      <c r="U125" s="17">
        <f t="shared" ref="U125:U135" si="186">T125*0.07</f>
        <v>29912600.520833336</v>
      </c>
      <c r="V125" s="17">
        <v>2</v>
      </c>
      <c r="W125" s="17">
        <f>W124+$F$123</f>
        <v>43422.330908782766</v>
      </c>
      <c r="X125" s="17">
        <f t="shared" si="175"/>
        <v>1302669927.263483</v>
      </c>
      <c r="Y125" s="17">
        <f t="shared" ref="Y125:Y135" si="187">X125*0.07</f>
        <v>91186894.908443823</v>
      </c>
      <c r="Z125" s="17">
        <v>2</v>
      </c>
      <c r="AA125" s="17">
        <f>AA124+AA123</f>
        <v>48766.265074831026</v>
      </c>
      <c r="AB125" s="17">
        <f t="shared" si="176"/>
        <v>1462987952.2449307</v>
      </c>
      <c r="AC125" s="17">
        <f t="shared" ref="AC125:AC129" si="188">AB125*0.07</f>
        <v>102409156.65714516</v>
      </c>
      <c r="AD125" s="17">
        <v>2</v>
      </c>
      <c r="AE125" s="17">
        <f>AE124+$N$123</f>
        <v>54766.078891119265</v>
      </c>
      <c r="AF125" s="17">
        <f t="shared" si="177"/>
        <v>1642982366.733578</v>
      </c>
      <c r="AG125" s="17">
        <f t="shared" ref="AG125:AG128" si="189">AF125*0.07</f>
        <v>115008765.67135046</v>
      </c>
      <c r="AH125" s="5"/>
      <c r="AI125" s="5">
        <v>2</v>
      </c>
      <c r="AJ125" s="17">
        <f>AJ124+$B$123</f>
        <v>16698.229166666668</v>
      </c>
      <c r="AK125" s="17">
        <f t="shared" si="178"/>
        <v>587568938.80208337</v>
      </c>
      <c r="AL125" s="17">
        <f t="shared" ref="AL125:AL135" si="190">AK125*0.07</f>
        <v>41129825.716145843</v>
      </c>
      <c r="AM125" s="17">
        <v>2</v>
      </c>
      <c r="AN125" s="17">
        <f>AN124+$F$123</f>
        <v>48029.340384289462</v>
      </c>
      <c r="AO125" s="17">
        <f t="shared" si="179"/>
        <v>1440880211.5286839</v>
      </c>
      <c r="AP125" s="17">
        <f t="shared" ref="AP125:AP135" si="191">AO125*0.07</f>
        <v>100861614.80700788</v>
      </c>
      <c r="AQ125" s="17">
        <v>2</v>
      </c>
      <c r="AR125" s="17">
        <f>AR124+AR123</f>
        <v>53480.399658022914</v>
      </c>
      <c r="AS125" s="17">
        <f t="shared" si="180"/>
        <v>1604411989.7406874</v>
      </c>
      <c r="AT125" s="17">
        <f t="shared" ref="AT125:AT129" si="192">AS125*0.07</f>
        <v>112308839.28184813</v>
      </c>
      <c r="AU125" s="17">
        <v>2</v>
      </c>
      <c r="AV125" s="17">
        <f>AV124+$N$123</f>
        <v>59535.021498643611</v>
      </c>
      <c r="AW125" s="17">
        <f t="shared" si="181"/>
        <v>1786050644.9593084</v>
      </c>
      <c r="AX125" s="17">
        <f t="shared" ref="AX125:AX128" si="193">AW125*0.07</f>
        <v>125023545.1471516</v>
      </c>
      <c r="AY125" s="5"/>
    </row>
    <row r="126" spans="1:51" x14ac:dyDescent="0.25">
      <c r="A126" s="5">
        <v>3</v>
      </c>
      <c r="B126" s="17">
        <f t="shared" ref="B126:B135" si="194">B125+$B$123</f>
        <v>9108.125</v>
      </c>
      <c r="C126" s="17">
        <f t="shared" si="170"/>
        <v>320492148.4375</v>
      </c>
      <c r="D126" s="17">
        <f t="shared" si="182"/>
        <v>22434450.390625004</v>
      </c>
      <c r="E126" s="17">
        <v>3</v>
      </c>
      <c r="F126" s="17">
        <f t="shared" ref="F126:F135" si="195">F125+$F$123</f>
        <v>37703.227412160762</v>
      </c>
      <c r="G126" s="17">
        <f t="shared" si="171"/>
        <v>1131096822.3648229</v>
      </c>
      <c r="H126" s="17">
        <f t="shared" si="183"/>
        <v>79176777.565537602</v>
      </c>
      <c r="I126" s="17">
        <v>3</v>
      </c>
      <c r="J126" s="17">
        <f>J125+$J$123</f>
        <v>42963.423621541253</v>
      </c>
      <c r="K126" s="17">
        <f t="shared" si="172"/>
        <v>1288902708.6462376</v>
      </c>
      <c r="L126" s="17">
        <f t="shared" si="184"/>
        <v>90223189.605236635</v>
      </c>
      <c r="M126" s="17">
        <v>3</v>
      </c>
      <c r="N126" s="17">
        <f t="shared" ref="N126:N135" si="196">N125+$N$123</f>
        <v>48957.500351512288</v>
      </c>
      <c r="O126" s="17">
        <f t="shared" si="173"/>
        <v>1468725010.5453687</v>
      </c>
      <c r="P126" s="17">
        <f t="shared" si="185"/>
        <v>102810750.73817581</v>
      </c>
      <c r="Q126" s="5"/>
      <c r="R126" s="5">
        <v>3</v>
      </c>
      <c r="S126" s="17">
        <f t="shared" ref="S126:S135" si="197">S125+$B$123</f>
        <v>15180.208333333332</v>
      </c>
      <c r="T126" s="17">
        <f t="shared" si="174"/>
        <v>534153580.72916663</v>
      </c>
      <c r="U126" s="17">
        <f t="shared" si="186"/>
        <v>37390750.651041664</v>
      </c>
      <c r="V126" s="17">
        <v>3</v>
      </c>
      <c r="W126" s="17">
        <f t="shared" ref="W126:W135" si="198">W125+$F$123</f>
        <v>43845.906712836353</v>
      </c>
      <c r="X126" s="17">
        <f t="shared" si="175"/>
        <v>1315377201.3850906</v>
      </c>
      <c r="Y126" s="17">
        <f t="shared" si="187"/>
        <v>92076404.096956357</v>
      </c>
      <c r="Z126" s="17">
        <v>3</v>
      </c>
      <c r="AA126" s="17">
        <f>AA125+$J$123</f>
        <v>49248.936399130427</v>
      </c>
      <c r="AB126" s="17">
        <f t="shared" si="176"/>
        <v>1477468091.9739127</v>
      </c>
      <c r="AC126" s="17">
        <f t="shared" si="188"/>
        <v>103422766.43817391</v>
      </c>
      <c r="AD126" s="17">
        <v>3</v>
      </c>
      <c r="AE126" s="17">
        <f t="shared" ref="AE126:AE135" si="199">AE125+$N$123</f>
        <v>55316.090494878074</v>
      </c>
      <c r="AF126" s="17">
        <f t="shared" si="177"/>
        <v>1659482714.8463421</v>
      </c>
      <c r="AG126" s="17">
        <f t="shared" si="189"/>
        <v>116163790.03924395</v>
      </c>
      <c r="AH126" s="5"/>
      <c r="AI126" s="5">
        <v>3</v>
      </c>
      <c r="AJ126" s="17">
        <f t="shared" ref="AJ126:AJ135" si="200">AJ125+$B$123</f>
        <v>19734.270833333336</v>
      </c>
      <c r="AK126" s="17">
        <f t="shared" si="178"/>
        <v>694399654.94791675</v>
      </c>
      <c r="AL126" s="17">
        <f t="shared" si="190"/>
        <v>48607975.846354179</v>
      </c>
      <c r="AM126" s="17">
        <v>3</v>
      </c>
      <c r="AN126" s="17">
        <f t="shared" ref="AN126:AN135" si="201">AN125+$F$123</f>
        <v>48452.91618834305</v>
      </c>
      <c r="AO126" s="17">
        <f t="shared" si="179"/>
        <v>1453587485.6502914</v>
      </c>
      <c r="AP126" s="17">
        <f t="shared" si="191"/>
        <v>101751123.99552041</v>
      </c>
      <c r="AQ126" s="17">
        <v>3</v>
      </c>
      <c r="AR126" s="17">
        <f>AR125+$J$123</f>
        <v>53963.070982322315</v>
      </c>
      <c r="AS126" s="17">
        <f t="shared" si="180"/>
        <v>1618892129.4696693</v>
      </c>
      <c r="AT126" s="17">
        <f t="shared" si="192"/>
        <v>113322449.06287687</v>
      </c>
      <c r="AU126" s="17">
        <v>3</v>
      </c>
      <c r="AV126" s="17">
        <f t="shared" ref="AV126:AV135" si="202">AV125+$N$123</f>
        <v>60085.03310240242</v>
      </c>
      <c r="AW126" s="17">
        <f t="shared" si="181"/>
        <v>1802550993.0720725</v>
      </c>
      <c r="AX126" s="17">
        <f t="shared" si="193"/>
        <v>126178569.51504509</v>
      </c>
      <c r="AY126" s="5"/>
    </row>
    <row r="127" spans="1:51" x14ac:dyDescent="0.25">
      <c r="A127" s="5">
        <v>4</v>
      </c>
      <c r="B127" s="17">
        <f t="shared" si="194"/>
        <v>12144.166666666666</v>
      </c>
      <c r="C127" s="17">
        <f t="shared" si="170"/>
        <v>427322864.58333331</v>
      </c>
      <c r="D127" s="17">
        <f t="shared" si="182"/>
        <v>29912600.520833336</v>
      </c>
      <c r="E127" s="17">
        <v>4</v>
      </c>
      <c r="F127" s="17">
        <f t="shared" si="195"/>
        <v>38126.80321621435</v>
      </c>
      <c r="G127" s="17">
        <f t="shared" si="171"/>
        <v>1143804096.4864304</v>
      </c>
      <c r="H127" s="17">
        <f t="shared" si="183"/>
        <v>80066286.754050136</v>
      </c>
      <c r="I127" s="17">
        <v>4</v>
      </c>
      <c r="J127" s="17">
        <f t="shared" ref="J127:J135" si="203">J126+$J$123</f>
        <v>43446.094945840654</v>
      </c>
      <c r="K127" s="17">
        <f t="shared" si="172"/>
        <v>1303382848.3752196</v>
      </c>
      <c r="L127" s="17">
        <f t="shared" si="184"/>
        <v>91236799.386265382</v>
      </c>
      <c r="M127" s="17">
        <v>4</v>
      </c>
      <c r="N127" s="17">
        <f t="shared" si="196"/>
        <v>49507.511955271097</v>
      </c>
      <c r="O127" s="17">
        <f t="shared" si="173"/>
        <v>1485225358.6581328</v>
      </c>
      <c r="P127" s="17">
        <f t="shared" si="185"/>
        <v>103965775.10606931</v>
      </c>
      <c r="Q127" s="5"/>
      <c r="R127" s="5">
        <v>4</v>
      </c>
      <c r="S127" s="17">
        <f t="shared" si="197"/>
        <v>18216.25</v>
      </c>
      <c r="T127" s="17">
        <f t="shared" si="174"/>
        <v>640984296.875</v>
      </c>
      <c r="U127" s="17">
        <f t="shared" si="186"/>
        <v>44868900.781250007</v>
      </c>
      <c r="V127" s="17">
        <v>4</v>
      </c>
      <c r="W127" s="17">
        <f t="shared" si="198"/>
        <v>44269.482516889941</v>
      </c>
      <c r="X127" s="17">
        <f t="shared" si="175"/>
        <v>1328084475.5066981</v>
      </c>
      <c r="Y127" s="17">
        <f t="shared" si="187"/>
        <v>92965913.285468876</v>
      </c>
      <c r="Z127" s="17">
        <v>4</v>
      </c>
      <c r="AA127" s="17">
        <f t="shared" ref="AA127:AA135" si="204">AA126+$J$123</f>
        <v>49731.607723429828</v>
      </c>
      <c r="AB127" s="17">
        <f t="shared" si="176"/>
        <v>1491948231.7028949</v>
      </c>
      <c r="AC127" s="17">
        <f t="shared" si="188"/>
        <v>104436376.21920265</v>
      </c>
      <c r="AD127" s="17">
        <v>4</v>
      </c>
      <c r="AE127" s="17">
        <f t="shared" si="199"/>
        <v>55866.102098636882</v>
      </c>
      <c r="AF127" s="17">
        <f t="shared" si="177"/>
        <v>1675983062.9591064</v>
      </c>
      <c r="AG127" s="17">
        <f t="shared" si="189"/>
        <v>117318814.40713747</v>
      </c>
      <c r="AH127" s="5"/>
      <c r="AI127" s="5">
        <v>4</v>
      </c>
      <c r="AJ127" s="17">
        <f t="shared" si="200"/>
        <v>22770.312500000004</v>
      </c>
      <c r="AK127" s="17">
        <f t="shared" si="178"/>
        <v>801230371.09375012</v>
      </c>
      <c r="AL127" s="17">
        <f t="shared" si="190"/>
        <v>56086125.976562515</v>
      </c>
      <c r="AM127" s="17">
        <v>4</v>
      </c>
      <c r="AN127" s="17">
        <f t="shared" si="201"/>
        <v>48876.491992396637</v>
      </c>
      <c r="AO127" s="17">
        <f t="shared" si="179"/>
        <v>1466294759.7718992</v>
      </c>
      <c r="AP127" s="17">
        <f t="shared" si="191"/>
        <v>102640633.18403296</v>
      </c>
      <c r="AQ127" s="17">
        <v>4</v>
      </c>
      <c r="AR127" s="17">
        <f t="shared" ref="AR127:AR135" si="205">AR126+$J$123</f>
        <v>54445.742306621716</v>
      </c>
      <c r="AS127" s="17">
        <f t="shared" si="180"/>
        <v>1633372269.1986516</v>
      </c>
      <c r="AT127" s="17">
        <f t="shared" si="192"/>
        <v>114336058.84390561</v>
      </c>
      <c r="AU127" s="17">
        <v>4</v>
      </c>
      <c r="AV127" s="17">
        <f t="shared" si="202"/>
        <v>60635.044706161229</v>
      </c>
      <c r="AW127" s="17">
        <f t="shared" si="181"/>
        <v>1819051341.1848369</v>
      </c>
      <c r="AX127" s="17">
        <f t="shared" si="193"/>
        <v>127333593.88293859</v>
      </c>
      <c r="AY127" s="5"/>
    </row>
    <row r="128" spans="1:51" x14ac:dyDescent="0.25">
      <c r="A128" s="5">
        <v>5</v>
      </c>
      <c r="B128" s="17">
        <f t="shared" si="194"/>
        <v>15180.208333333332</v>
      </c>
      <c r="C128" s="17">
        <f t="shared" si="170"/>
        <v>534153580.72916663</v>
      </c>
      <c r="D128" s="17">
        <f t="shared" si="182"/>
        <v>37390750.651041664</v>
      </c>
      <c r="E128" s="17">
        <v>5</v>
      </c>
      <c r="F128" s="17">
        <f t="shared" si="195"/>
        <v>38550.379020267937</v>
      </c>
      <c r="G128" s="17">
        <f t="shared" si="171"/>
        <v>1156511370.6080382</v>
      </c>
      <c r="H128" s="17">
        <f t="shared" si="183"/>
        <v>80955795.942562684</v>
      </c>
      <c r="I128" s="17">
        <v>5</v>
      </c>
      <c r="J128" s="17">
        <f t="shared" si="203"/>
        <v>43928.766270140055</v>
      </c>
      <c r="K128" s="17">
        <f t="shared" si="172"/>
        <v>1317862988.1042016</v>
      </c>
      <c r="L128" s="17">
        <f t="shared" si="184"/>
        <v>92250409.167294115</v>
      </c>
      <c r="M128" s="17">
        <v>5</v>
      </c>
      <c r="N128" s="17">
        <f t="shared" si="196"/>
        <v>50057.523559029905</v>
      </c>
      <c r="O128" s="17">
        <f t="shared" si="173"/>
        <v>1501725706.7708972</v>
      </c>
      <c r="P128" s="17">
        <f t="shared" si="185"/>
        <v>105120799.47396281</v>
      </c>
      <c r="Q128" s="5"/>
      <c r="R128" s="5">
        <v>5</v>
      </c>
      <c r="S128" s="17">
        <f t="shared" si="197"/>
        <v>21252.291666666668</v>
      </c>
      <c r="T128" s="17">
        <f t="shared" si="174"/>
        <v>747815013.02083337</v>
      </c>
      <c r="U128" s="17">
        <f t="shared" si="186"/>
        <v>52347050.911458343</v>
      </c>
      <c r="V128" s="17">
        <v>5</v>
      </c>
      <c r="W128" s="17">
        <f t="shared" si="198"/>
        <v>44693.058320943528</v>
      </c>
      <c r="X128" s="17">
        <f t="shared" si="175"/>
        <v>1340791749.6283059</v>
      </c>
      <c r="Y128" s="17">
        <f t="shared" si="187"/>
        <v>93855422.473981425</v>
      </c>
      <c r="Z128" s="17">
        <v>5</v>
      </c>
      <c r="AA128" s="17">
        <f t="shared" si="204"/>
        <v>50214.279047729229</v>
      </c>
      <c r="AB128" s="17">
        <f t="shared" si="176"/>
        <v>1506428371.4318769</v>
      </c>
      <c r="AC128" s="17">
        <f t="shared" si="188"/>
        <v>105449986.0002314</v>
      </c>
      <c r="AD128" s="17">
        <v>5</v>
      </c>
      <c r="AE128" s="17">
        <f t="shared" si="199"/>
        <v>56416.113702395691</v>
      </c>
      <c r="AF128" s="17">
        <f t="shared" si="177"/>
        <v>1692483411.0718708</v>
      </c>
      <c r="AG128" s="17">
        <f t="shared" si="189"/>
        <v>118473838.77503097</v>
      </c>
      <c r="AH128" s="5"/>
      <c r="AI128" s="5">
        <v>5</v>
      </c>
      <c r="AJ128" s="17">
        <f t="shared" si="200"/>
        <v>25806.354166666672</v>
      </c>
      <c r="AK128" s="17">
        <f t="shared" si="178"/>
        <v>908061087.23958349</v>
      </c>
      <c r="AL128" s="17">
        <f t="shared" si="190"/>
        <v>63564276.106770851</v>
      </c>
      <c r="AM128" s="17">
        <v>5</v>
      </c>
      <c r="AN128" s="17">
        <f t="shared" si="201"/>
        <v>49300.067796450225</v>
      </c>
      <c r="AO128" s="17">
        <f t="shared" si="179"/>
        <v>1479002033.8935068</v>
      </c>
      <c r="AP128" s="17">
        <f t="shared" si="191"/>
        <v>103530142.37254548</v>
      </c>
      <c r="AQ128" s="17">
        <v>5</v>
      </c>
      <c r="AR128" s="17">
        <f t="shared" si="205"/>
        <v>54928.413630921117</v>
      </c>
      <c r="AS128" s="17">
        <f t="shared" si="180"/>
        <v>1647852408.9276335</v>
      </c>
      <c r="AT128" s="17">
        <f t="shared" si="192"/>
        <v>115349668.62493436</v>
      </c>
      <c r="AU128" s="17">
        <v>5</v>
      </c>
      <c r="AV128" s="17">
        <f t="shared" si="202"/>
        <v>61185.056309920037</v>
      </c>
      <c r="AW128" s="17">
        <f t="shared" si="181"/>
        <v>1835551689.2976012</v>
      </c>
      <c r="AX128" s="17">
        <f t="shared" si="193"/>
        <v>128488618.2508321</v>
      </c>
      <c r="AY128" s="5"/>
    </row>
    <row r="129" spans="1:51" x14ac:dyDescent="0.25">
      <c r="A129" s="5">
        <v>6</v>
      </c>
      <c r="B129" s="17">
        <f t="shared" si="194"/>
        <v>18216.25</v>
      </c>
      <c r="C129" s="17">
        <f t="shared" si="170"/>
        <v>640984296.875</v>
      </c>
      <c r="D129" s="17">
        <f t="shared" si="182"/>
        <v>44868900.781250007</v>
      </c>
      <c r="E129" s="17">
        <v>6</v>
      </c>
      <c r="F129" s="17">
        <f t="shared" si="195"/>
        <v>38973.954824321525</v>
      </c>
      <c r="G129" s="17">
        <f t="shared" si="171"/>
        <v>1169218644.7296457</v>
      </c>
      <c r="H129" s="17">
        <f t="shared" si="183"/>
        <v>81845305.131075203</v>
      </c>
      <c r="I129" s="17">
        <v>6</v>
      </c>
      <c r="J129" s="17">
        <f t="shared" si="203"/>
        <v>44411.437594439456</v>
      </c>
      <c r="K129" s="17">
        <f t="shared" si="172"/>
        <v>1332343127.8331838</v>
      </c>
      <c r="L129" s="17">
        <f t="shared" si="184"/>
        <v>93264018.948322877</v>
      </c>
      <c r="M129" s="17">
        <v>6</v>
      </c>
      <c r="N129" s="17">
        <f t="shared" si="196"/>
        <v>50607.535162788714</v>
      </c>
      <c r="O129" s="17">
        <f t="shared" si="173"/>
        <v>1518226054.8836615</v>
      </c>
      <c r="P129" s="17">
        <f>O129*0.07</f>
        <v>106275823.84185632</v>
      </c>
      <c r="Q129" s="5"/>
      <c r="R129" s="5">
        <v>6</v>
      </c>
      <c r="S129" s="17">
        <f t="shared" si="197"/>
        <v>24288.333333333336</v>
      </c>
      <c r="T129" s="17">
        <f t="shared" si="174"/>
        <v>854645729.16666675</v>
      </c>
      <c r="U129" s="17">
        <f t="shared" si="186"/>
        <v>59825201.041666679</v>
      </c>
      <c r="V129" s="17">
        <v>6</v>
      </c>
      <c r="W129" s="17">
        <f t="shared" si="198"/>
        <v>45116.634124997116</v>
      </c>
      <c r="X129" s="17">
        <f t="shared" si="175"/>
        <v>1353499023.7499135</v>
      </c>
      <c r="Y129" s="17">
        <f t="shared" si="187"/>
        <v>94744931.662493944</v>
      </c>
      <c r="Z129" s="17">
        <v>6</v>
      </c>
      <c r="AA129" s="17">
        <f t="shared" si="204"/>
        <v>50696.95037202863</v>
      </c>
      <c r="AB129" s="17">
        <f t="shared" si="176"/>
        <v>1520908511.1608589</v>
      </c>
      <c r="AC129" s="17">
        <f t="shared" si="188"/>
        <v>106463595.78126013</v>
      </c>
      <c r="AD129" s="17">
        <v>6</v>
      </c>
      <c r="AE129" s="17">
        <f t="shared" si="199"/>
        <v>56966.125306154499</v>
      </c>
      <c r="AF129" s="17">
        <f t="shared" si="177"/>
        <v>1708983759.1846349</v>
      </c>
      <c r="AG129" s="17">
        <f>AF129*0.07</f>
        <v>119628863.14292446</v>
      </c>
      <c r="AH129" s="5"/>
      <c r="AI129" s="5">
        <v>6</v>
      </c>
      <c r="AJ129" s="17">
        <f t="shared" si="200"/>
        <v>28842.395833333339</v>
      </c>
      <c r="AK129" s="17">
        <f t="shared" si="178"/>
        <v>1014891803.3854169</v>
      </c>
      <c r="AL129" s="17">
        <f t="shared" si="190"/>
        <v>71042426.236979187</v>
      </c>
      <c r="AM129" s="17">
        <v>6</v>
      </c>
      <c r="AN129" s="17">
        <f t="shared" si="201"/>
        <v>49723.643600503812</v>
      </c>
      <c r="AO129" s="17">
        <f t="shared" si="179"/>
        <v>1491709308.0151143</v>
      </c>
      <c r="AP129" s="17">
        <f t="shared" si="191"/>
        <v>104419651.56105801</v>
      </c>
      <c r="AQ129" s="17">
        <v>6</v>
      </c>
      <c r="AR129" s="17">
        <f t="shared" si="205"/>
        <v>55411.084955220518</v>
      </c>
      <c r="AS129" s="17">
        <f t="shared" si="180"/>
        <v>1662332548.6566155</v>
      </c>
      <c r="AT129" s="17">
        <f t="shared" si="192"/>
        <v>116363278.40596309</v>
      </c>
      <c r="AU129" s="17">
        <v>6</v>
      </c>
      <c r="AV129" s="17">
        <f t="shared" si="202"/>
        <v>61735.067913678846</v>
      </c>
      <c r="AW129" s="17">
        <f t="shared" si="181"/>
        <v>1852052037.4103653</v>
      </c>
      <c r="AX129" s="17">
        <f>AW129*0.07</f>
        <v>129643642.61872558</v>
      </c>
      <c r="AY129" s="5"/>
    </row>
    <row r="130" spans="1:51" x14ac:dyDescent="0.25">
      <c r="A130" s="5">
        <v>7</v>
      </c>
      <c r="B130" s="17">
        <f t="shared" si="194"/>
        <v>21252.291666666668</v>
      </c>
      <c r="C130" s="17">
        <f t="shared" si="170"/>
        <v>747815013.02083337</v>
      </c>
      <c r="D130" s="17">
        <f t="shared" si="182"/>
        <v>52347050.911458343</v>
      </c>
      <c r="E130" s="17">
        <v>7</v>
      </c>
      <c r="F130" s="17">
        <f t="shared" si="195"/>
        <v>39397.530628375112</v>
      </c>
      <c r="G130" s="17">
        <f t="shared" si="171"/>
        <v>1181925918.8512533</v>
      </c>
      <c r="H130" s="17">
        <f t="shared" si="183"/>
        <v>82734814.319587737</v>
      </c>
      <c r="I130" s="17">
        <v>7</v>
      </c>
      <c r="J130" s="17">
        <f t="shared" si="203"/>
        <v>44894.108918738857</v>
      </c>
      <c r="K130" s="17">
        <f t="shared" si="172"/>
        <v>1346823267.5621657</v>
      </c>
      <c r="L130" s="17">
        <f>K130*0.07</f>
        <v>94277628.72935161</v>
      </c>
      <c r="M130" s="17">
        <v>7</v>
      </c>
      <c r="N130" s="17">
        <f t="shared" si="196"/>
        <v>51157.546766547523</v>
      </c>
      <c r="O130" s="17">
        <f t="shared" si="173"/>
        <v>1534726402.9964256</v>
      </c>
      <c r="P130" s="17">
        <f t="shared" si="185"/>
        <v>107430848.2097498</v>
      </c>
      <c r="Q130" s="5"/>
      <c r="R130" s="5">
        <v>7</v>
      </c>
      <c r="S130" s="17">
        <f t="shared" si="197"/>
        <v>27324.375000000004</v>
      </c>
      <c r="T130" s="17">
        <f t="shared" si="174"/>
        <v>961476445.31250012</v>
      </c>
      <c r="U130" s="17">
        <f t="shared" si="186"/>
        <v>67303351.171875015</v>
      </c>
      <c r="V130" s="17">
        <v>7</v>
      </c>
      <c r="W130" s="17">
        <f t="shared" si="198"/>
        <v>45540.209929050703</v>
      </c>
      <c r="X130" s="17">
        <f t="shared" si="175"/>
        <v>1366206297.871521</v>
      </c>
      <c r="Y130" s="17">
        <f t="shared" si="187"/>
        <v>95634440.851006478</v>
      </c>
      <c r="Z130" s="17">
        <v>7</v>
      </c>
      <c r="AA130" s="17">
        <f t="shared" si="204"/>
        <v>51179.621696328031</v>
      </c>
      <c r="AB130" s="17">
        <f t="shared" si="176"/>
        <v>1535388650.8898408</v>
      </c>
      <c r="AC130" s="17">
        <f>AB130*0.07</f>
        <v>107477205.56228887</v>
      </c>
      <c r="AD130" s="17">
        <v>7</v>
      </c>
      <c r="AE130" s="17">
        <f t="shared" si="199"/>
        <v>57516.136909913308</v>
      </c>
      <c r="AF130" s="17">
        <f t="shared" si="177"/>
        <v>1725484107.2973993</v>
      </c>
      <c r="AG130" s="17">
        <f t="shared" ref="AG130:AG135" si="206">AF130*0.07</f>
        <v>120783887.51081796</v>
      </c>
      <c r="AH130" s="5"/>
      <c r="AI130" s="5">
        <v>7</v>
      </c>
      <c r="AJ130" s="17">
        <f t="shared" si="200"/>
        <v>31878.437500000007</v>
      </c>
      <c r="AK130" s="17">
        <f t="shared" si="178"/>
        <v>1121722519.5312502</v>
      </c>
      <c r="AL130" s="17">
        <f t="shared" si="190"/>
        <v>78520576.36718753</v>
      </c>
      <c r="AM130" s="17">
        <v>7</v>
      </c>
      <c r="AN130" s="17">
        <f t="shared" si="201"/>
        <v>50147.2194045574</v>
      </c>
      <c r="AO130" s="17">
        <f t="shared" si="179"/>
        <v>1504416582.1367221</v>
      </c>
      <c r="AP130" s="17">
        <f t="shared" si="191"/>
        <v>105309160.74957056</v>
      </c>
      <c r="AQ130" s="17">
        <v>7</v>
      </c>
      <c r="AR130" s="17">
        <f t="shared" si="205"/>
        <v>55893.756279519919</v>
      </c>
      <c r="AS130" s="17">
        <f t="shared" si="180"/>
        <v>1676812688.3855975</v>
      </c>
      <c r="AT130" s="17">
        <f>AS130*0.07</f>
        <v>117376888.18699184</v>
      </c>
      <c r="AU130" s="17">
        <v>7</v>
      </c>
      <c r="AV130" s="17">
        <f t="shared" si="202"/>
        <v>62285.079517437654</v>
      </c>
      <c r="AW130" s="17">
        <f t="shared" si="181"/>
        <v>1868552385.5231297</v>
      </c>
      <c r="AX130" s="17">
        <f t="shared" ref="AX130:AX135" si="207">AW130*0.07</f>
        <v>130798666.98661909</v>
      </c>
      <c r="AY130" s="5"/>
    </row>
    <row r="131" spans="1:51" x14ac:dyDescent="0.25">
      <c r="A131" s="5">
        <v>8</v>
      </c>
      <c r="B131" s="17">
        <f t="shared" si="194"/>
        <v>24288.333333333336</v>
      </c>
      <c r="C131" s="17">
        <f t="shared" si="170"/>
        <v>854645729.16666675</v>
      </c>
      <c r="D131" s="17">
        <f t="shared" si="182"/>
        <v>59825201.041666679</v>
      </c>
      <c r="E131" s="17">
        <v>8</v>
      </c>
      <c r="F131" s="17">
        <f t="shared" si="195"/>
        <v>39821.1064324287</v>
      </c>
      <c r="G131" s="17">
        <f t="shared" si="171"/>
        <v>1194633192.9728611</v>
      </c>
      <c r="H131" s="17">
        <f t="shared" si="183"/>
        <v>83624323.508100286</v>
      </c>
      <c r="I131" s="17">
        <v>8</v>
      </c>
      <c r="J131" s="17">
        <f t="shared" si="203"/>
        <v>45376.780243038258</v>
      </c>
      <c r="K131" s="17">
        <f t="shared" si="172"/>
        <v>1361303407.2911477</v>
      </c>
      <c r="L131" s="17">
        <f t="shared" si="184"/>
        <v>95291238.510380343</v>
      </c>
      <c r="M131" s="17">
        <v>8</v>
      </c>
      <c r="N131" s="17">
        <f t="shared" si="196"/>
        <v>51707.558370306331</v>
      </c>
      <c r="O131" s="17">
        <f t="shared" si="173"/>
        <v>1551226751.10919</v>
      </c>
      <c r="P131" s="17">
        <f t="shared" si="185"/>
        <v>108585872.57764331</v>
      </c>
      <c r="Q131" s="5"/>
      <c r="R131" s="5">
        <v>8</v>
      </c>
      <c r="S131" s="17">
        <f t="shared" si="197"/>
        <v>30360.416666666672</v>
      </c>
      <c r="T131" s="17">
        <f t="shared" si="174"/>
        <v>1068307161.4583335</v>
      </c>
      <c r="U131" s="17">
        <f t="shared" si="186"/>
        <v>74781501.302083358</v>
      </c>
      <c r="V131" s="17">
        <v>8</v>
      </c>
      <c r="W131" s="17">
        <f t="shared" si="198"/>
        <v>45963.785733104291</v>
      </c>
      <c r="X131" s="17">
        <f t="shared" si="175"/>
        <v>1378913571.9931288</v>
      </c>
      <c r="Y131" s="17">
        <f t="shared" si="187"/>
        <v>96523950.039519027</v>
      </c>
      <c r="Z131" s="17">
        <v>8</v>
      </c>
      <c r="AA131" s="17">
        <f t="shared" si="204"/>
        <v>51662.293020627432</v>
      </c>
      <c r="AB131" s="17">
        <f t="shared" si="176"/>
        <v>1549868790.6188231</v>
      </c>
      <c r="AC131" s="17">
        <f t="shared" ref="AC131:AC135" si="208">AB131*0.07</f>
        <v>108490815.34331763</v>
      </c>
      <c r="AD131" s="17">
        <v>8</v>
      </c>
      <c r="AE131" s="17">
        <f t="shared" si="199"/>
        <v>58066.148513672117</v>
      </c>
      <c r="AF131" s="17">
        <f t="shared" si="177"/>
        <v>1741984455.4101634</v>
      </c>
      <c r="AG131" s="17">
        <f t="shared" si="206"/>
        <v>121938911.87871145</v>
      </c>
      <c r="AH131" s="5"/>
      <c r="AI131" s="5">
        <v>8</v>
      </c>
      <c r="AJ131" s="17">
        <f t="shared" si="200"/>
        <v>34914.479166666672</v>
      </c>
      <c r="AK131" s="17">
        <f t="shared" si="178"/>
        <v>1228553235.6770835</v>
      </c>
      <c r="AL131" s="17">
        <f t="shared" si="190"/>
        <v>85998726.497395858</v>
      </c>
      <c r="AM131" s="17">
        <v>8</v>
      </c>
      <c r="AN131" s="17">
        <f t="shared" si="201"/>
        <v>50570.795208610987</v>
      </c>
      <c r="AO131" s="17">
        <f t="shared" si="179"/>
        <v>1517123856.2583296</v>
      </c>
      <c r="AP131" s="17">
        <f t="shared" si="191"/>
        <v>106198669.93808308</v>
      </c>
      <c r="AQ131" s="17">
        <v>8</v>
      </c>
      <c r="AR131" s="17">
        <f t="shared" si="205"/>
        <v>56376.42760381932</v>
      </c>
      <c r="AS131" s="17">
        <f t="shared" si="180"/>
        <v>1691292828.1145797</v>
      </c>
      <c r="AT131" s="17">
        <f t="shared" ref="AT131:AT135" si="209">AS131*0.07</f>
        <v>118390497.96802059</v>
      </c>
      <c r="AU131" s="17">
        <v>8</v>
      </c>
      <c r="AV131" s="17">
        <f t="shared" si="202"/>
        <v>62835.091121196463</v>
      </c>
      <c r="AW131" s="17">
        <f t="shared" si="181"/>
        <v>1885052733.6358938</v>
      </c>
      <c r="AX131" s="17">
        <f t="shared" si="207"/>
        <v>131953691.35451259</v>
      </c>
      <c r="AY131" s="5"/>
    </row>
    <row r="132" spans="1:51" x14ac:dyDescent="0.25">
      <c r="A132" s="5">
        <v>9</v>
      </c>
      <c r="B132" s="17">
        <f t="shared" si="194"/>
        <v>27324.375000000004</v>
      </c>
      <c r="C132" s="17">
        <f t="shared" si="170"/>
        <v>961476445.31250012</v>
      </c>
      <c r="D132" s="17">
        <f t="shared" si="182"/>
        <v>67303351.171875015</v>
      </c>
      <c r="E132" s="17">
        <v>9</v>
      </c>
      <c r="F132" s="17">
        <f t="shared" si="195"/>
        <v>40244.682236482287</v>
      </c>
      <c r="G132" s="17">
        <f t="shared" si="171"/>
        <v>1207340467.0944686</v>
      </c>
      <c r="H132" s="17">
        <f t="shared" si="183"/>
        <v>84513832.696612805</v>
      </c>
      <c r="I132" s="17">
        <v>9</v>
      </c>
      <c r="J132" s="17">
        <f t="shared" si="203"/>
        <v>45859.451567337659</v>
      </c>
      <c r="K132" s="17">
        <f t="shared" si="172"/>
        <v>1375783547.0201297</v>
      </c>
      <c r="L132" s="17">
        <f t="shared" si="184"/>
        <v>96304848.29140909</v>
      </c>
      <c r="M132" s="17">
        <v>9</v>
      </c>
      <c r="N132" s="17">
        <f t="shared" si="196"/>
        <v>52257.56997406514</v>
      </c>
      <c r="O132" s="17">
        <f t="shared" si="173"/>
        <v>1567727099.2219541</v>
      </c>
      <c r="P132" s="17">
        <f t="shared" si="185"/>
        <v>109740896.94553679</v>
      </c>
      <c r="Q132" s="5"/>
      <c r="R132" s="5">
        <v>9</v>
      </c>
      <c r="S132" s="17">
        <f t="shared" si="197"/>
        <v>33396.458333333336</v>
      </c>
      <c r="T132" s="17">
        <f t="shared" si="174"/>
        <v>1175137877.6041667</v>
      </c>
      <c r="U132" s="17">
        <f t="shared" si="186"/>
        <v>82259651.432291687</v>
      </c>
      <c r="V132" s="17">
        <v>9</v>
      </c>
      <c r="W132" s="17">
        <f t="shared" si="198"/>
        <v>46387.361537157878</v>
      </c>
      <c r="X132" s="17">
        <f t="shared" si="175"/>
        <v>1391620846.1147363</v>
      </c>
      <c r="Y132" s="17">
        <f t="shared" si="187"/>
        <v>97413459.228031546</v>
      </c>
      <c r="Z132" s="17">
        <v>9</v>
      </c>
      <c r="AA132" s="17">
        <f t="shared" si="204"/>
        <v>52144.964344926833</v>
      </c>
      <c r="AB132" s="17">
        <f t="shared" si="176"/>
        <v>1564348930.347805</v>
      </c>
      <c r="AC132" s="17">
        <f t="shared" si="208"/>
        <v>109504425.12434636</v>
      </c>
      <c r="AD132" s="17">
        <v>9</v>
      </c>
      <c r="AE132" s="17">
        <f t="shared" si="199"/>
        <v>58616.160117430925</v>
      </c>
      <c r="AF132" s="17">
        <f t="shared" si="177"/>
        <v>1758484803.5229278</v>
      </c>
      <c r="AG132" s="17">
        <f t="shared" si="206"/>
        <v>123093936.24660495</v>
      </c>
      <c r="AH132" s="5"/>
      <c r="AI132" s="5">
        <v>9</v>
      </c>
      <c r="AJ132" s="17">
        <f t="shared" si="200"/>
        <v>37950.520833333336</v>
      </c>
      <c r="AK132" s="17">
        <f t="shared" si="178"/>
        <v>1335383951.8229167</v>
      </c>
      <c r="AL132" s="17">
        <f t="shared" si="190"/>
        <v>93476876.627604187</v>
      </c>
      <c r="AM132" s="17">
        <v>9</v>
      </c>
      <c r="AN132" s="17">
        <f t="shared" si="201"/>
        <v>50994.371012664575</v>
      </c>
      <c r="AO132" s="17">
        <f t="shared" si="179"/>
        <v>1529831130.3799372</v>
      </c>
      <c r="AP132" s="17">
        <f t="shared" si="191"/>
        <v>107088179.12659562</v>
      </c>
      <c r="AQ132" s="17">
        <v>9</v>
      </c>
      <c r="AR132" s="17">
        <f t="shared" si="205"/>
        <v>56859.098928118721</v>
      </c>
      <c r="AS132" s="17">
        <f t="shared" si="180"/>
        <v>1705772967.8435616</v>
      </c>
      <c r="AT132" s="17">
        <f t="shared" si="209"/>
        <v>119404107.74904932</v>
      </c>
      <c r="AU132" s="17">
        <v>9</v>
      </c>
      <c r="AV132" s="17">
        <f t="shared" si="202"/>
        <v>63385.102724955272</v>
      </c>
      <c r="AW132" s="17">
        <f t="shared" si="181"/>
        <v>1901553081.7486582</v>
      </c>
      <c r="AX132" s="17">
        <f t="shared" si="207"/>
        <v>133108715.72240609</v>
      </c>
      <c r="AY132" s="5"/>
    </row>
    <row r="133" spans="1:51" x14ac:dyDescent="0.25">
      <c r="A133" s="5">
        <v>10</v>
      </c>
      <c r="B133" s="17">
        <f t="shared" si="194"/>
        <v>30360.416666666672</v>
      </c>
      <c r="C133" s="17">
        <f t="shared" si="170"/>
        <v>1068307161.4583335</v>
      </c>
      <c r="D133" s="17">
        <f t="shared" si="182"/>
        <v>74781501.302083358</v>
      </c>
      <c r="E133" s="17">
        <v>10</v>
      </c>
      <c r="F133" s="17">
        <f t="shared" si="195"/>
        <v>40668.258040535875</v>
      </c>
      <c r="G133" s="17">
        <f t="shared" si="171"/>
        <v>1220047741.2160761</v>
      </c>
      <c r="H133" s="17">
        <f t="shared" si="183"/>
        <v>85403341.885125339</v>
      </c>
      <c r="I133" s="17">
        <v>10</v>
      </c>
      <c r="J133" s="17">
        <f t="shared" si="203"/>
        <v>46342.12289163706</v>
      </c>
      <c r="K133" s="17">
        <f t="shared" si="172"/>
        <v>1390263686.7491119</v>
      </c>
      <c r="L133" s="17">
        <f t="shared" si="184"/>
        <v>97318458.072437838</v>
      </c>
      <c r="M133" s="17">
        <v>10</v>
      </c>
      <c r="N133" s="17">
        <f t="shared" si="196"/>
        <v>52807.581577823948</v>
      </c>
      <c r="O133" s="17">
        <f t="shared" si="173"/>
        <v>1584227447.3347185</v>
      </c>
      <c r="P133" s="17">
        <f t="shared" si="185"/>
        <v>110895921.31343031</v>
      </c>
      <c r="Q133" s="5"/>
      <c r="R133" s="5">
        <v>10</v>
      </c>
      <c r="S133" s="17">
        <f t="shared" si="197"/>
        <v>36432.5</v>
      </c>
      <c r="T133" s="17">
        <f t="shared" si="174"/>
        <v>1281968593.75</v>
      </c>
      <c r="U133" s="17">
        <f t="shared" si="186"/>
        <v>89737801.562500015</v>
      </c>
      <c r="V133" s="17">
        <v>10</v>
      </c>
      <c r="W133" s="17">
        <f t="shared" si="198"/>
        <v>46810.937341211466</v>
      </c>
      <c r="X133" s="17">
        <f t="shared" si="175"/>
        <v>1404328120.2363439</v>
      </c>
      <c r="Y133" s="17">
        <f t="shared" si="187"/>
        <v>98302968.41654408</v>
      </c>
      <c r="Z133" s="17">
        <v>10</v>
      </c>
      <c r="AA133" s="17">
        <f t="shared" si="204"/>
        <v>52627.635669226234</v>
      </c>
      <c r="AB133" s="17">
        <f t="shared" si="176"/>
        <v>1578829070.076787</v>
      </c>
      <c r="AC133" s="17">
        <f t="shared" si="208"/>
        <v>110518034.90537509</v>
      </c>
      <c r="AD133" s="17">
        <v>10</v>
      </c>
      <c r="AE133" s="17">
        <f t="shared" si="199"/>
        <v>59166.171721189734</v>
      </c>
      <c r="AF133" s="17">
        <f t="shared" si="177"/>
        <v>1774985151.6356921</v>
      </c>
      <c r="AG133" s="17">
        <f t="shared" si="206"/>
        <v>124248960.61449847</v>
      </c>
      <c r="AH133" s="5"/>
      <c r="AI133" s="5">
        <v>10</v>
      </c>
      <c r="AJ133" s="17">
        <f t="shared" si="200"/>
        <v>40986.5625</v>
      </c>
      <c r="AK133" s="17">
        <f t="shared" si="178"/>
        <v>1442214667.96875</v>
      </c>
      <c r="AL133" s="17">
        <f t="shared" si="190"/>
        <v>100955026.75781251</v>
      </c>
      <c r="AM133" s="17">
        <v>10</v>
      </c>
      <c r="AN133" s="17">
        <f t="shared" si="201"/>
        <v>51417.946816718162</v>
      </c>
      <c r="AO133" s="17">
        <f t="shared" si="179"/>
        <v>1542538404.501545</v>
      </c>
      <c r="AP133" s="17">
        <f t="shared" si="191"/>
        <v>107977688.31510815</v>
      </c>
      <c r="AQ133" s="17">
        <v>10</v>
      </c>
      <c r="AR133" s="17">
        <f t="shared" si="205"/>
        <v>57341.770252418122</v>
      </c>
      <c r="AS133" s="17">
        <f t="shared" si="180"/>
        <v>1720253107.5725436</v>
      </c>
      <c r="AT133" s="17">
        <f t="shared" si="209"/>
        <v>120417717.53007807</v>
      </c>
      <c r="AU133" s="17">
        <v>10</v>
      </c>
      <c r="AV133" s="17">
        <f t="shared" si="202"/>
        <v>63935.11432871408</v>
      </c>
      <c r="AW133" s="17">
        <f t="shared" si="181"/>
        <v>1918053429.8614223</v>
      </c>
      <c r="AX133" s="17">
        <f t="shared" si="207"/>
        <v>134263740.09029958</v>
      </c>
      <c r="AY133" s="5"/>
    </row>
    <row r="134" spans="1:51" x14ac:dyDescent="0.25">
      <c r="A134" s="5">
        <v>11</v>
      </c>
      <c r="B134" s="17">
        <f t="shared" si="194"/>
        <v>33396.458333333336</v>
      </c>
      <c r="C134" s="17">
        <f t="shared" si="170"/>
        <v>1175137877.6041667</v>
      </c>
      <c r="D134" s="17">
        <f t="shared" si="182"/>
        <v>82259651.432291687</v>
      </c>
      <c r="E134" s="17">
        <v>11</v>
      </c>
      <c r="F134" s="17">
        <f t="shared" si="195"/>
        <v>41091.833844589462</v>
      </c>
      <c r="G134" s="17">
        <f t="shared" si="171"/>
        <v>1232755015.3376839</v>
      </c>
      <c r="H134" s="17">
        <f t="shared" si="183"/>
        <v>86292851.073637888</v>
      </c>
      <c r="I134" s="17">
        <v>11</v>
      </c>
      <c r="J134" s="17">
        <f t="shared" si="203"/>
        <v>46824.794215936461</v>
      </c>
      <c r="K134" s="17">
        <f t="shared" si="172"/>
        <v>1404743826.4780939</v>
      </c>
      <c r="L134" s="17">
        <f t="shared" si="184"/>
        <v>98332067.853466585</v>
      </c>
      <c r="M134" s="17">
        <v>11</v>
      </c>
      <c r="N134" s="17">
        <f t="shared" si="196"/>
        <v>53357.593181582757</v>
      </c>
      <c r="O134" s="17">
        <f t="shared" si="173"/>
        <v>1600727795.4474828</v>
      </c>
      <c r="P134" s="17">
        <f t="shared" si="185"/>
        <v>112050945.68132381</v>
      </c>
      <c r="Q134" s="5"/>
      <c r="R134" s="5">
        <v>11</v>
      </c>
      <c r="S134" s="17">
        <f t="shared" si="197"/>
        <v>39468.541666666664</v>
      </c>
      <c r="T134" s="17">
        <f t="shared" si="174"/>
        <v>1388799309.8958333</v>
      </c>
      <c r="U134" s="17">
        <f t="shared" si="186"/>
        <v>97215951.692708343</v>
      </c>
      <c r="V134" s="17">
        <v>11</v>
      </c>
      <c r="W134" s="17">
        <f t="shared" si="198"/>
        <v>47234.513145265053</v>
      </c>
      <c r="X134" s="17">
        <f t="shared" si="175"/>
        <v>1417035394.3579516</v>
      </c>
      <c r="Y134" s="17">
        <f t="shared" si="187"/>
        <v>99192477.605056629</v>
      </c>
      <c r="Z134" s="17">
        <v>11</v>
      </c>
      <c r="AA134" s="17">
        <f t="shared" si="204"/>
        <v>53110.306993525635</v>
      </c>
      <c r="AB134" s="17">
        <f t="shared" si="176"/>
        <v>1593309209.805769</v>
      </c>
      <c r="AC134" s="17">
        <f t="shared" si="208"/>
        <v>111531644.68640384</v>
      </c>
      <c r="AD134" s="17">
        <v>11</v>
      </c>
      <c r="AE134" s="17">
        <f t="shared" si="199"/>
        <v>59716.183324948543</v>
      </c>
      <c r="AF134" s="17">
        <f t="shared" si="177"/>
        <v>1791485499.7484562</v>
      </c>
      <c r="AG134" s="17">
        <f t="shared" si="206"/>
        <v>125403984.98239195</v>
      </c>
      <c r="AH134" s="5"/>
      <c r="AI134" s="5">
        <v>11</v>
      </c>
      <c r="AJ134" s="17">
        <f t="shared" si="200"/>
        <v>44022.604166666664</v>
      </c>
      <c r="AK134" s="17">
        <f t="shared" si="178"/>
        <v>1549045384.1145833</v>
      </c>
      <c r="AL134" s="17">
        <f t="shared" si="190"/>
        <v>108433176.88802084</v>
      </c>
      <c r="AM134" s="17">
        <v>11</v>
      </c>
      <c r="AN134" s="17">
        <f t="shared" si="201"/>
        <v>51841.52262077175</v>
      </c>
      <c r="AO134" s="17">
        <f t="shared" si="179"/>
        <v>1555245678.6231525</v>
      </c>
      <c r="AP134" s="17">
        <f t="shared" si="191"/>
        <v>108867197.50362068</v>
      </c>
      <c r="AQ134" s="17">
        <v>11</v>
      </c>
      <c r="AR134" s="17">
        <f t="shared" si="205"/>
        <v>57824.441576717523</v>
      </c>
      <c r="AS134" s="17">
        <f t="shared" si="180"/>
        <v>1734733247.3015256</v>
      </c>
      <c r="AT134" s="17">
        <f t="shared" si="209"/>
        <v>121431327.3111068</v>
      </c>
      <c r="AU134" s="17">
        <v>11</v>
      </c>
      <c r="AV134" s="17">
        <f t="shared" si="202"/>
        <v>64485.125932472889</v>
      </c>
      <c r="AW134" s="17">
        <f t="shared" si="181"/>
        <v>1934553777.9741867</v>
      </c>
      <c r="AX134" s="17">
        <f t="shared" si="207"/>
        <v>135418764.45819309</v>
      </c>
      <c r="AY134" s="5"/>
    </row>
    <row r="135" spans="1:51" x14ac:dyDescent="0.25">
      <c r="A135" s="5">
        <v>12</v>
      </c>
      <c r="B135" s="17">
        <f t="shared" si="194"/>
        <v>36432.5</v>
      </c>
      <c r="C135" s="17">
        <f t="shared" si="170"/>
        <v>1281968593.75</v>
      </c>
      <c r="D135" s="17">
        <f t="shared" si="182"/>
        <v>89737801.562500015</v>
      </c>
      <c r="E135" s="17">
        <v>12</v>
      </c>
      <c r="F135" s="17">
        <f t="shared" si="195"/>
        <v>41515.40964864305</v>
      </c>
      <c r="G135" s="17">
        <f t="shared" si="171"/>
        <v>1245462289.4592915</v>
      </c>
      <c r="H135" s="17">
        <f t="shared" si="183"/>
        <v>87182360.262150407</v>
      </c>
      <c r="I135" s="17">
        <v>12</v>
      </c>
      <c r="J135" s="17">
        <f t="shared" si="203"/>
        <v>47307.465540235862</v>
      </c>
      <c r="K135" s="17">
        <f t="shared" si="172"/>
        <v>1419223966.2070758</v>
      </c>
      <c r="L135" s="17">
        <f t="shared" si="184"/>
        <v>99345677.634495318</v>
      </c>
      <c r="M135" s="17">
        <v>12</v>
      </c>
      <c r="N135" s="17">
        <f t="shared" si="196"/>
        <v>53907.604785341566</v>
      </c>
      <c r="O135" s="17">
        <f t="shared" si="173"/>
        <v>1617228143.5602469</v>
      </c>
      <c r="P135" s="17">
        <f t="shared" si="185"/>
        <v>113205970.0492173</v>
      </c>
      <c r="Q135" s="5"/>
      <c r="R135" s="5">
        <v>12</v>
      </c>
      <c r="S135" s="17">
        <f t="shared" si="197"/>
        <v>42504.583333333328</v>
      </c>
      <c r="T135" s="17">
        <f t="shared" si="174"/>
        <v>1495630026.0416665</v>
      </c>
      <c r="U135" s="17">
        <f t="shared" si="186"/>
        <v>104694101.82291667</v>
      </c>
      <c r="V135" s="17">
        <v>12</v>
      </c>
      <c r="W135" s="17">
        <f t="shared" si="198"/>
        <v>47658.088949318641</v>
      </c>
      <c r="X135" s="17">
        <f t="shared" si="175"/>
        <v>1429742668.4795592</v>
      </c>
      <c r="Y135" s="17">
        <f t="shared" si="187"/>
        <v>100081986.79356915</v>
      </c>
      <c r="Z135" s="17">
        <v>12</v>
      </c>
      <c r="AA135" s="17">
        <f t="shared" si="204"/>
        <v>53592.978317825036</v>
      </c>
      <c r="AB135" s="17">
        <f t="shared" si="176"/>
        <v>1607789349.5347512</v>
      </c>
      <c r="AC135" s="17">
        <f t="shared" si="208"/>
        <v>112545254.46743259</v>
      </c>
      <c r="AD135" s="17">
        <v>12</v>
      </c>
      <c r="AE135" s="17">
        <f t="shared" si="199"/>
        <v>60266.194928707351</v>
      </c>
      <c r="AF135" s="17">
        <f t="shared" si="177"/>
        <v>1807985847.8612206</v>
      </c>
      <c r="AG135" s="17">
        <f t="shared" si="206"/>
        <v>126559009.35028546</v>
      </c>
      <c r="AH135" s="5"/>
      <c r="AI135" s="5">
        <v>12</v>
      </c>
      <c r="AJ135" s="17">
        <f t="shared" si="200"/>
        <v>47058.645833333328</v>
      </c>
      <c r="AK135" s="17">
        <f t="shared" si="178"/>
        <v>1655876100.2604165</v>
      </c>
      <c r="AL135" s="17">
        <f t="shared" si="190"/>
        <v>115911327.01822917</v>
      </c>
      <c r="AM135" s="17">
        <v>12</v>
      </c>
      <c r="AN135" s="17">
        <f t="shared" si="201"/>
        <v>52265.098424825337</v>
      </c>
      <c r="AO135" s="17">
        <f t="shared" si="179"/>
        <v>1567952952.74476</v>
      </c>
      <c r="AP135" s="17">
        <f t="shared" si="191"/>
        <v>109756706.69213322</v>
      </c>
      <c r="AQ135" s="17">
        <v>12</v>
      </c>
      <c r="AR135" s="17">
        <f t="shared" si="205"/>
        <v>58307.112901016924</v>
      </c>
      <c r="AS135" s="17">
        <f t="shared" si="180"/>
        <v>1749213387.0305078</v>
      </c>
      <c r="AT135" s="17">
        <f t="shared" si="209"/>
        <v>122444937.09213556</v>
      </c>
      <c r="AU135" s="17">
        <v>12</v>
      </c>
      <c r="AV135" s="17">
        <f t="shared" si="202"/>
        <v>65035.137536231698</v>
      </c>
      <c r="AW135" s="17">
        <f t="shared" si="181"/>
        <v>1951054126.086951</v>
      </c>
      <c r="AX135" s="17">
        <f t="shared" si="207"/>
        <v>136573788.82608658</v>
      </c>
      <c r="AY135" s="5"/>
    </row>
    <row r="136" spans="1:51" x14ac:dyDescent="0.25">
      <c r="A136" s="5"/>
      <c r="B136" s="31" t="s">
        <v>34</v>
      </c>
      <c r="C136" s="17">
        <f>SUM(C124:C135)</f>
        <v>8332795859.375001</v>
      </c>
      <c r="D136" s="30">
        <f>SUM(D124:D135)</f>
        <v>583295710.15625012</v>
      </c>
      <c r="E136" s="17" t="s">
        <v>35</v>
      </c>
      <c r="F136" s="31" t="s">
        <v>63</v>
      </c>
      <c r="G136" s="17">
        <f>SUM(G124:G135)</f>
        <v>14106867381.485395</v>
      </c>
      <c r="H136" s="30">
        <f>SUM(H124:H135)</f>
        <v>987480716.70397782</v>
      </c>
      <c r="I136" s="17" t="s">
        <v>35</v>
      </c>
      <c r="J136" s="31" t="s">
        <v>63</v>
      </c>
      <c r="K136" s="17">
        <f>SUM(K124:K135)</f>
        <v>16074998372.372095</v>
      </c>
      <c r="L136" s="30">
        <f>SUM(L124:L135)</f>
        <v>1125249886.0660472</v>
      </c>
      <c r="M136" s="17" t="s">
        <v>35</v>
      </c>
      <c r="N136" s="31" t="s">
        <v>63</v>
      </c>
      <c r="O136" s="17">
        <f>SUM(O124:O135)</f>
        <v>18317714747.280521</v>
      </c>
      <c r="P136" s="30">
        <f>SUM(P124:P135)</f>
        <v>1282240032.3096366</v>
      </c>
      <c r="Q136" s="5"/>
      <c r="R136" s="5"/>
      <c r="S136" s="31" t="s">
        <v>34</v>
      </c>
      <c r="T136" s="17">
        <f>SUM(T124:T135)</f>
        <v>10896733046.875</v>
      </c>
      <c r="U136" s="30">
        <f>SUM(U124:U135)</f>
        <v>762771313.28125012</v>
      </c>
      <c r="V136" s="17" t="s">
        <v>35</v>
      </c>
      <c r="W136" s="31" t="s">
        <v>63</v>
      </c>
      <c r="X136" s="17">
        <f>SUM(X124:X135)</f>
        <v>16318231929.728607</v>
      </c>
      <c r="Y136" s="30">
        <f>SUM(Y124:Y135)</f>
        <v>1142276235.0810027</v>
      </c>
      <c r="Z136" s="17" t="s">
        <v>35</v>
      </c>
      <c r="AA136" s="31" t="s">
        <v>63</v>
      </c>
      <c r="AB136" s="17">
        <f>SUM(AB124:AB135)</f>
        <v>18335640470.150494</v>
      </c>
      <c r="AC136" s="30">
        <f>SUM(AC124:AC135)</f>
        <v>1283494832.9105346</v>
      </c>
      <c r="AD136" s="17" t="s">
        <v>35</v>
      </c>
      <c r="AE136" s="31" t="s">
        <v>63</v>
      </c>
      <c r="AF136" s="17">
        <f>SUM(AF124:AF135)</f>
        <v>20606807198.892208</v>
      </c>
      <c r="AG136" s="30">
        <f>SUM(AG124:AG135)</f>
        <v>1442476503.9224544</v>
      </c>
      <c r="AH136" s="5"/>
      <c r="AI136" s="5"/>
      <c r="AJ136" s="31" t="s">
        <v>34</v>
      </c>
      <c r="AK136" s="17">
        <f>SUM(AK124:AK135)</f>
        <v>12819685937.5</v>
      </c>
      <c r="AL136" s="30">
        <f>SUM(AL124:AL135)</f>
        <v>897378015.62500024</v>
      </c>
      <c r="AM136" s="17" t="s">
        <v>35</v>
      </c>
      <c r="AN136" s="31" t="s">
        <v>63</v>
      </c>
      <c r="AO136" s="17">
        <f>SUM(AO124:AO135)</f>
        <v>17976755340.911018</v>
      </c>
      <c r="AP136" s="30">
        <f>SUM(AP124:AP135)</f>
        <v>1258372873.8637714</v>
      </c>
      <c r="AQ136" s="17" t="s">
        <v>35</v>
      </c>
      <c r="AR136" s="31" t="s">
        <v>63</v>
      </c>
      <c r="AS136" s="17">
        <f>SUM(AS124:AS135)</f>
        <v>20031122043.484295</v>
      </c>
      <c r="AT136" s="30">
        <f>SUM(AT124:AT135)</f>
        <v>1402178543.0439012</v>
      </c>
      <c r="AU136" s="17" t="s">
        <v>35</v>
      </c>
      <c r="AV136" s="31" t="s">
        <v>63</v>
      </c>
      <c r="AW136" s="17">
        <f>SUM(AW124:AW135)</f>
        <v>22323626537.600971</v>
      </c>
      <c r="AX136" s="30">
        <f>SUM(AX124:AX135)</f>
        <v>1562653857.6320679</v>
      </c>
      <c r="AY136" s="5"/>
    </row>
    <row r="137" spans="1:51" x14ac:dyDescent="0.25">
      <c r="A137" s="5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5"/>
      <c r="R137" s="5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5"/>
      <c r="AI137" s="5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5"/>
    </row>
    <row r="138" spans="1:51" x14ac:dyDescent="0.25">
      <c r="A138" s="18" t="s">
        <v>83</v>
      </c>
      <c r="B138" s="17">
        <f>(B58+B57)/12</f>
        <v>2984.5833333333335</v>
      </c>
      <c r="C138" s="27" t="s">
        <v>73</v>
      </c>
      <c r="D138" s="27" t="s">
        <v>87</v>
      </c>
      <c r="E138" s="17"/>
      <c r="F138" s="17">
        <f>((B150*$B$19)-B150)/12</f>
        <v>416.39655313742452</v>
      </c>
      <c r="G138" s="27" t="s">
        <v>73</v>
      </c>
      <c r="H138" s="27" t="s">
        <v>87</v>
      </c>
      <c r="I138" s="17"/>
      <c r="J138" s="17">
        <f>((F150*$B$19)-F150)/12</f>
        <v>474.4904543960244</v>
      </c>
      <c r="K138" s="27" t="s">
        <v>73</v>
      </c>
      <c r="L138" s="27" t="s">
        <v>87</v>
      </c>
      <c r="M138" s="17"/>
      <c r="N138" s="17">
        <f>((J150*$B$19)-J150)/12</f>
        <v>540.68937318662518</v>
      </c>
      <c r="O138" s="27" t="s">
        <v>73</v>
      </c>
      <c r="P138" s="27" t="s">
        <v>87</v>
      </c>
      <c r="Q138" s="5"/>
      <c r="R138" s="18" t="s">
        <v>37</v>
      </c>
      <c r="S138" s="17">
        <f>(S58+S57)/12</f>
        <v>8953.75</v>
      </c>
      <c r="T138" s="27" t="s">
        <v>73</v>
      </c>
      <c r="U138" s="27" t="s">
        <v>87</v>
      </c>
      <c r="V138" s="17"/>
      <c r="W138" s="17">
        <f>((S150*$B$19)-S150)/12</f>
        <v>485.79597866032844</v>
      </c>
      <c r="X138" s="27" t="s">
        <v>73</v>
      </c>
      <c r="Y138" s="27" t="s">
        <v>87</v>
      </c>
      <c r="Z138" s="17"/>
      <c r="AA138" s="17">
        <f>((W150*$B$19)-W150)/12</f>
        <v>544.69673965863092</v>
      </c>
      <c r="AB138" s="27" t="s">
        <v>73</v>
      </c>
      <c r="AC138" s="27" t="s">
        <v>87</v>
      </c>
      <c r="AD138" s="17"/>
      <c r="AE138" s="17">
        <f>((AA150*$B$19)-AA150)/12</f>
        <v>611.7118989962637</v>
      </c>
      <c r="AF138" s="27" t="s">
        <v>73</v>
      </c>
      <c r="AG138" s="27" t="s">
        <v>87</v>
      </c>
      <c r="AH138" s="5"/>
      <c r="AI138" s="18" t="s">
        <v>37</v>
      </c>
      <c r="AJ138" s="17">
        <f>(AJ58+AJ57)/12</f>
        <v>13430.625</v>
      </c>
      <c r="AK138" s="27" t="s">
        <v>73</v>
      </c>
      <c r="AL138" s="27" t="s">
        <v>87</v>
      </c>
      <c r="AM138" s="17"/>
      <c r="AN138" s="17">
        <f>((AJ150*$B$19)-AJ150)/12</f>
        <v>537.84554780250676</v>
      </c>
      <c r="AO138" s="27" t="s">
        <v>73</v>
      </c>
      <c r="AP138" s="27" t="s">
        <v>87</v>
      </c>
      <c r="AQ138" s="17"/>
      <c r="AR138" s="17">
        <f>((AN150*$B$19)-AN150)/12</f>
        <v>597.35145360558636</v>
      </c>
      <c r="AS138" s="27" t="s">
        <v>73</v>
      </c>
      <c r="AT138" s="27" t="s">
        <v>87</v>
      </c>
      <c r="AU138" s="17"/>
      <c r="AV138" s="17">
        <f>((AR150*$B$19)-AR150)/12</f>
        <v>664.97879335349228</v>
      </c>
      <c r="AW138" s="27" t="s">
        <v>73</v>
      </c>
      <c r="AX138" s="27" t="s">
        <v>87</v>
      </c>
      <c r="AY138" s="5"/>
    </row>
    <row r="139" spans="1:51" x14ac:dyDescent="0.25">
      <c r="A139" s="5">
        <v>1</v>
      </c>
      <c r="B139" s="17">
        <f>B138</f>
        <v>2984.5833333333335</v>
      </c>
      <c r="C139" s="17">
        <f t="shared" ref="C139:C150" si="210">B139*$F$29</f>
        <v>66985242.1875</v>
      </c>
      <c r="D139" s="17">
        <f>C139*0.05</f>
        <v>3349262.109375</v>
      </c>
      <c r="E139" s="17">
        <v>1</v>
      </c>
      <c r="F139" s="17">
        <f>B150+F138</f>
        <v>36231.396553137427</v>
      </c>
      <c r="G139" s="17">
        <f t="shared" ref="G139:G150" si="211">F139*$F$33</f>
        <v>774672547.55176961</v>
      </c>
      <c r="H139" s="17">
        <f>G139*0.05</f>
        <v>38733627.377588481</v>
      </c>
      <c r="I139" s="17">
        <v>1</v>
      </c>
      <c r="J139" s="17">
        <f>F150+J138</f>
        <v>41286.249092045146</v>
      </c>
      <c r="K139" s="17">
        <f t="shared" ref="K139:K150" si="212">J139*$F$33</f>
        <v>882751613.39929032</v>
      </c>
      <c r="L139" s="17">
        <f>K139*0.05</f>
        <v>44137580.669964522</v>
      </c>
      <c r="M139" s="17">
        <v>1</v>
      </c>
      <c r="N139" s="17">
        <f>J150+N138</f>
        <v>47046.333463588009</v>
      </c>
      <c r="O139" s="17">
        <f t="shared" ref="O139:O150" si="213">N139*$F$33</f>
        <v>1005909417.3683411</v>
      </c>
      <c r="P139" s="17">
        <f>O139*0.05</f>
        <v>50295470.868417054</v>
      </c>
      <c r="Q139" s="5"/>
      <c r="R139" s="5">
        <v>1</v>
      </c>
      <c r="S139" s="17">
        <f>S138</f>
        <v>8953.75</v>
      </c>
      <c r="T139" s="17">
        <f t="shared" ref="T139:T150" si="214">S139*$F$29</f>
        <v>200955726.5625</v>
      </c>
      <c r="U139" s="17">
        <f>T139*0.05</f>
        <v>10047786.328125</v>
      </c>
      <c r="V139" s="17">
        <v>1</v>
      </c>
      <c r="W139" s="17">
        <f>S150+W138</f>
        <v>42269.962645327003</v>
      </c>
      <c r="X139" s="17">
        <f t="shared" ref="X139:X150" si="215">W139*$F$33</f>
        <v>903784638.81039798</v>
      </c>
      <c r="Y139" s="17">
        <f>X139*0.05</f>
        <v>45189231.940519899</v>
      </c>
      <c r="Z139" s="17">
        <v>1</v>
      </c>
      <c r="AA139" s="17">
        <f>W150+AA138</f>
        <v>47395.021469497333</v>
      </c>
      <c r="AB139" s="17">
        <f t="shared" ref="AB139:AB150" si="216">AA139*$F$33</f>
        <v>1013364802.7946899</v>
      </c>
      <c r="AC139" s="17">
        <f>AB139*0.05</f>
        <v>50668240.139734499</v>
      </c>
      <c r="AD139" s="17">
        <v>1</v>
      </c>
      <c r="AE139" s="17">
        <f>AA150+AE138</f>
        <v>53226.128366849836</v>
      </c>
      <c r="AF139" s="17">
        <f t="shared" ref="AF139:AF150" si="217">AE139*$F$33</f>
        <v>1138041157.143708</v>
      </c>
      <c r="AG139" s="17">
        <f>AF139*0.05</f>
        <v>56902057.857185401</v>
      </c>
      <c r="AH139" s="5"/>
      <c r="AI139" s="5">
        <v>1</v>
      </c>
      <c r="AJ139" s="17">
        <f>AJ138</f>
        <v>13430.625</v>
      </c>
      <c r="AK139" s="17">
        <f t="shared" ref="AK139:AK150" si="218">AJ139*$F$29</f>
        <v>301433589.84375</v>
      </c>
      <c r="AL139" s="17">
        <f>AK139*0.05</f>
        <v>15071679.4921875</v>
      </c>
      <c r="AM139" s="17">
        <v>1</v>
      </c>
      <c r="AN139" s="17">
        <f>AJ150+AN138</f>
        <v>46798.887214469178</v>
      </c>
      <c r="AO139" s="17">
        <f t="shared" ref="AO139:AO150" si="219">AN139*$F$33</f>
        <v>1000618707.2543691</v>
      </c>
      <c r="AP139" s="17">
        <f>AO139*0.05</f>
        <v>50030935.362718463</v>
      </c>
      <c r="AQ139" s="17">
        <v>1</v>
      </c>
      <c r="AR139" s="17">
        <f>AN150+AR138</f>
        <v>51976.600752586462</v>
      </c>
      <c r="AS139" s="17">
        <f t="shared" ref="AS139:AS150" si="220">AR139*$F$33</f>
        <v>1111324694.8412392</v>
      </c>
      <c r="AT139" s="17">
        <f>AS139*0.05</f>
        <v>55566234.742061965</v>
      </c>
      <c r="AU139" s="17">
        <v>1</v>
      </c>
      <c r="AV139" s="17">
        <f>AR150+AV138</f>
        <v>57860.974544296194</v>
      </c>
      <c r="AW139" s="17">
        <f t="shared" ref="AW139:AW150" si="221">AV139*$F$33</f>
        <v>1237139961.9752331</v>
      </c>
      <c r="AX139" s="17">
        <f>AW139*0.05</f>
        <v>61856998.098761655</v>
      </c>
      <c r="AY139" s="5"/>
    </row>
    <row r="140" spans="1:51" x14ac:dyDescent="0.25">
      <c r="A140" s="5">
        <v>2</v>
      </c>
      <c r="B140" s="17">
        <f>B139+$B$138</f>
        <v>5969.166666666667</v>
      </c>
      <c r="C140" s="17">
        <f t="shared" si="210"/>
        <v>133970484.375</v>
      </c>
      <c r="D140" s="17">
        <f t="shared" ref="D140:D150" si="222">C140*0.05</f>
        <v>6698524.21875</v>
      </c>
      <c r="E140" s="17">
        <v>2</v>
      </c>
      <c r="F140" s="17">
        <f>F139+$F$138</f>
        <v>36647.793106274854</v>
      </c>
      <c r="G140" s="17">
        <f t="shared" si="211"/>
        <v>783575626.35353923</v>
      </c>
      <c r="H140" s="17">
        <f t="shared" ref="H140:H150" si="223">G140*0.05</f>
        <v>39178781.317676961</v>
      </c>
      <c r="I140" s="17">
        <v>2</v>
      </c>
      <c r="J140" s="17">
        <f>J139+$J$138</f>
        <v>41760.739546441167</v>
      </c>
      <c r="K140" s="17">
        <f t="shared" si="212"/>
        <v>892896812.42734516</v>
      </c>
      <c r="L140" s="17">
        <f t="shared" ref="L140:L150" si="224">K140*0.05</f>
        <v>44644840.621367261</v>
      </c>
      <c r="M140" s="17">
        <v>2</v>
      </c>
      <c r="N140" s="17">
        <f>N139+$N$138</f>
        <v>47587.022836774631</v>
      </c>
      <c r="O140" s="17">
        <f t="shared" si="213"/>
        <v>1017470032.0287876</v>
      </c>
      <c r="P140" s="17">
        <f t="shared" ref="P140:P150" si="225">O140*0.05</f>
        <v>50873501.601439387</v>
      </c>
      <c r="Q140" s="5"/>
      <c r="R140" s="5">
        <v>2</v>
      </c>
      <c r="S140" s="17">
        <f>S139+$B$138</f>
        <v>11938.333333333334</v>
      </c>
      <c r="T140" s="17">
        <f t="shared" si="214"/>
        <v>267940968.75</v>
      </c>
      <c r="U140" s="17">
        <f t="shared" ref="U140:U150" si="226">T140*0.05</f>
        <v>13397048.4375</v>
      </c>
      <c r="V140" s="17">
        <v>2</v>
      </c>
      <c r="W140" s="17">
        <f>W139+$F$138</f>
        <v>42686.35919846443</v>
      </c>
      <c r="X140" s="17">
        <f t="shared" si="215"/>
        <v>912687717.6121676</v>
      </c>
      <c r="Y140" s="17">
        <f t="shared" ref="Y140:Y150" si="227">X140*0.05</f>
        <v>45634385.88060838</v>
      </c>
      <c r="Z140" s="17">
        <v>2</v>
      </c>
      <c r="AA140" s="17">
        <f>AA139+$J$138</f>
        <v>47869.511923893355</v>
      </c>
      <c r="AB140" s="17">
        <f t="shared" si="216"/>
        <v>1023510001.8227448</v>
      </c>
      <c r="AC140" s="17">
        <f t="shared" ref="AC140:AC142" si="228">AB140*0.05</f>
        <v>51175500.091137245</v>
      </c>
      <c r="AD140" s="17">
        <v>2</v>
      </c>
      <c r="AE140" s="17">
        <f>AE139+$N$138</f>
        <v>53766.817740036458</v>
      </c>
      <c r="AF140" s="17">
        <f t="shared" si="217"/>
        <v>1149601771.8041546</v>
      </c>
      <c r="AG140" s="17">
        <f t="shared" ref="AG140:AG145" si="229">AF140*0.05</f>
        <v>57480088.590207733</v>
      </c>
      <c r="AH140" s="5"/>
      <c r="AI140" s="5">
        <v>2</v>
      </c>
      <c r="AJ140" s="17">
        <f>AJ139+$B$138</f>
        <v>16415.208333333332</v>
      </c>
      <c r="AK140" s="17">
        <f t="shared" si="218"/>
        <v>368418832.03125</v>
      </c>
      <c r="AL140" s="17">
        <f t="shared" ref="AL140:AL150" si="230">AK140*0.05</f>
        <v>18420941.6015625</v>
      </c>
      <c r="AM140" s="17">
        <v>2</v>
      </c>
      <c r="AN140" s="17">
        <f>AN139+$F$138</f>
        <v>47215.283767606605</v>
      </c>
      <c r="AO140" s="17">
        <f t="shared" si="219"/>
        <v>1009521786.0561388</v>
      </c>
      <c r="AP140" s="17">
        <f t="shared" ref="AP140:AP150" si="231">AO140*0.05</f>
        <v>50476089.302806944</v>
      </c>
      <c r="AQ140" s="17">
        <v>2</v>
      </c>
      <c r="AR140" s="17">
        <f>AR139+$J$138</f>
        <v>52451.091206982484</v>
      </c>
      <c r="AS140" s="17">
        <f t="shared" si="220"/>
        <v>1121469893.8692942</v>
      </c>
      <c r="AT140" s="17">
        <f t="shared" ref="AT140:AT142" si="232">AS140*0.05</f>
        <v>56073494.693464711</v>
      </c>
      <c r="AU140" s="17">
        <v>2</v>
      </c>
      <c r="AV140" s="17">
        <f>AV139+$N$138</f>
        <v>58401.663917482816</v>
      </c>
      <c r="AW140" s="17">
        <f t="shared" si="221"/>
        <v>1248700576.6356795</v>
      </c>
      <c r="AX140" s="17">
        <f t="shared" ref="AX140:AX145" si="233">AW140*0.05</f>
        <v>62435028.83178398</v>
      </c>
      <c r="AY140" s="5"/>
    </row>
    <row r="141" spans="1:51" x14ac:dyDescent="0.25">
      <c r="A141" s="5">
        <v>3</v>
      </c>
      <c r="B141" s="17">
        <f t="shared" ref="B141:B150" si="234">B140+$B$138</f>
        <v>8953.75</v>
      </c>
      <c r="C141" s="17">
        <f t="shared" si="210"/>
        <v>200955726.5625</v>
      </c>
      <c r="D141" s="17">
        <f t="shared" si="222"/>
        <v>10047786.328125</v>
      </c>
      <c r="E141" s="17">
        <v>3</v>
      </c>
      <c r="F141" s="17">
        <f t="shared" ref="F141:F150" si="235">F140+$F$138</f>
        <v>37064.189659412281</v>
      </c>
      <c r="G141" s="17">
        <f t="shared" si="211"/>
        <v>792478705.15530884</v>
      </c>
      <c r="H141" s="17">
        <f t="shared" si="223"/>
        <v>39623935.257765442</v>
      </c>
      <c r="I141" s="17">
        <v>3</v>
      </c>
      <c r="J141" s="17">
        <f t="shared" ref="J141:J150" si="236">J140+$J$138</f>
        <v>42235.230000837189</v>
      </c>
      <c r="K141" s="17">
        <f t="shared" si="212"/>
        <v>903042011.45540011</v>
      </c>
      <c r="L141" s="17">
        <f t="shared" si="224"/>
        <v>45152100.572770007</v>
      </c>
      <c r="M141" s="17">
        <v>3</v>
      </c>
      <c r="N141" s="17">
        <f t="shared" ref="N141:N150" si="237">N140+$N$138</f>
        <v>48127.712209961253</v>
      </c>
      <c r="O141" s="17">
        <f t="shared" si="213"/>
        <v>1029030646.689234</v>
      </c>
      <c r="P141" s="17">
        <f t="shared" si="225"/>
        <v>51451532.334461704</v>
      </c>
      <c r="Q141" s="5"/>
      <c r="R141" s="5">
        <v>3</v>
      </c>
      <c r="S141" s="17">
        <f t="shared" ref="S141:S150" si="238">S140+$B$138</f>
        <v>14922.916666666668</v>
      </c>
      <c r="T141" s="17">
        <f t="shared" si="214"/>
        <v>334926210.9375</v>
      </c>
      <c r="U141" s="17">
        <f t="shared" si="226"/>
        <v>16746310.546875</v>
      </c>
      <c r="V141" s="17">
        <v>3</v>
      </c>
      <c r="W141" s="17">
        <f t="shared" ref="W141:W150" si="239">W140+$F$138</f>
        <v>43102.755751601857</v>
      </c>
      <c r="X141" s="17">
        <f t="shared" si="215"/>
        <v>921590796.41393721</v>
      </c>
      <c r="Y141" s="17">
        <f t="shared" si="227"/>
        <v>46079539.820696861</v>
      </c>
      <c r="Z141" s="17">
        <v>3</v>
      </c>
      <c r="AA141" s="17">
        <f t="shared" ref="AA141:AA150" si="240">AA140+$J$138</f>
        <v>48344.002378289377</v>
      </c>
      <c r="AB141" s="17">
        <f t="shared" si="216"/>
        <v>1033655200.8507997</v>
      </c>
      <c r="AC141" s="17">
        <f t="shared" si="228"/>
        <v>51682760.042539984</v>
      </c>
      <c r="AD141" s="17">
        <v>3</v>
      </c>
      <c r="AE141" s="17">
        <f t="shared" ref="AE141:AE150" si="241">AE140+$N$138</f>
        <v>54307.507113223081</v>
      </c>
      <c r="AF141" s="17">
        <f t="shared" si="217"/>
        <v>1161162386.464601</v>
      </c>
      <c r="AG141" s="17">
        <f t="shared" si="229"/>
        <v>58058119.323230058</v>
      </c>
      <c r="AH141" s="5"/>
      <c r="AI141" s="5">
        <v>3</v>
      </c>
      <c r="AJ141" s="17">
        <f t="shared" ref="AJ141:AJ150" si="242">AJ140+$B$138</f>
        <v>19399.791666666664</v>
      </c>
      <c r="AK141" s="17">
        <f t="shared" si="218"/>
        <v>435404074.21874994</v>
      </c>
      <c r="AL141" s="17">
        <f t="shared" si="230"/>
        <v>21770203.7109375</v>
      </c>
      <c r="AM141" s="17">
        <v>3</v>
      </c>
      <c r="AN141" s="17">
        <f t="shared" ref="AN141:AN150" si="243">AN140+$F$138</f>
        <v>47631.680320744032</v>
      </c>
      <c r="AO141" s="17">
        <f t="shared" si="219"/>
        <v>1018424864.8579084</v>
      </c>
      <c r="AP141" s="17">
        <f t="shared" si="231"/>
        <v>50921243.242895424</v>
      </c>
      <c r="AQ141" s="17">
        <v>3</v>
      </c>
      <c r="AR141" s="17">
        <f t="shared" ref="AR141:AR150" si="244">AR140+$J$138</f>
        <v>52925.581661378506</v>
      </c>
      <c r="AS141" s="17">
        <f t="shared" si="220"/>
        <v>1131615092.8973491</v>
      </c>
      <c r="AT141" s="17">
        <f t="shared" si="232"/>
        <v>56580754.644867457</v>
      </c>
      <c r="AU141" s="17">
        <v>3</v>
      </c>
      <c r="AV141" s="17">
        <f t="shared" ref="AV141:AV150" si="245">AV140+$N$138</f>
        <v>58942.353290669438</v>
      </c>
      <c r="AW141" s="17">
        <f t="shared" si="221"/>
        <v>1260261191.2961259</v>
      </c>
      <c r="AX141" s="17">
        <f t="shared" si="233"/>
        <v>63013059.564806297</v>
      </c>
      <c r="AY141" s="5"/>
    </row>
    <row r="142" spans="1:51" x14ac:dyDescent="0.25">
      <c r="A142" s="5">
        <v>4</v>
      </c>
      <c r="B142" s="17">
        <f t="shared" si="234"/>
        <v>11938.333333333334</v>
      </c>
      <c r="C142" s="17">
        <f t="shared" si="210"/>
        <v>267940968.75</v>
      </c>
      <c r="D142" s="17">
        <f t="shared" si="222"/>
        <v>13397048.4375</v>
      </c>
      <c r="E142" s="17">
        <v>4</v>
      </c>
      <c r="F142" s="17">
        <f t="shared" si="235"/>
        <v>37480.586212549708</v>
      </c>
      <c r="G142" s="17">
        <f t="shared" si="211"/>
        <v>801381783.95707846</v>
      </c>
      <c r="H142" s="17">
        <f t="shared" si="223"/>
        <v>40069089.197853923</v>
      </c>
      <c r="I142" s="17">
        <v>4</v>
      </c>
      <c r="J142" s="17">
        <f t="shared" si="236"/>
        <v>42709.720455233211</v>
      </c>
      <c r="K142" s="17">
        <f t="shared" si="212"/>
        <v>913187210.48345506</v>
      </c>
      <c r="L142" s="17">
        <f t="shared" si="224"/>
        <v>45659360.524172753</v>
      </c>
      <c r="M142" s="17">
        <v>4</v>
      </c>
      <c r="N142" s="17">
        <f t="shared" si="237"/>
        <v>48668.401583147875</v>
      </c>
      <c r="O142" s="17">
        <f t="shared" si="213"/>
        <v>1040591261.3496805</v>
      </c>
      <c r="P142" s="17">
        <f t="shared" si="225"/>
        <v>52029563.067484029</v>
      </c>
      <c r="Q142" s="5"/>
      <c r="R142" s="5">
        <v>4</v>
      </c>
      <c r="S142" s="17">
        <f t="shared" si="238"/>
        <v>17907.5</v>
      </c>
      <c r="T142" s="17">
        <f t="shared" si="214"/>
        <v>401911453.125</v>
      </c>
      <c r="U142" s="17">
        <f t="shared" si="226"/>
        <v>20095572.65625</v>
      </c>
      <c r="V142" s="17">
        <v>4</v>
      </c>
      <c r="W142" s="17">
        <f t="shared" si="239"/>
        <v>43519.152304739284</v>
      </c>
      <c r="X142" s="17">
        <f t="shared" si="215"/>
        <v>930493875.21570683</v>
      </c>
      <c r="Y142" s="17">
        <f t="shared" si="227"/>
        <v>46524693.760785341</v>
      </c>
      <c r="Z142" s="17">
        <v>4</v>
      </c>
      <c r="AA142" s="17">
        <f t="shared" si="240"/>
        <v>48818.492832685399</v>
      </c>
      <c r="AB142" s="17">
        <f t="shared" si="216"/>
        <v>1043800399.8788546</v>
      </c>
      <c r="AC142" s="17">
        <f t="shared" si="228"/>
        <v>52190019.993942738</v>
      </c>
      <c r="AD142" s="17">
        <v>4</v>
      </c>
      <c r="AE142" s="17">
        <f t="shared" si="241"/>
        <v>54848.196486409703</v>
      </c>
      <c r="AF142" s="17">
        <f t="shared" si="217"/>
        <v>1172723001.1250474</v>
      </c>
      <c r="AG142" s="17">
        <f t="shared" si="229"/>
        <v>58636150.056252375</v>
      </c>
      <c r="AH142" s="5"/>
      <c r="AI142" s="5">
        <v>4</v>
      </c>
      <c r="AJ142" s="17">
        <f t="shared" si="242"/>
        <v>22384.374999999996</v>
      </c>
      <c r="AK142" s="17">
        <f t="shared" si="218"/>
        <v>502389316.40624994</v>
      </c>
      <c r="AL142" s="17">
        <f t="shared" si="230"/>
        <v>25119465.8203125</v>
      </c>
      <c r="AM142" s="17">
        <v>4</v>
      </c>
      <c r="AN142" s="17">
        <f t="shared" si="243"/>
        <v>48048.076873881459</v>
      </c>
      <c r="AO142" s="17">
        <f t="shared" si="219"/>
        <v>1027327943.659678</v>
      </c>
      <c r="AP142" s="17">
        <f t="shared" si="231"/>
        <v>51366397.182983905</v>
      </c>
      <c r="AQ142" s="17">
        <v>4</v>
      </c>
      <c r="AR142" s="17">
        <f t="shared" si="244"/>
        <v>53400.072115774528</v>
      </c>
      <c r="AS142" s="17">
        <f t="shared" si="220"/>
        <v>1141760291.9254041</v>
      </c>
      <c r="AT142" s="17">
        <f t="shared" si="232"/>
        <v>57088014.596270204</v>
      </c>
      <c r="AU142" s="17">
        <v>4</v>
      </c>
      <c r="AV142" s="17">
        <f t="shared" si="245"/>
        <v>59483.04266385606</v>
      </c>
      <c r="AW142" s="17">
        <f t="shared" si="221"/>
        <v>1271821805.9565723</v>
      </c>
      <c r="AX142" s="17">
        <f t="shared" si="233"/>
        <v>63591090.297828615</v>
      </c>
      <c r="AY142" s="5"/>
    </row>
    <row r="143" spans="1:51" x14ac:dyDescent="0.25">
      <c r="A143" s="5">
        <v>5</v>
      </c>
      <c r="B143" s="17">
        <f t="shared" si="234"/>
        <v>14922.916666666668</v>
      </c>
      <c r="C143" s="17">
        <f t="shared" si="210"/>
        <v>334926210.9375</v>
      </c>
      <c r="D143" s="17">
        <f t="shared" si="222"/>
        <v>16746310.546875</v>
      </c>
      <c r="E143" s="17">
        <v>5</v>
      </c>
      <c r="F143" s="17">
        <f t="shared" si="235"/>
        <v>37896.982765687135</v>
      </c>
      <c r="G143" s="17">
        <f t="shared" si="211"/>
        <v>810284862.75884807</v>
      </c>
      <c r="H143" s="17">
        <f t="shared" si="223"/>
        <v>40514243.137942404</v>
      </c>
      <c r="I143" s="17">
        <v>5</v>
      </c>
      <c r="J143" s="17">
        <f t="shared" si="236"/>
        <v>43184.210909629233</v>
      </c>
      <c r="K143" s="17">
        <f t="shared" si="212"/>
        <v>923332409.51151001</v>
      </c>
      <c r="L143" s="17">
        <f>K143*0.05</f>
        <v>46166620.475575507</v>
      </c>
      <c r="M143" s="17">
        <v>5</v>
      </c>
      <c r="N143" s="17">
        <f t="shared" si="237"/>
        <v>49209.090956334498</v>
      </c>
      <c r="O143" s="17">
        <f t="shared" si="213"/>
        <v>1052151876.0101269</v>
      </c>
      <c r="P143" s="17">
        <f t="shared" si="225"/>
        <v>52607593.800506353</v>
      </c>
      <c r="Q143" s="5"/>
      <c r="R143" s="5">
        <v>5</v>
      </c>
      <c r="S143" s="17">
        <f t="shared" si="238"/>
        <v>20892.083333333332</v>
      </c>
      <c r="T143" s="17">
        <f t="shared" si="214"/>
        <v>468896695.3125</v>
      </c>
      <c r="U143" s="17">
        <f t="shared" si="226"/>
        <v>23444834.765625</v>
      </c>
      <c r="V143" s="17">
        <v>5</v>
      </c>
      <c r="W143" s="17">
        <f t="shared" si="239"/>
        <v>43935.548857876711</v>
      </c>
      <c r="X143" s="17">
        <f t="shared" si="215"/>
        <v>939396954.01747644</v>
      </c>
      <c r="Y143" s="17">
        <f t="shared" si="227"/>
        <v>46969847.700873822</v>
      </c>
      <c r="Z143" s="17">
        <v>5</v>
      </c>
      <c r="AA143" s="17">
        <f t="shared" si="240"/>
        <v>49292.983287081421</v>
      </c>
      <c r="AB143" s="17">
        <f t="shared" si="216"/>
        <v>1053945598.9069096</v>
      </c>
      <c r="AC143" s="17">
        <f>AB143*0.05</f>
        <v>52697279.945345484</v>
      </c>
      <c r="AD143" s="17">
        <v>5</v>
      </c>
      <c r="AE143" s="17">
        <f t="shared" si="241"/>
        <v>55388.885859596325</v>
      </c>
      <c r="AF143" s="17">
        <f t="shared" si="217"/>
        <v>1184283615.7854939</v>
      </c>
      <c r="AG143" s="17">
        <f t="shared" si="229"/>
        <v>59214180.789274693</v>
      </c>
      <c r="AH143" s="5"/>
      <c r="AI143" s="5">
        <v>5</v>
      </c>
      <c r="AJ143" s="17">
        <f t="shared" si="242"/>
        <v>25368.958333333328</v>
      </c>
      <c r="AK143" s="17">
        <f t="shared" si="218"/>
        <v>569374558.59374988</v>
      </c>
      <c r="AL143" s="17">
        <f t="shared" si="230"/>
        <v>28468727.929687496</v>
      </c>
      <c r="AM143" s="17">
        <v>5</v>
      </c>
      <c r="AN143" s="17">
        <f t="shared" si="243"/>
        <v>48464.473427018886</v>
      </c>
      <c r="AO143" s="17">
        <f t="shared" si="219"/>
        <v>1036231022.4614476</v>
      </c>
      <c r="AP143" s="17">
        <f t="shared" si="231"/>
        <v>51811551.123072386</v>
      </c>
      <c r="AQ143" s="17">
        <v>5</v>
      </c>
      <c r="AR143" s="17">
        <f t="shared" si="244"/>
        <v>53874.56257017055</v>
      </c>
      <c r="AS143" s="17">
        <f t="shared" si="220"/>
        <v>1151905490.953459</v>
      </c>
      <c r="AT143" s="17">
        <f>AS143*0.05</f>
        <v>57595274.547672957</v>
      </c>
      <c r="AU143" s="17">
        <v>5</v>
      </c>
      <c r="AV143" s="17">
        <f t="shared" si="245"/>
        <v>60023.732037042682</v>
      </c>
      <c r="AW143" s="17">
        <f t="shared" si="221"/>
        <v>1283382420.6170189</v>
      </c>
      <c r="AX143" s="17">
        <f t="shared" si="233"/>
        <v>64169121.030850947</v>
      </c>
      <c r="AY143" s="5"/>
    </row>
    <row r="144" spans="1:51" x14ac:dyDescent="0.25">
      <c r="A144" s="5">
        <v>6</v>
      </c>
      <c r="B144" s="17">
        <f t="shared" si="234"/>
        <v>17907.5</v>
      </c>
      <c r="C144" s="17">
        <f t="shared" si="210"/>
        <v>401911453.125</v>
      </c>
      <c r="D144" s="17">
        <f t="shared" si="222"/>
        <v>20095572.65625</v>
      </c>
      <c r="E144" s="17">
        <v>6</v>
      </c>
      <c r="F144" s="17">
        <f t="shared" si="235"/>
        <v>38313.379318824562</v>
      </c>
      <c r="G144" s="17">
        <f t="shared" si="211"/>
        <v>819187941.56061769</v>
      </c>
      <c r="H144" s="17">
        <f t="shared" si="223"/>
        <v>40959397.078030884</v>
      </c>
      <c r="I144" s="17">
        <v>6</v>
      </c>
      <c r="J144" s="17">
        <f t="shared" si="236"/>
        <v>43658.701364025255</v>
      </c>
      <c r="K144" s="17">
        <f t="shared" si="212"/>
        <v>933477608.53956497</v>
      </c>
      <c r="L144" s="17">
        <f t="shared" si="224"/>
        <v>46673880.426978253</v>
      </c>
      <c r="M144" s="17">
        <v>6</v>
      </c>
      <c r="N144" s="17">
        <f t="shared" si="237"/>
        <v>49749.78032952112</v>
      </c>
      <c r="O144" s="17">
        <f t="shared" si="213"/>
        <v>1063712490.6705735</v>
      </c>
      <c r="P144" s="17">
        <f t="shared" si="225"/>
        <v>53185624.533528678</v>
      </c>
      <c r="Q144" s="5"/>
      <c r="R144" s="5">
        <v>6</v>
      </c>
      <c r="S144" s="17">
        <f t="shared" si="238"/>
        <v>23876.666666666664</v>
      </c>
      <c r="T144" s="17">
        <f t="shared" si="214"/>
        <v>535881937.49999994</v>
      </c>
      <c r="U144" s="17">
        <f t="shared" si="226"/>
        <v>26794096.875</v>
      </c>
      <c r="V144" s="17">
        <v>6</v>
      </c>
      <c r="W144" s="17">
        <f t="shared" si="239"/>
        <v>44351.945411014138</v>
      </c>
      <c r="X144" s="17">
        <f t="shared" si="215"/>
        <v>948300032.81924605</v>
      </c>
      <c r="Y144" s="17">
        <f t="shared" si="227"/>
        <v>47415001.640962303</v>
      </c>
      <c r="Z144" s="17">
        <v>6</v>
      </c>
      <c r="AA144" s="17">
        <f t="shared" si="240"/>
        <v>49767.473741477443</v>
      </c>
      <c r="AB144" s="17">
        <f t="shared" si="216"/>
        <v>1064090797.9349645</v>
      </c>
      <c r="AC144" s="17">
        <f t="shared" ref="AC144:AC150" si="246">AB144*0.05</f>
        <v>53204539.89674823</v>
      </c>
      <c r="AD144" s="17">
        <v>6</v>
      </c>
      <c r="AE144" s="17">
        <f t="shared" si="241"/>
        <v>55929.575232782947</v>
      </c>
      <c r="AF144" s="17">
        <f t="shared" si="217"/>
        <v>1195844230.4459405</v>
      </c>
      <c r="AG144" s="17">
        <f t="shared" si="229"/>
        <v>59792211.522297025</v>
      </c>
      <c r="AH144" s="5"/>
      <c r="AI144" s="5">
        <v>6</v>
      </c>
      <c r="AJ144" s="17">
        <f t="shared" si="242"/>
        <v>28353.541666666661</v>
      </c>
      <c r="AK144" s="17">
        <f t="shared" si="218"/>
        <v>636359800.78124988</v>
      </c>
      <c r="AL144" s="17">
        <f t="shared" si="230"/>
        <v>31817990.039062496</v>
      </c>
      <c r="AM144" s="17">
        <v>6</v>
      </c>
      <c r="AN144" s="17">
        <f t="shared" si="243"/>
        <v>48880.869980156313</v>
      </c>
      <c r="AO144" s="17">
        <f t="shared" si="219"/>
        <v>1045134101.2632172</v>
      </c>
      <c r="AP144" s="17">
        <f t="shared" si="231"/>
        <v>52256705.063160866</v>
      </c>
      <c r="AQ144" s="17">
        <v>6</v>
      </c>
      <c r="AR144" s="17">
        <f t="shared" si="244"/>
        <v>54349.053024566572</v>
      </c>
      <c r="AS144" s="17">
        <f t="shared" si="220"/>
        <v>1162050689.981514</v>
      </c>
      <c r="AT144" s="17">
        <f t="shared" ref="AT144:AT150" si="247">AS144*0.05</f>
        <v>58102534.499075703</v>
      </c>
      <c r="AU144" s="17">
        <v>6</v>
      </c>
      <c r="AV144" s="17">
        <f t="shared" si="245"/>
        <v>60564.421410229304</v>
      </c>
      <c r="AW144" s="17">
        <f t="shared" si="221"/>
        <v>1294943035.2774653</v>
      </c>
      <c r="AX144" s="17">
        <f t="shared" si="233"/>
        <v>64747151.763873272</v>
      </c>
      <c r="AY144" s="5"/>
    </row>
    <row r="145" spans="1:51" x14ac:dyDescent="0.25">
      <c r="A145" s="5">
        <v>7</v>
      </c>
      <c r="B145" s="17">
        <f t="shared" si="234"/>
        <v>20892.083333333332</v>
      </c>
      <c r="C145" s="17">
        <f t="shared" si="210"/>
        <v>468896695.3125</v>
      </c>
      <c r="D145" s="17">
        <f t="shared" si="222"/>
        <v>23444834.765625</v>
      </c>
      <c r="E145" s="17">
        <v>7</v>
      </c>
      <c r="F145" s="17">
        <f t="shared" si="235"/>
        <v>38729.775871961989</v>
      </c>
      <c r="G145" s="17">
        <f t="shared" si="211"/>
        <v>828091020.3623873</v>
      </c>
      <c r="H145" s="17">
        <f t="shared" si="223"/>
        <v>41404551.018119365</v>
      </c>
      <c r="I145" s="17">
        <v>7</v>
      </c>
      <c r="J145" s="17">
        <f t="shared" si="236"/>
        <v>44133.191818421277</v>
      </c>
      <c r="K145" s="17">
        <f t="shared" si="212"/>
        <v>943622807.56761992</v>
      </c>
      <c r="L145" s="17">
        <f t="shared" si="224"/>
        <v>47181140.378380999</v>
      </c>
      <c r="M145" s="17">
        <v>7</v>
      </c>
      <c r="N145" s="17">
        <f t="shared" si="237"/>
        <v>50290.469702707742</v>
      </c>
      <c r="O145" s="17">
        <f t="shared" si="213"/>
        <v>1075273105.3310199</v>
      </c>
      <c r="P145" s="17">
        <f t="shared" si="225"/>
        <v>53763655.266550995</v>
      </c>
      <c r="Q145" s="5"/>
      <c r="R145" s="5">
        <v>7</v>
      </c>
      <c r="S145" s="17">
        <f t="shared" si="238"/>
        <v>26861.249999999996</v>
      </c>
      <c r="T145" s="17">
        <f t="shared" si="214"/>
        <v>602867179.68749988</v>
      </c>
      <c r="U145" s="17">
        <f t="shared" si="226"/>
        <v>30143358.984374996</v>
      </c>
      <c r="V145" s="17">
        <v>7</v>
      </c>
      <c r="W145" s="17">
        <f t="shared" si="239"/>
        <v>44768.341964151565</v>
      </c>
      <c r="X145" s="17">
        <f t="shared" si="215"/>
        <v>957203111.62101567</v>
      </c>
      <c r="Y145" s="17">
        <f t="shared" si="227"/>
        <v>47860155.581050783</v>
      </c>
      <c r="Z145" s="17">
        <v>7</v>
      </c>
      <c r="AA145" s="17">
        <f t="shared" si="240"/>
        <v>50241.964195873465</v>
      </c>
      <c r="AB145" s="17">
        <f t="shared" si="216"/>
        <v>1074235996.9630196</v>
      </c>
      <c r="AC145" s="17">
        <f t="shared" si="246"/>
        <v>53711799.848150983</v>
      </c>
      <c r="AD145" s="17">
        <v>7</v>
      </c>
      <c r="AE145" s="17">
        <f t="shared" si="241"/>
        <v>56470.264605969569</v>
      </c>
      <c r="AF145" s="17">
        <f t="shared" si="217"/>
        <v>1207404845.1063869</v>
      </c>
      <c r="AG145" s="17">
        <f t="shared" si="229"/>
        <v>60370242.255319349</v>
      </c>
      <c r="AH145" s="5"/>
      <c r="AI145" s="5">
        <v>7</v>
      </c>
      <c r="AJ145" s="17">
        <f t="shared" si="242"/>
        <v>31338.124999999993</v>
      </c>
      <c r="AK145" s="17">
        <f t="shared" si="218"/>
        <v>703345042.96874988</v>
      </c>
      <c r="AL145" s="17">
        <f t="shared" si="230"/>
        <v>35167252.148437493</v>
      </c>
      <c r="AM145" s="17">
        <v>7</v>
      </c>
      <c r="AN145" s="17">
        <f t="shared" si="243"/>
        <v>49297.266533293739</v>
      </c>
      <c r="AO145" s="17">
        <f t="shared" si="219"/>
        <v>1054037180.0649868</v>
      </c>
      <c r="AP145" s="17">
        <f t="shared" si="231"/>
        <v>52701859.003249347</v>
      </c>
      <c r="AQ145" s="17">
        <v>7</v>
      </c>
      <c r="AR145" s="17">
        <f t="shared" si="244"/>
        <v>54823.543478962594</v>
      </c>
      <c r="AS145" s="17">
        <f t="shared" si="220"/>
        <v>1172195889.0095689</v>
      </c>
      <c r="AT145" s="17">
        <f t="shared" si="247"/>
        <v>58609794.450478449</v>
      </c>
      <c r="AU145" s="17">
        <v>7</v>
      </c>
      <c r="AV145" s="17">
        <f t="shared" si="245"/>
        <v>61105.110783415927</v>
      </c>
      <c r="AW145" s="17">
        <f t="shared" si="221"/>
        <v>1306503649.9379117</v>
      </c>
      <c r="AX145" s="17">
        <f t="shared" si="233"/>
        <v>65325182.496895589</v>
      </c>
      <c r="AY145" s="5"/>
    </row>
    <row r="146" spans="1:51" x14ac:dyDescent="0.25">
      <c r="A146" s="5">
        <v>8</v>
      </c>
      <c r="B146" s="17">
        <f t="shared" si="234"/>
        <v>23876.666666666664</v>
      </c>
      <c r="C146" s="17">
        <f t="shared" si="210"/>
        <v>535881937.49999994</v>
      </c>
      <c r="D146" s="17">
        <f t="shared" si="222"/>
        <v>26794096.875</v>
      </c>
      <c r="E146" s="17">
        <v>8</v>
      </c>
      <c r="F146" s="17">
        <f t="shared" si="235"/>
        <v>39146.172425099416</v>
      </c>
      <c r="G146" s="17">
        <f t="shared" si="211"/>
        <v>836994099.16415691</v>
      </c>
      <c r="H146" s="17">
        <f t="shared" si="223"/>
        <v>41849704.958207846</v>
      </c>
      <c r="I146" s="17">
        <v>8</v>
      </c>
      <c r="J146" s="17">
        <f t="shared" si="236"/>
        <v>44607.682272817299</v>
      </c>
      <c r="K146" s="17">
        <f t="shared" si="212"/>
        <v>953768006.59567487</v>
      </c>
      <c r="L146" s="17">
        <f t="shared" si="224"/>
        <v>47688400.329783745</v>
      </c>
      <c r="M146" s="17">
        <v>8</v>
      </c>
      <c r="N146" s="17">
        <f t="shared" si="237"/>
        <v>50831.159075894364</v>
      </c>
      <c r="O146" s="17">
        <f t="shared" si="213"/>
        <v>1086833719.9914663</v>
      </c>
      <c r="P146" s="17">
        <f>O146*0.05</f>
        <v>54341685.99957332</v>
      </c>
      <c r="Q146" s="5"/>
      <c r="R146" s="5">
        <v>8</v>
      </c>
      <c r="S146" s="17">
        <f t="shared" si="238"/>
        <v>29845.833333333328</v>
      </c>
      <c r="T146" s="17">
        <f t="shared" si="214"/>
        <v>669852421.87499988</v>
      </c>
      <c r="U146" s="17">
        <f t="shared" si="226"/>
        <v>33492621.093749996</v>
      </c>
      <c r="V146" s="17">
        <v>8</v>
      </c>
      <c r="W146" s="17">
        <f t="shared" si="239"/>
        <v>45184.738517288992</v>
      </c>
      <c r="X146" s="17">
        <f t="shared" si="215"/>
        <v>966106190.42278528</v>
      </c>
      <c r="Y146" s="17">
        <f t="shared" si="227"/>
        <v>48305309.521139264</v>
      </c>
      <c r="Z146" s="17">
        <v>8</v>
      </c>
      <c r="AA146" s="17">
        <f t="shared" si="240"/>
        <v>50716.454650269487</v>
      </c>
      <c r="AB146" s="17">
        <f t="shared" si="216"/>
        <v>1084381195.9910746</v>
      </c>
      <c r="AC146" s="17">
        <f t="shared" si="246"/>
        <v>54219059.79955373</v>
      </c>
      <c r="AD146" s="17">
        <v>8</v>
      </c>
      <c r="AE146" s="17">
        <f t="shared" si="241"/>
        <v>57010.953979156191</v>
      </c>
      <c r="AF146" s="17">
        <f t="shared" si="217"/>
        <v>1218965459.7668333</v>
      </c>
      <c r="AG146" s="17">
        <f>AF146*0.05</f>
        <v>60948272.988341667</v>
      </c>
      <c r="AH146" s="5"/>
      <c r="AI146" s="5">
        <v>8</v>
      </c>
      <c r="AJ146" s="17">
        <f t="shared" si="242"/>
        <v>34322.708333333328</v>
      </c>
      <c r="AK146" s="17">
        <f t="shared" si="218"/>
        <v>770330285.15624988</v>
      </c>
      <c r="AL146" s="17">
        <f t="shared" si="230"/>
        <v>38516514.257812493</v>
      </c>
      <c r="AM146" s="17">
        <v>8</v>
      </c>
      <c r="AN146" s="17">
        <f t="shared" si="243"/>
        <v>49713.663086431166</v>
      </c>
      <c r="AO146" s="17">
        <f t="shared" si="219"/>
        <v>1062940258.8667563</v>
      </c>
      <c r="AP146" s="17">
        <f t="shared" si="231"/>
        <v>53147012.94333782</v>
      </c>
      <c r="AQ146" s="17">
        <v>8</v>
      </c>
      <c r="AR146" s="17">
        <f t="shared" si="244"/>
        <v>55298.033933358616</v>
      </c>
      <c r="AS146" s="17">
        <f t="shared" si="220"/>
        <v>1182341088.0376239</v>
      </c>
      <c r="AT146" s="17">
        <f t="shared" si="247"/>
        <v>59117054.401881196</v>
      </c>
      <c r="AU146" s="17">
        <v>8</v>
      </c>
      <c r="AV146" s="17">
        <f t="shared" si="245"/>
        <v>61645.800156602549</v>
      </c>
      <c r="AW146" s="17">
        <f t="shared" si="221"/>
        <v>1318064264.5983582</v>
      </c>
      <c r="AX146" s="17">
        <f>AW146*0.05</f>
        <v>65903213.229917914</v>
      </c>
      <c r="AY146" s="5"/>
    </row>
    <row r="147" spans="1:51" x14ac:dyDescent="0.25">
      <c r="A147" s="5">
        <v>9</v>
      </c>
      <c r="B147" s="17">
        <f t="shared" si="234"/>
        <v>26861.249999999996</v>
      </c>
      <c r="C147" s="17">
        <f t="shared" si="210"/>
        <v>602867179.68749988</v>
      </c>
      <c r="D147" s="17">
        <f t="shared" si="222"/>
        <v>30143358.984374996</v>
      </c>
      <c r="E147" s="17">
        <v>9</v>
      </c>
      <c r="F147" s="17">
        <f t="shared" si="235"/>
        <v>39562.568978236843</v>
      </c>
      <c r="G147" s="17">
        <f t="shared" si="211"/>
        <v>845897177.96592653</v>
      </c>
      <c r="H147" s="17">
        <f t="shared" si="223"/>
        <v>42294858.898296326</v>
      </c>
      <c r="I147" s="17">
        <v>9</v>
      </c>
      <c r="J147" s="17">
        <f t="shared" si="236"/>
        <v>45082.172727213321</v>
      </c>
      <c r="K147" s="17">
        <f t="shared" si="212"/>
        <v>963913205.62372983</v>
      </c>
      <c r="L147" s="17">
        <f t="shared" si="224"/>
        <v>48195660.281186491</v>
      </c>
      <c r="M147" s="17">
        <v>9</v>
      </c>
      <c r="N147" s="17">
        <f t="shared" si="237"/>
        <v>51371.848449080986</v>
      </c>
      <c r="O147" s="17">
        <f t="shared" si="213"/>
        <v>1098394334.6519129</v>
      </c>
      <c r="P147" s="17">
        <f t="shared" si="225"/>
        <v>54919716.732595652</v>
      </c>
      <c r="Q147" s="5"/>
      <c r="R147" s="5">
        <v>9</v>
      </c>
      <c r="S147" s="17">
        <f t="shared" si="238"/>
        <v>32830.416666666664</v>
      </c>
      <c r="T147" s="17">
        <f t="shared" si="214"/>
        <v>736837664.0625</v>
      </c>
      <c r="U147" s="17">
        <f t="shared" si="226"/>
        <v>36841883.203125</v>
      </c>
      <c r="V147" s="17">
        <v>9</v>
      </c>
      <c r="W147" s="17">
        <f t="shared" si="239"/>
        <v>45601.135070426419</v>
      </c>
      <c r="X147" s="17">
        <f t="shared" si="215"/>
        <v>975009269.2245549</v>
      </c>
      <c r="Y147" s="17">
        <f t="shared" si="227"/>
        <v>48750463.461227745</v>
      </c>
      <c r="Z147" s="17">
        <v>9</v>
      </c>
      <c r="AA147" s="17">
        <f t="shared" si="240"/>
        <v>51190.945104665509</v>
      </c>
      <c r="AB147" s="17">
        <f t="shared" si="216"/>
        <v>1094526395.0191295</v>
      </c>
      <c r="AC147" s="17">
        <f t="shared" si="246"/>
        <v>54726319.750956476</v>
      </c>
      <c r="AD147" s="17">
        <v>9</v>
      </c>
      <c r="AE147" s="17">
        <f t="shared" si="241"/>
        <v>57551.643352342813</v>
      </c>
      <c r="AF147" s="17">
        <f t="shared" si="217"/>
        <v>1230526074.4272797</v>
      </c>
      <c r="AG147" s="17">
        <f t="shared" ref="AG147:AG150" si="248">AF147*0.05</f>
        <v>61526303.721363991</v>
      </c>
      <c r="AH147" s="5"/>
      <c r="AI147" s="5">
        <v>9</v>
      </c>
      <c r="AJ147" s="17">
        <f t="shared" si="242"/>
        <v>37307.291666666664</v>
      </c>
      <c r="AK147" s="17">
        <f t="shared" si="218"/>
        <v>837315527.34375</v>
      </c>
      <c r="AL147" s="17">
        <f t="shared" si="230"/>
        <v>41865776.3671875</v>
      </c>
      <c r="AM147" s="17">
        <v>9</v>
      </c>
      <c r="AN147" s="17">
        <f t="shared" si="243"/>
        <v>50130.059639568593</v>
      </c>
      <c r="AO147" s="17">
        <f t="shared" si="219"/>
        <v>1071843337.6685259</v>
      </c>
      <c r="AP147" s="17">
        <f t="shared" si="231"/>
        <v>53592166.883426301</v>
      </c>
      <c r="AQ147" s="17">
        <v>9</v>
      </c>
      <c r="AR147" s="17">
        <f t="shared" si="244"/>
        <v>55772.524387754638</v>
      </c>
      <c r="AS147" s="17">
        <f t="shared" si="220"/>
        <v>1192486287.0656788</v>
      </c>
      <c r="AT147" s="17">
        <f t="shared" si="247"/>
        <v>59624314.353283942</v>
      </c>
      <c r="AU147" s="17">
        <v>9</v>
      </c>
      <c r="AV147" s="17">
        <f t="shared" si="245"/>
        <v>62186.489529789171</v>
      </c>
      <c r="AW147" s="17">
        <f t="shared" si="221"/>
        <v>1329624879.2588048</v>
      </c>
      <c r="AX147" s="17">
        <f t="shared" ref="AX147:AX150" si="249">AW147*0.05</f>
        <v>66481243.962940246</v>
      </c>
      <c r="AY147" s="5"/>
    </row>
    <row r="148" spans="1:51" x14ac:dyDescent="0.25">
      <c r="A148" s="5">
        <v>10</v>
      </c>
      <c r="B148" s="17">
        <f t="shared" si="234"/>
        <v>29845.833333333328</v>
      </c>
      <c r="C148" s="17">
        <f t="shared" si="210"/>
        <v>669852421.87499988</v>
      </c>
      <c r="D148" s="17">
        <f t="shared" si="222"/>
        <v>33492621.093749996</v>
      </c>
      <c r="E148" s="17">
        <v>10</v>
      </c>
      <c r="F148" s="17">
        <f t="shared" si="235"/>
        <v>39978.96553137427</v>
      </c>
      <c r="G148" s="17">
        <f t="shared" si="211"/>
        <v>854800256.76769614</v>
      </c>
      <c r="H148" s="17">
        <f t="shared" si="223"/>
        <v>42740012.838384807</v>
      </c>
      <c r="I148" s="17">
        <v>10</v>
      </c>
      <c r="J148" s="17">
        <f t="shared" si="236"/>
        <v>45556.663181609343</v>
      </c>
      <c r="K148" s="17">
        <f t="shared" si="212"/>
        <v>974058404.65178478</v>
      </c>
      <c r="L148" s="17">
        <f t="shared" si="224"/>
        <v>48702920.232589245</v>
      </c>
      <c r="M148" s="17">
        <v>10</v>
      </c>
      <c r="N148" s="17">
        <f t="shared" si="237"/>
        <v>51912.537822267608</v>
      </c>
      <c r="O148" s="17">
        <f t="shared" si="213"/>
        <v>1109954949.3123593</v>
      </c>
      <c r="P148" s="17">
        <f t="shared" si="225"/>
        <v>55497747.46561797</v>
      </c>
      <c r="Q148" s="5"/>
      <c r="R148" s="5">
        <v>10</v>
      </c>
      <c r="S148" s="17">
        <f t="shared" si="238"/>
        <v>35815</v>
      </c>
      <c r="T148" s="17">
        <f t="shared" si="214"/>
        <v>803822906.25</v>
      </c>
      <c r="U148" s="17">
        <f t="shared" si="226"/>
        <v>40191145.3125</v>
      </c>
      <c r="V148" s="17">
        <v>10</v>
      </c>
      <c r="W148" s="17">
        <f t="shared" si="239"/>
        <v>46017.531623563846</v>
      </c>
      <c r="X148" s="17">
        <f t="shared" si="215"/>
        <v>983912348.02632451</v>
      </c>
      <c r="Y148" s="17">
        <f t="shared" si="227"/>
        <v>49195617.401316226</v>
      </c>
      <c r="Z148" s="17">
        <v>10</v>
      </c>
      <c r="AA148" s="17">
        <f t="shared" si="240"/>
        <v>51665.435559061531</v>
      </c>
      <c r="AB148" s="17">
        <f t="shared" si="216"/>
        <v>1104671594.0471845</v>
      </c>
      <c r="AC148" s="17">
        <f t="shared" si="246"/>
        <v>55233579.702359229</v>
      </c>
      <c r="AD148" s="17">
        <v>10</v>
      </c>
      <c r="AE148" s="17">
        <f t="shared" si="241"/>
        <v>58092.332725529435</v>
      </c>
      <c r="AF148" s="17">
        <f t="shared" si="217"/>
        <v>1242086689.0877264</v>
      </c>
      <c r="AG148" s="17">
        <f t="shared" si="248"/>
        <v>62104334.454386324</v>
      </c>
      <c r="AH148" s="5"/>
      <c r="AI148" s="5">
        <v>10</v>
      </c>
      <c r="AJ148" s="17">
        <f t="shared" si="242"/>
        <v>40291.875</v>
      </c>
      <c r="AK148" s="17">
        <f t="shared" si="218"/>
        <v>904300769.53125</v>
      </c>
      <c r="AL148" s="17">
        <f t="shared" si="230"/>
        <v>45215038.4765625</v>
      </c>
      <c r="AM148" s="17">
        <v>10</v>
      </c>
      <c r="AN148" s="17">
        <f t="shared" si="243"/>
        <v>50546.45619270602</v>
      </c>
      <c r="AO148" s="17">
        <f t="shared" si="219"/>
        <v>1080746416.4702957</v>
      </c>
      <c r="AP148" s="17">
        <f t="shared" si="231"/>
        <v>54037320.823514789</v>
      </c>
      <c r="AQ148" s="17">
        <v>10</v>
      </c>
      <c r="AR148" s="17">
        <f t="shared" si="244"/>
        <v>56247.01484215066</v>
      </c>
      <c r="AS148" s="17">
        <f t="shared" si="220"/>
        <v>1202631486.0937338</v>
      </c>
      <c r="AT148" s="17">
        <f t="shared" si="247"/>
        <v>60131574.304686695</v>
      </c>
      <c r="AU148" s="17">
        <v>10</v>
      </c>
      <c r="AV148" s="17">
        <f t="shared" si="245"/>
        <v>62727.178902975793</v>
      </c>
      <c r="AW148" s="17">
        <f t="shared" si="221"/>
        <v>1341185493.9192512</v>
      </c>
      <c r="AX148" s="17">
        <f t="shared" si="249"/>
        <v>67059274.695962563</v>
      </c>
      <c r="AY148" s="5"/>
    </row>
    <row r="149" spans="1:51" x14ac:dyDescent="0.25">
      <c r="A149" s="5">
        <v>11</v>
      </c>
      <c r="B149" s="17">
        <f t="shared" si="234"/>
        <v>32830.416666666664</v>
      </c>
      <c r="C149" s="17">
        <f t="shared" si="210"/>
        <v>736837664.0625</v>
      </c>
      <c r="D149" s="17">
        <f t="shared" si="222"/>
        <v>36841883.203125</v>
      </c>
      <c r="E149" s="17">
        <v>11</v>
      </c>
      <c r="F149" s="17">
        <f t="shared" si="235"/>
        <v>40395.362084511697</v>
      </c>
      <c r="G149" s="17">
        <f t="shared" si="211"/>
        <v>863703335.56946576</v>
      </c>
      <c r="H149" s="17">
        <f t="shared" si="223"/>
        <v>43185166.778473288</v>
      </c>
      <c r="I149" s="17">
        <v>11</v>
      </c>
      <c r="J149" s="17">
        <f t="shared" si="236"/>
        <v>46031.153636005365</v>
      </c>
      <c r="K149" s="17">
        <f t="shared" si="212"/>
        <v>984203603.67983973</v>
      </c>
      <c r="L149" s="17">
        <f t="shared" si="224"/>
        <v>49210180.183991991</v>
      </c>
      <c r="M149" s="17">
        <v>11</v>
      </c>
      <c r="N149" s="17">
        <f t="shared" si="237"/>
        <v>52453.22719545423</v>
      </c>
      <c r="O149" s="17">
        <f t="shared" si="213"/>
        <v>1121515563.9728057</v>
      </c>
      <c r="P149" s="17">
        <f t="shared" si="225"/>
        <v>56075778.198640287</v>
      </c>
      <c r="Q149" s="5"/>
      <c r="R149" s="5">
        <v>11</v>
      </c>
      <c r="S149" s="17">
        <f t="shared" si="238"/>
        <v>38799.583333333336</v>
      </c>
      <c r="T149" s="17">
        <f t="shared" si="214"/>
        <v>870808148.4375</v>
      </c>
      <c r="U149" s="17">
        <f t="shared" si="226"/>
        <v>43540407.421875</v>
      </c>
      <c r="V149" s="17">
        <v>11</v>
      </c>
      <c r="W149" s="17">
        <f t="shared" si="239"/>
        <v>46433.928176701273</v>
      </c>
      <c r="X149" s="17">
        <f t="shared" si="215"/>
        <v>992815426.82809412</v>
      </c>
      <c r="Y149" s="17">
        <f t="shared" si="227"/>
        <v>49640771.341404706</v>
      </c>
      <c r="Z149" s="17">
        <v>11</v>
      </c>
      <c r="AA149" s="17">
        <f t="shared" si="240"/>
        <v>52139.926013457552</v>
      </c>
      <c r="AB149" s="17">
        <f t="shared" si="216"/>
        <v>1114816793.0752392</v>
      </c>
      <c r="AC149" s="17">
        <f t="shared" si="246"/>
        <v>55740839.653761961</v>
      </c>
      <c r="AD149" s="17">
        <v>11</v>
      </c>
      <c r="AE149" s="17">
        <f t="shared" si="241"/>
        <v>58633.022098716057</v>
      </c>
      <c r="AF149" s="17">
        <f t="shared" si="217"/>
        <v>1253647303.7481728</v>
      </c>
      <c r="AG149" s="17">
        <f t="shared" si="248"/>
        <v>62682365.187408641</v>
      </c>
      <c r="AH149" s="5"/>
      <c r="AI149" s="5">
        <v>11</v>
      </c>
      <c r="AJ149" s="17">
        <f t="shared" si="242"/>
        <v>43276.458333333336</v>
      </c>
      <c r="AK149" s="17">
        <f t="shared" si="218"/>
        <v>971286011.71875</v>
      </c>
      <c r="AL149" s="17">
        <f t="shared" si="230"/>
        <v>48564300.5859375</v>
      </c>
      <c r="AM149" s="17">
        <v>11</v>
      </c>
      <c r="AN149" s="17">
        <f t="shared" si="243"/>
        <v>50962.852745843447</v>
      </c>
      <c r="AO149" s="17">
        <f t="shared" si="219"/>
        <v>1089649495.2720652</v>
      </c>
      <c r="AP149" s="17">
        <f t="shared" si="231"/>
        <v>54482474.763603263</v>
      </c>
      <c r="AQ149" s="17">
        <v>11</v>
      </c>
      <c r="AR149" s="17">
        <f t="shared" si="244"/>
        <v>56721.505296546682</v>
      </c>
      <c r="AS149" s="17">
        <f t="shared" si="220"/>
        <v>1212776685.1217887</v>
      </c>
      <c r="AT149" s="17">
        <f t="shared" si="247"/>
        <v>60638834.256089441</v>
      </c>
      <c r="AU149" s="17">
        <v>11</v>
      </c>
      <c r="AV149" s="17">
        <f t="shared" si="245"/>
        <v>63267.868276162415</v>
      </c>
      <c r="AW149" s="17">
        <f t="shared" si="221"/>
        <v>1352746108.5796976</v>
      </c>
      <c r="AX149" s="17">
        <f t="shared" si="249"/>
        <v>67637305.42898488</v>
      </c>
      <c r="AY149" s="5"/>
    </row>
    <row r="150" spans="1:51" x14ac:dyDescent="0.25">
      <c r="A150" s="5">
        <v>12</v>
      </c>
      <c r="B150" s="17">
        <f t="shared" si="234"/>
        <v>35815</v>
      </c>
      <c r="C150" s="17">
        <f t="shared" si="210"/>
        <v>803822906.25</v>
      </c>
      <c r="D150" s="17">
        <f t="shared" si="222"/>
        <v>40191145.3125</v>
      </c>
      <c r="E150" s="17">
        <v>12</v>
      </c>
      <c r="F150" s="17">
        <f t="shared" si="235"/>
        <v>40811.758637649124</v>
      </c>
      <c r="G150" s="17">
        <f t="shared" si="211"/>
        <v>872606414.37123537</v>
      </c>
      <c r="H150" s="17">
        <f t="shared" si="223"/>
        <v>43630320.718561769</v>
      </c>
      <c r="I150" s="17">
        <v>12</v>
      </c>
      <c r="J150" s="17">
        <f t="shared" si="236"/>
        <v>46505.644090401387</v>
      </c>
      <c r="K150" s="17">
        <f t="shared" si="212"/>
        <v>994348802.70789468</v>
      </c>
      <c r="L150" s="17">
        <f t="shared" si="224"/>
        <v>49717440.135394737</v>
      </c>
      <c r="M150" s="17">
        <v>12</v>
      </c>
      <c r="N150" s="17">
        <f t="shared" si="237"/>
        <v>52993.916568640852</v>
      </c>
      <c r="O150" s="17">
        <f t="shared" si="213"/>
        <v>1133076178.6332521</v>
      </c>
      <c r="P150" s="17">
        <f t="shared" si="225"/>
        <v>56653808.931662612</v>
      </c>
      <c r="Q150" s="5"/>
      <c r="R150" s="5">
        <v>12</v>
      </c>
      <c r="S150" s="17">
        <f t="shared" si="238"/>
        <v>41784.166666666672</v>
      </c>
      <c r="T150" s="17">
        <f t="shared" si="214"/>
        <v>937793390.62500012</v>
      </c>
      <c r="U150" s="17">
        <f t="shared" si="226"/>
        <v>46889669.531250007</v>
      </c>
      <c r="V150" s="17">
        <v>12</v>
      </c>
      <c r="W150" s="17">
        <f t="shared" si="239"/>
        <v>46850.3247298387</v>
      </c>
      <c r="X150" s="17">
        <f t="shared" si="215"/>
        <v>1001718505.6298637</v>
      </c>
      <c r="Y150" s="17">
        <f t="shared" si="227"/>
        <v>50085925.281493187</v>
      </c>
      <c r="Z150" s="17">
        <v>12</v>
      </c>
      <c r="AA150" s="17">
        <f t="shared" si="240"/>
        <v>52614.416467853574</v>
      </c>
      <c r="AB150" s="17">
        <f t="shared" si="216"/>
        <v>1124961992.1032941</v>
      </c>
      <c r="AC150" s="17">
        <f t="shared" si="246"/>
        <v>56248099.605164707</v>
      </c>
      <c r="AD150" s="17">
        <v>12</v>
      </c>
      <c r="AE150" s="17">
        <f t="shared" si="241"/>
        <v>59173.711471902679</v>
      </c>
      <c r="AF150" s="17">
        <f t="shared" si="217"/>
        <v>1265207918.4086192</v>
      </c>
      <c r="AG150" s="17">
        <f t="shared" si="248"/>
        <v>63260395.920430958</v>
      </c>
      <c r="AH150" s="5"/>
      <c r="AI150" s="5">
        <v>12</v>
      </c>
      <c r="AJ150" s="17">
        <f t="shared" si="242"/>
        <v>46261.041666666672</v>
      </c>
      <c r="AK150" s="17">
        <f t="shared" si="218"/>
        <v>1038271253.9062501</v>
      </c>
      <c r="AL150" s="17">
        <f t="shared" si="230"/>
        <v>51913562.695312507</v>
      </c>
      <c r="AM150" s="17">
        <v>12</v>
      </c>
      <c r="AN150" s="17">
        <f t="shared" si="243"/>
        <v>51379.249298980874</v>
      </c>
      <c r="AO150" s="17">
        <f t="shared" si="219"/>
        <v>1098552574.0738349</v>
      </c>
      <c r="AP150" s="17">
        <f t="shared" si="231"/>
        <v>54927628.703691751</v>
      </c>
      <c r="AQ150" s="17">
        <v>12</v>
      </c>
      <c r="AR150" s="17">
        <f t="shared" si="244"/>
        <v>57195.995750942704</v>
      </c>
      <c r="AS150" s="17">
        <f t="shared" si="220"/>
        <v>1222921884.1498437</v>
      </c>
      <c r="AT150" s="17">
        <f t="shared" si="247"/>
        <v>61146094.207492188</v>
      </c>
      <c r="AU150" s="17">
        <v>12</v>
      </c>
      <c r="AV150" s="17">
        <f t="shared" si="245"/>
        <v>63808.557649349037</v>
      </c>
      <c r="AW150" s="17">
        <f t="shared" si="221"/>
        <v>1364306723.240144</v>
      </c>
      <c r="AX150" s="17">
        <f t="shared" si="249"/>
        <v>68215336.162007198</v>
      </c>
      <c r="AY150" s="5"/>
    </row>
    <row r="151" spans="1:51" x14ac:dyDescent="0.25">
      <c r="A151" s="5"/>
      <c r="B151" s="31" t="s">
        <v>34</v>
      </c>
      <c r="C151" s="17">
        <f>SUM(C139:C150)</f>
        <v>5224848890.625</v>
      </c>
      <c r="D151" s="30">
        <f>SUM(D139:D150)</f>
        <v>261242444.53125</v>
      </c>
      <c r="E151" s="17" t="s">
        <v>35</v>
      </c>
      <c r="F151" s="31" t="s">
        <v>63</v>
      </c>
      <c r="G151" s="17">
        <f>SUM(G139:G150)</f>
        <v>9883673771.5380306</v>
      </c>
      <c r="H151" s="30">
        <f>SUM(H139:H150)</f>
        <v>494183688.57690156</v>
      </c>
      <c r="I151" s="17" t="s">
        <v>35</v>
      </c>
      <c r="J151" s="31" t="s">
        <v>63</v>
      </c>
      <c r="K151" s="17">
        <f>SUM(K139:K150)</f>
        <v>11262602496.64311</v>
      </c>
      <c r="L151" s="30">
        <f>SUM(L139:L150)</f>
        <v>563130124.83215547</v>
      </c>
      <c r="M151" s="17" t="s">
        <v>35</v>
      </c>
      <c r="N151" s="31" t="s">
        <v>63</v>
      </c>
      <c r="O151" s="17">
        <f>SUM(O139:O150)</f>
        <v>12833913576.00956</v>
      </c>
      <c r="P151" s="30">
        <f>SUM(P139:P150)</f>
        <v>641695678.80047798</v>
      </c>
      <c r="Q151" s="5"/>
      <c r="R151" s="5"/>
      <c r="S151" s="31" t="s">
        <v>34</v>
      </c>
      <c r="T151" s="17">
        <f>SUM(T139:T150)</f>
        <v>6832494703.125</v>
      </c>
      <c r="U151" s="30">
        <f>SUM(U139:U150)</f>
        <v>341624735.15625</v>
      </c>
      <c r="V151" s="17" t="s">
        <v>35</v>
      </c>
      <c r="W151" s="31" t="s">
        <v>63</v>
      </c>
      <c r="X151" s="17">
        <f>SUM(X139:X150)</f>
        <v>11433018866.641571</v>
      </c>
      <c r="Y151" s="30">
        <f>SUM(Y139:Y150)</f>
        <v>571650943.33207858</v>
      </c>
      <c r="Z151" s="17" t="s">
        <v>35</v>
      </c>
      <c r="AA151" s="31" t="s">
        <v>63</v>
      </c>
      <c r="AB151" s="17">
        <f>SUM(AB139:AB150)</f>
        <v>12829960769.387903</v>
      </c>
      <c r="AC151" s="30">
        <f>SUM(AC139:AC150)</f>
        <v>641498038.4693954</v>
      </c>
      <c r="AD151" s="17" t="s">
        <v>35</v>
      </c>
      <c r="AE151" s="31" t="s">
        <v>63</v>
      </c>
      <c r="AF151" s="17">
        <f>SUM(AF139:AF150)</f>
        <v>14419494453.313965</v>
      </c>
      <c r="AG151" s="30">
        <f>SUM(AG139:AG150)</f>
        <v>720974722.66569829</v>
      </c>
      <c r="AH151" s="5"/>
      <c r="AI151" s="5"/>
      <c r="AJ151" s="31" t="s">
        <v>34</v>
      </c>
      <c r="AK151" s="17">
        <f>SUM(AK139:AK150)</f>
        <v>8038229062.5</v>
      </c>
      <c r="AL151" s="30">
        <f>SUM(AL139:AL150)</f>
        <v>401911453.125</v>
      </c>
      <c r="AM151" s="17" t="s">
        <v>35</v>
      </c>
      <c r="AN151" s="31" t="s">
        <v>63</v>
      </c>
      <c r="AO151" s="17">
        <f>SUM(AO139:AO150)</f>
        <v>12595027687.969225</v>
      </c>
      <c r="AP151" s="30">
        <f>SUM(AP139:AP150)</f>
        <v>629751384.3984611</v>
      </c>
      <c r="AQ151" s="17" t="s">
        <v>35</v>
      </c>
      <c r="AR151" s="31" t="s">
        <v>63</v>
      </c>
      <c r="AS151" s="17">
        <f>SUM(AS139:AS150)</f>
        <v>14005479473.946497</v>
      </c>
      <c r="AT151" s="30">
        <f>SUM(AT139:AT150)</f>
        <v>700273973.69732499</v>
      </c>
      <c r="AU151" s="17" t="s">
        <v>35</v>
      </c>
      <c r="AV151" s="31" t="s">
        <v>63</v>
      </c>
      <c r="AW151" s="17">
        <f>SUM(AW139:AW150)</f>
        <v>15608680111.292261</v>
      </c>
      <c r="AX151" s="30">
        <f>SUM(AX139:AX150)</f>
        <v>780434005.5646131</v>
      </c>
      <c r="AY151" s="5"/>
    </row>
    <row r="152" spans="1:51" x14ac:dyDescent="0.25">
      <c r="A152" s="5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5"/>
      <c r="R152" s="5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5"/>
      <c r="AI152" s="5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5"/>
    </row>
    <row r="153" spans="1:51" x14ac:dyDescent="0.25">
      <c r="A153" s="5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5"/>
      <c r="R153" s="5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5"/>
      <c r="AI153" s="5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5"/>
    </row>
    <row r="154" spans="1:51" x14ac:dyDescent="0.25">
      <c r="A154" s="18" t="s">
        <v>39</v>
      </c>
      <c r="B154" s="17">
        <f>(B57+B58+B59)/12</f>
        <v>5145.833333333333</v>
      </c>
      <c r="C154" s="27" t="s">
        <v>73</v>
      </c>
      <c r="D154" s="27" t="s">
        <v>88</v>
      </c>
      <c r="E154" s="17"/>
      <c r="F154" s="17">
        <f>((B166*$B$19)-B166)/12</f>
        <v>717.92509161624969</v>
      </c>
      <c r="G154" s="27" t="s">
        <v>73</v>
      </c>
      <c r="H154" s="27" t="s">
        <v>88</v>
      </c>
      <c r="I154" s="17"/>
      <c r="J154" s="17">
        <f>((F166*$B$19)-F166)/12</f>
        <v>818.08699033797291</v>
      </c>
      <c r="K154" s="27" t="s">
        <v>73</v>
      </c>
      <c r="L154" s="27" t="s">
        <v>88</v>
      </c>
      <c r="M154" s="17"/>
      <c r="N154" s="17">
        <f>((J166*$B$19)-J166)/12</f>
        <v>932.22305721832038</v>
      </c>
      <c r="O154" s="27" t="s">
        <v>73</v>
      </c>
      <c r="P154" s="27" t="s">
        <v>88</v>
      </c>
      <c r="Q154" s="5"/>
      <c r="R154" s="18" t="s">
        <v>39</v>
      </c>
      <c r="S154" s="17">
        <f>(S57+S58+S59)/12</f>
        <v>15437.5</v>
      </c>
      <c r="T154" s="27" t="s">
        <v>73</v>
      </c>
      <c r="U154" s="27" t="s">
        <v>88</v>
      </c>
      <c r="V154" s="17"/>
      <c r="W154" s="17">
        <f>((S166*$B$19)-S166)/12</f>
        <v>837.5792735522906</v>
      </c>
      <c r="X154" s="27" t="s">
        <v>73</v>
      </c>
      <c r="Y154" s="27" t="s">
        <v>88</v>
      </c>
      <c r="Z154" s="17"/>
      <c r="AA154" s="17">
        <f>((W166*$B$19)-W166)/12</f>
        <v>939.13230975626118</v>
      </c>
      <c r="AB154" s="27" t="s">
        <v>73</v>
      </c>
      <c r="AC154" s="27" t="s">
        <v>88</v>
      </c>
      <c r="AD154" s="17"/>
      <c r="AE154" s="17">
        <f>((AA166*$B$19)-AA166)/12</f>
        <v>1054.6756879245938</v>
      </c>
      <c r="AF154" s="27" t="s">
        <v>73</v>
      </c>
      <c r="AG154" s="27" t="s">
        <v>88</v>
      </c>
      <c r="AH154" s="5"/>
      <c r="AI154" s="18" t="s">
        <v>39</v>
      </c>
      <c r="AJ154" s="17">
        <f>(AJ57+AJ58+AJ59)/12</f>
        <v>23156.25</v>
      </c>
      <c r="AK154" s="27" t="s">
        <v>73</v>
      </c>
      <c r="AL154" s="27" t="s">
        <v>88</v>
      </c>
      <c r="AM154" s="17"/>
      <c r="AN154" s="17">
        <f>((AJ166*$B$19)-AJ166)/12</f>
        <v>927.31991000432151</v>
      </c>
      <c r="AO154" s="27" t="s">
        <v>73</v>
      </c>
      <c r="AP154" s="27" t="s">
        <v>88</v>
      </c>
      <c r="AQ154" s="17"/>
      <c r="AR154" s="17">
        <f>((AN166*$B$19)-AN166)/12</f>
        <v>1029.9162993199764</v>
      </c>
      <c r="AS154" s="27" t="s">
        <v>73</v>
      </c>
      <c r="AT154" s="27" t="s">
        <v>88</v>
      </c>
      <c r="AU154" s="17"/>
      <c r="AV154" s="17">
        <f>((AR166*$B$19)-AR166)/12</f>
        <v>1146.5151609542991</v>
      </c>
      <c r="AW154" s="27" t="s">
        <v>73</v>
      </c>
      <c r="AX154" s="27" t="s">
        <v>88</v>
      </c>
      <c r="AY154" s="5"/>
    </row>
    <row r="155" spans="1:51" x14ac:dyDescent="0.25">
      <c r="A155" s="5">
        <v>1</v>
      </c>
      <c r="B155" s="17">
        <f>B154</f>
        <v>5145.833333333333</v>
      </c>
      <c r="C155" s="17">
        <f t="shared" ref="C155:C166" si="250">B155*$F$30</f>
        <v>141103038.19444442</v>
      </c>
      <c r="D155" s="17">
        <f>C155*0.05</f>
        <v>7055151.9097222211</v>
      </c>
      <c r="E155" s="17">
        <v>1</v>
      </c>
      <c r="F155" s="17">
        <f>B166+F154</f>
        <v>62467.925091616256</v>
      </c>
      <c r="G155" s="17">
        <f t="shared" ref="G155:G166" si="251">F155*$F$34</f>
        <v>1452639541.401293</v>
      </c>
      <c r="H155" s="17">
        <f>G155*0.05</f>
        <v>72631977.070064649</v>
      </c>
      <c r="I155" s="17">
        <v>1</v>
      </c>
      <c r="J155" s="17">
        <f>F166+J154</f>
        <v>71183.188089733027</v>
      </c>
      <c r="K155" s="17">
        <f t="shared" ref="K155:K166" si="252">J155*$F$34</f>
        <v>1655305719.7033336</v>
      </c>
      <c r="L155" s="17">
        <f>K155*0.05</f>
        <v>82765285.985166684</v>
      </c>
      <c r="M155" s="17">
        <v>1</v>
      </c>
      <c r="N155" s="17">
        <f>J166+N154</f>
        <v>81114.368040669113</v>
      </c>
      <c r="O155" s="17">
        <f t="shared" ref="O155:O166" si="253">N155*$F$34</f>
        <v>1886247033.4790597</v>
      </c>
      <c r="P155" s="17">
        <f>O155*0.05</f>
        <v>94312351.673952997</v>
      </c>
      <c r="Q155" s="5"/>
      <c r="R155" s="5">
        <v>1</v>
      </c>
      <c r="S155" s="17">
        <f>S154</f>
        <v>15437.5</v>
      </c>
      <c r="T155" s="17">
        <f t="shared" ref="T155:T166" si="254">S155*$F$30</f>
        <v>423309114.58333331</v>
      </c>
      <c r="U155" s="17">
        <f>T155*0.05</f>
        <v>21165455.729166668</v>
      </c>
      <c r="V155" s="17">
        <v>1</v>
      </c>
      <c r="W155" s="17">
        <f>S166+W154</f>
        <v>72879.245940218956</v>
      </c>
      <c r="X155" s="17">
        <f t="shared" ref="X155:X166" si="255">W155*$F$34</f>
        <v>1694746131.6348417</v>
      </c>
      <c r="Y155" s="17">
        <f>X155*0.05</f>
        <v>84737306.581742093</v>
      </c>
      <c r="Z155" s="17">
        <v>1</v>
      </c>
      <c r="AA155" s="17">
        <f>W166+AA154</f>
        <v>81715.554257754033</v>
      </c>
      <c r="AB155" s="17">
        <f t="shared" ref="AB155:AB166" si="256">AA155*$F$34</f>
        <v>1900227117.9688554</v>
      </c>
      <c r="AC155" s="17">
        <f>AB155*0.05</f>
        <v>95011355.898442775</v>
      </c>
      <c r="AD155" s="17">
        <v>1</v>
      </c>
      <c r="AE155" s="17">
        <f>AA166+AE154</f>
        <v>91769.186839396396</v>
      </c>
      <c r="AF155" s="17">
        <f t="shared" ref="AF155:AF166" si="257">AE155*$F$34</f>
        <v>2134015965.6277971</v>
      </c>
      <c r="AG155" s="17">
        <f>AF155*0.05</f>
        <v>106700798.28138986</v>
      </c>
      <c r="AH155" s="5"/>
      <c r="AI155" s="5">
        <v>1</v>
      </c>
      <c r="AJ155" s="17">
        <f>AJ154</f>
        <v>23156.25</v>
      </c>
      <c r="AK155" s="17">
        <f t="shared" ref="AK155:AK166" si="258">AJ155*$F$30</f>
        <v>634963671.875</v>
      </c>
      <c r="AL155" s="17">
        <f>AK155*0.05</f>
        <v>31748183.59375</v>
      </c>
      <c r="AM155" s="17">
        <v>1</v>
      </c>
      <c r="AN155" s="17">
        <f>AJ166+AN154</f>
        <v>80687.736576670999</v>
      </c>
      <c r="AO155" s="17">
        <f t="shared" ref="AO155:AO166" si="259">AN155*$F$34</f>
        <v>1876326074.3100035</v>
      </c>
      <c r="AP155" s="17">
        <f>AO155*0.05</f>
        <v>93816303.715500176</v>
      </c>
      <c r="AQ155" s="17">
        <v>1</v>
      </c>
      <c r="AR155" s="17">
        <f>AN166+AR154</f>
        <v>89614.828883769791</v>
      </c>
      <c r="AS155" s="17">
        <f t="shared" ref="AS155:AS166" si="260">AR155*$F$34</f>
        <v>2083918166.6679969</v>
      </c>
      <c r="AT155" s="17">
        <f>AS155*0.05</f>
        <v>104195908.33339985</v>
      </c>
      <c r="AU155" s="17">
        <v>1</v>
      </c>
      <c r="AV155" s="17">
        <f>AR166+AV154</f>
        <v>99760.300938441855</v>
      </c>
      <c r="AW155" s="17">
        <f t="shared" ref="AW155:AW166" si="261">AV155*$F$34</f>
        <v>2319842664.7393503</v>
      </c>
      <c r="AX155" s="17">
        <f>AW155*0.05</f>
        <v>115992133.23696752</v>
      </c>
      <c r="AY155" s="5"/>
    </row>
    <row r="156" spans="1:51" x14ac:dyDescent="0.25">
      <c r="A156" s="5">
        <v>2</v>
      </c>
      <c r="B156" s="17">
        <f>B155+$B$154</f>
        <v>10291.666666666666</v>
      </c>
      <c r="C156" s="17">
        <f t="shared" si="250"/>
        <v>282206076.38888884</v>
      </c>
      <c r="D156" s="17">
        <f t="shared" ref="D156:D166" si="262">C156*0.05</f>
        <v>14110303.819444442</v>
      </c>
      <c r="E156" s="17">
        <v>2</v>
      </c>
      <c r="F156" s="17">
        <f>F155+$F$154</f>
        <v>63185.850183232506</v>
      </c>
      <c r="G156" s="17">
        <f t="shared" si="251"/>
        <v>1469334291.1359193</v>
      </c>
      <c r="H156" s="17">
        <f t="shared" ref="H156:H166" si="263">G156*0.05</f>
        <v>73466714.55679597</v>
      </c>
      <c r="I156" s="17">
        <v>2</v>
      </c>
      <c r="J156" s="17">
        <f>J155+$J$154</f>
        <v>72001.275080071006</v>
      </c>
      <c r="K156" s="17">
        <f t="shared" si="252"/>
        <v>1674329650.9244845</v>
      </c>
      <c r="L156" s="17">
        <f t="shared" ref="L156:L166" si="264">K156*0.05</f>
        <v>83716482.546224236</v>
      </c>
      <c r="M156" s="17">
        <v>2</v>
      </c>
      <c r="N156" s="17">
        <f>N155+$N$154</f>
        <v>82046.591097887431</v>
      </c>
      <c r="O156" s="17">
        <f t="shared" si="253"/>
        <v>1907925103.822124</v>
      </c>
      <c r="P156" s="17">
        <f t="shared" ref="P156:P166" si="265">O156*0.05</f>
        <v>95396255.1911062</v>
      </c>
      <c r="Q156" s="5"/>
      <c r="R156" s="5">
        <v>2</v>
      </c>
      <c r="S156" s="17">
        <f>S155+$B$154</f>
        <v>20583.333333333332</v>
      </c>
      <c r="T156" s="17">
        <f t="shared" si="254"/>
        <v>564412152.77777767</v>
      </c>
      <c r="U156" s="17">
        <f t="shared" ref="U156:U166" si="266">T156*0.05</f>
        <v>28220607.638888884</v>
      </c>
      <c r="V156" s="17">
        <v>2</v>
      </c>
      <c r="W156" s="17">
        <f>W155+$F$154</f>
        <v>73597.171031835212</v>
      </c>
      <c r="X156" s="17">
        <f t="shared" si="255"/>
        <v>1711440881.3694682</v>
      </c>
      <c r="Y156" s="17">
        <f t="shared" ref="Y156:Y166" si="267">X156*0.05</f>
        <v>85572044.068473414</v>
      </c>
      <c r="Z156" s="17">
        <v>2</v>
      </c>
      <c r="AA156" s="17">
        <f>AA155+$J$154</f>
        <v>82533.641248092012</v>
      </c>
      <c r="AB156" s="17">
        <f t="shared" si="256"/>
        <v>1919251049.1900065</v>
      </c>
      <c r="AC156" s="17">
        <f t="shared" ref="AC156:AC166" si="268">AB156*0.05</f>
        <v>95962552.459500328</v>
      </c>
      <c r="AD156" s="17">
        <v>2</v>
      </c>
      <c r="AE156" s="17">
        <f>AE155+$N$154</f>
        <v>92701.409896614714</v>
      </c>
      <c r="AF156" s="17">
        <f t="shared" si="257"/>
        <v>2155694035.9708614</v>
      </c>
      <c r="AG156" s="17">
        <f t="shared" ref="AG156:AG166" si="269">AF156*0.05</f>
        <v>107784701.79854308</v>
      </c>
      <c r="AH156" s="5"/>
      <c r="AI156" s="5">
        <v>2</v>
      </c>
      <c r="AJ156" s="17">
        <f>AJ155+$B$154</f>
        <v>28302.083333333332</v>
      </c>
      <c r="AK156" s="17">
        <f t="shared" si="258"/>
        <v>776066710.06944442</v>
      </c>
      <c r="AL156" s="17">
        <f t="shared" ref="AL156:AL166" si="270">AK156*0.05</f>
        <v>38803335.503472224</v>
      </c>
      <c r="AM156" s="17">
        <v>2</v>
      </c>
      <c r="AN156" s="17">
        <f>AN155+$F$154</f>
        <v>81405.661668287255</v>
      </c>
      <c r="AO156" s="17">
        <f t="shared" si="259"/>
        <v>1893020824.0446301</v>
      </c>
      <c r="AP156" s="17">
        <f t="shared" ref="AP156:AP166" si="271">AO156*0.05</f>
        <v>94651041.202231511</v>
      </c>
      <c r="AQ156" s="17">
        <v>2</v>
      </c>
      <c r="AR156" s="17">
        <f>AR155+$J$154</f>
        <v>90432.91587410777</v>
      </c>
      <c r="AS156" s="17">
        <f t="shared" si="260"/>
        <v>2102942097.8891478</v>
      </c>
      <c r="AT156" s="17">
        <f t="shared" ref="AT156:AT166" si="272">AS156*0.05</f>
        <v>105147104.8944574</v>
      </c>
      <c r="AU156" s="17">
        <v>2</v>
      </c>
      <c r="AV156" s="17">
        <f>AV155+$N$154</f>
        <v>100692.52399566017</v>
      </c>
      <c r="AW156" s="17">
        <f t="shared" si="261"/>
        <v>2341520735.0824142</v>
      </c>
      <c r="AX156" s="17">
        <f t="shared" ref="AX156:AX166" si="273">AW156*0.05</f>
        <v>117076036.75412071</v>
      </c>
      <c r="AY156" s="5"/>
    </row>
    <row r="157" spans="1:51" x14ac:dyDescent="0.25">
      <c r="A157" s="5">
        <v>3</v>
      </c>
      <c r="B157" s="17">
        <f t="shared" ref="B157:B166" si="274">B156+$B$154</f>
        <v>15437.5</v>
      </c>
      <c r="C157" s="17">
        <f t="shared" si="250"/>
        <v>423309114.58333331</v>
      </c>
      <c r="D157" s="17">
        <f t="shared" si="262"/>
        <v>21165455.729166668</v>
      </c>
      <c r="E157" s="17">
        <v>3</v>
      </c>
      <c r="F157" s="17">
        <f t="shared" ref="F157:F166" si="275">F156+$F$154</f>
        <v>63903.775274848755</v>
      </c>
      <c r="G157" s="17">
        <f t="shared" si="251"/>
        <v>1486029040.8705454</v>
      </c>
      <c r="H157" s="17">
        <f t="shared" si="263"/>
        <v>74301452.043527275</v>
      </c>
      <c r="I157" s="17">
        <v>3</v>
      </c>
      <c r="J157" s="17">
        <f t="shared" ref="J157:J166" si="276">J156+$J$154</f>
        <v>72819.362070408984</v>
      </c>
      <c r="K157" s="17">
        <f t="shared" si="252"/>
        <v>1693353582.1456356</v>
      </c>
      <c r="L157" s="17">
        <f t="shared" si="264"/>
        <v>84667679.107281789</v>
      </c>
      <c r="M157" s="17">
        <v>3</v>
      </c>
      <c r="N157" s="17">
        <f t="shared" ref="N157:N166" si="277">N156+$N$154</f>
        <v>82978.814155105749</v>
      </c>
      <c r="O157" s="17">
        <f t="shared" si="253"/>
        <v>1929603174.1651883</v>
      </c>
      <c r="P157" s="17">
        <f t="shared" si="265"/>
        <v>96480158.708259419</v>
      </c>
      <c r="Q157" s="5"/>
      <c r="R157" s="5">
        <v>3</v>
      </c>
      <c r="S157" s="17">
        <f t="shared" ref="S157:S166" si="278">S156+$B$154</f>
        <v>25729.166666666664</v>
      </c>
      <c r="T157" s="17">
        <f t="shared" si="254"/>
        <v>705515190.97222209</v>
      </c>
      <c r="U157" s="17">
        <f t="shared" si="266"/>
        <v>35275759.548611104</v>
      </c>
      <c r="V157" s="17">
        <v>3</v>
      </c>
      <c r="W157" s="17">
        <f t="shared" ref="W157:W166" si="279">W156+$F$154</f>
        <v>74315.096123451469</v>
      </c>
      <c r="X157" s="17">
        <f t="shared" si="255"/>
        <v>1728135631.1040945</v>
      </c>
      <c r="Y157" s="17">
        <f t="shared" si="267"/>
        <v>86406781.555204734</v>
      </c>
      <c r="Z157" s="17">
        <v>3</v>
      </c>
      <c r="AA157" s="17">
        <f t="shared" ref="AA157:AA166" si="280">AA156+$J$154</f>
        <v>83351.728238429991</v>
      </c>
      <c r="AB157" s="17">
        <f t="shared" si="256"/>
        <v>1938274980.4111576</v>
      </c>
      <c r="AC157" s="17">
        <f t="shared" si="268"/>
        <v>96913749.02055788</v>
      </c>
      <c r="AD157" s="17">
        <v>3</v>
      </c>
      <c r="AE157" s="17">
        <f t="shared" ref="AE157:AE166" si="281">AE156+$N$154</f>
        <v>93633.632953833032</v>
      </c>
      <c r="AF157" s="17">
        <f t="shared" si="257"/>
        <v>2177372106.3139257</v>
      </c>
      <c r="AG157" s="17">
        <f t="shared" si="269"/>
        <v>108868605.3156963</v>
      </c>
      <c r="AH157" s="5"/>
      <c r="AI157" s="5">
        <v>3</v>
      </c>
      <c r="AJ157" s="17">
        <f t="shared" ref="AJ157:AJ166" si="282">AJ156+$B$154</f>
        <v>33447.916666666664</v>
      </c>
      <c r="AK157" s="17">
        <f t="shared" si="258"/>
        <v>917169748.26388884</v>
      </c>
      <c r="AL157" s="17">
        <f t="shared" si="270"/>
        <v>45858487.413194448</v>
      </c>
      <c r="AM157" s="17">
        <v>3</v>
      </c>
      <c r="AN157" s="17">
        <f t="shared" ref="AN157:AN166" si="283">AN156+$F$154</f>
        <v>82123.586759903512</v>
      </c>
      <c r="AO157" s="17">
        <f t="shared" si="259"/>
        <v>1909715573.7792563</v>
      </c>
      <c r="AP157" s="17">
        <f t="shared" si="271"/>
        <v>95485778.688962817</v>
      </c>
      <c r="AQ157" s="17">
        <v>3</v>
      </c>
      <c r="AR157" s="17">
        <f t="shared" ref="AR157:AR166" si="284">AR156+$J$154</f>
        <v>91251.002864445749</v>
      </c>
      <c r="AS157" s="17">
        <f t="shared" si="260"/>
        <v>2121966029.1102989</v>
      </c>
      <c r="AT157" s="17">
        <f t="shared" si="272"/>
        <v>106098301.45551495</v>
      </c>
      <c r="AU157" s="17">
        <v>3</v>
      </c>
      <c r="AV157" s="17">
        <f t="shared" ref="AV157:AV166" si="285">AV156+$N$154</f>
        <v>101624.74705287849</v>
      </c>
      <c r="AW157" s="17">
        <f t="shared" si="261"/>
        <v>2363198805.4254785</v>
      </c>
      <c r="AX157" s="17">
        <f t="shared" si="273"/>
        <v>118159940.27127393</v>
      </c>
      <c r="AY157" s="5"/>
    </row>
    <row r="158" spans="1:51" x14ac:dyDescent="0.25">
      <c r="A158" s="5">
        <v>4</v>
      </c>
      <c r="B158" s="17">
        <f t="shared" si="274"/>
        <v>20583.333333333332</v>
      </c>
      <c r="C158" s="17">
        <f t="shared" si="250"/>
        <v>564412152.77777767</v>
      </c>
      <c r="D158" s="17">
        <f t="shared" si="262"/>
        <v>28220607.638888884</v>
      </c>
      <c r="E158" s="17">
        <v>4</v>
      </c>
      <c r="F158" s="17">
        <f t="shared" si="275"/>
        <v>64621.700366465004</v>
      </c>
      <c r="G158" s="17">
        <f t="shared" si="251"/>
        <v>1502723790.6051717</v>
      </c>
      <c r="H158" s="17">
        <f t="shared" si="263"/>
        <v>75136189.530258581</v>
      </c>
      <c r="I158" s="17">
        <v>4</v>
      </c>
      <c r="J158" s="17">
        <f t="shared" si="276"/>
        <v>73637.449060746963</v>
      </c>
      <c r="K158" s="17">
        <f t="shared" si="252"/>
        <v>1712377513.3667867</v>
      </c>
      <c r="L158" s="17">
        <f t="shared" si="264"/>
        <v>85618875.668339342</v>
      </c>
      <c r="M158" s="17">
        <v>4</v>
      </c>
      <c r="N158" s="17">
        <f t="shared" si="277"/>
        <v>83911.037212324067</v>
      </c>
      <c r="O158" s="17">
        <f t="shared" si="253"/>
        <v>1951281244.5082526</v>
      </c>
      <c r="P158" s="17">
        <f t="shared" si="265"/>
        <v>97564062.225412637</v>
      </c>
      <c r="Q158" s="5"/>
      <c r="R158" s="5">
        <v>4</v>
      </c>
      <c r="S158" s="17">
        <f t="shared" si="278"/>
        <v>30874.999999999996</v>
      </c>
      <c r="T158" s="17">
        <f t="shared" si="254"/>
        <v>846618229.16666651</v>
      </c>
      <c r="U158" s="17">
        <f t="shared" si="266"/>
        <v>42330911.458333328</v>
      </c>
      <c r="V158" s="17">
        <v>4</v>
      </c>
      <c r="W158" s="17">
        <f t="shared" si="279"/>
        <v>75033.021215067725</v>
      </c>
      <c r="X158" s="17">
        <f t="shared" si="255"/>
        <v>1744830380.8387208</v>
      </c>
      <c r="Y158" s="17">
        <f t="shared" si="267"/>
        <v>87241519.04193604</v>
      </c>
      <c r="Z158" s="17">
        <v>4</v>
      </c>
      <c r="AA158" s="17">
        <f t="shared" si="280"/>
        <v>84169.81522876797</v>
      </c>
      <c r="AB158" s="17">
        <f t="shared" si="256"/>
        <v>1957298911.6323085</v>
      </c>
      <c r="AC158" s="17">
        <f t="shared" si="268"/>
        <v>97864945.581615433</v>
      </c>
      <c r="AD158" s="17">
        <v>4</v>
      </c>
      <c r="AE158" s="17">
        <f t="shared" si="281"/>
        <v>94565.85601105135</v>
      </c>
      <c r="AF158" s="17">
        <f t="shared" si="257"/>
        <v>2199050176.6569901</v>
      </c>
      <c r="AG158" s="17">
        <f t="shared" si="269"/>
        <v>109952508.8328495</v>
      </c>
      <c r="AH158" s="5"/>
      <c r="AI158" s="5">
        <v>4</v>
      </c>
      <c r="AJ158" s="17">
        <f t="shared" si="282"/>
        <v>38593.75</v>
      </c>
      <c r="AK158" s="17">
        <f t="shared" si="258"/>
        <v>1058272786.4583333</v>
      </c>
      <c r="AL158" s="17">
        <f t="shared" si="270"/>
        <v>52913639.322916664</v>
      </c>
      <c r="AM158" s="17">
        <v>4</v>
      </c>
      <c r="AN158" s="17">
        <f t="shared" si="283"/>
        <v>82841.511851519768</v>
      </c>
      <c r="AO158" s="17">
        <f t="shared" si="259"/>
        <v>1926410323.5138826</v>
      </c>
      <c r="AP158" s="17">
        <f t="shared" si="271"/>
        <v>96320516.175694138</v>
      </c>
      <c r="AQ158" s="17">
        <v>4</v>
      </c>
      <c r="AR158" s="17">
        <f t="shared" si="284"/>
        <v>92069.089854783728</v>
      </c>
      <c r="AS158" s="17">
        <f t="shared" si="260"/>
        <v>2140989960.33145</v>
      </c>
      <c r="AT158" s="17">
        <f t="shared" si="272"/>
        <v>107049498.01657251</v>
      </c>
      <c r="AU158" s="17">
        <v>4</v>
      </c>
      <c r="AV158" s="17">
        <f t="shared" si="285"/>
        <v>102556.97011009681</v>
      </c>
      <c r="AW158" s="17">
        <f t="shared" si="261"/>
        <v>2384876875.7685428</v>
      </c>
      <c r="AX158" s="17">
        <f t="shared" si="273"/>
        <v>119243843.78842714</v>
      </c>
      <c r="AY158" s="5"/>
    </row>
    <row r="159" spans="1:51" x14ac:dyDescent="0.25">
      <c r="A159" s="5">
        <v>5</v>
      </c>
      <c r="B159" s="17">
        <f t="shared" si="274"/>
        <v>25729.166666666664</v>
      </c>
      <c r="C159" s="17">
        <f t="shared" si="250"/>
        <v>705515190.97222209</v>
      </c>
      <c r="D159" s="17">
        <f t="shared" si="262"/>
        <v>35275759.548611104</v>
      </c>
      <c r="E159" s="17">
        <v>5</v>
      </c>
      <c r="F159" s="17">
        <f t="shared" si="275"/>
        <v>65339.625458081253</v>
      </c>
      <c r="G159" s="17">
        <f t="shared" si="251"/>
        <v>1519418540.339798</v>
      </c>
      <c r="H159" s="17">
        <f t="shared" si="263"/>
        <v>75970927.016989902</v>
      </c>
      <c r="I159" s="17">
        <v>5</v>
      </c>
      <c r="J159" s="17">
        <f t="shared" si="276"/>
        <v>74455.536051084942</v>
      </c>
      <c r="K159" s="17">
        <f t="shared" si="252"/>
        <v>1731401444.5879378</v>
      </c>
      <c r="L159" s="17">
        <f t="shared" si="264"/>
        <v>86570072.229396895</v>
      </c>
      <c r="M159" s="17">
        <v>5</v>
      </c>
      <c r="N159" s="17">
        <f t="shared" si="277"/>
        <v>84843.260269542385</v>
      </c>
      <c r="O159" s="17">
        <f t="shared" si="253"/>
        <v>1972959314.8513169</v>
      </c>
      <c r="P159" s="17">
        <f t="shared" si="265"/>
        <v>98647965.742565855</v>
      </c>
      <c r="Q159" s="5"/>
      <c r="R159" s="5">
        <v>5</v>
      </c>
      <c r="S159" s="17">
        <f t="shared" si="278"/>
        <v>36020.833333333328</v>
      </c>
      <c r="T159" s="17">
        <f t="shared" si="254"/>
        <v>987721267.36111093</v>
      </c>
      <c r="U159" s="17">
        <f t="shared" si="266"/>
        <v>49386063.368055552</v>
      </c>
      <c r="V159" s="17">
        <v>5</v>
      </c>
      <c r="W159" s="17">
        <f t="shared" si="279"/>
        <v>75750.946306683982</v>
      </c>
      <c r="X159" s="17">
        <f t="shared" si="255"/>
        <v>1761525130.5733471</v>
      </c>
      <c r="Y159" s="17">
        <f t="shared" si="267"/>
        <v>88076256.528667361</v>
      </c>
      <c r="Z159" s="17">
        <v>5</v>
      </c>
      <c r="AA159" s="17">
        <f t="shared" si="280"/>
        <v>84987.902219105948</v>
      </c>
      <c r="AB159" s="17">
        <f t="shared" si="256"/>
        <v>1976322842.8534596</v>
      </c>
      <c r="AC159" s="17">
        <f t="shared" si="268"/>
        <v>98816142.142672986</v>
      </c>
      <c r="AD159" s="17">
        <v>5</v>
      </c>
      <c r="AE159" s="17">
        <f t="shared" si="281"/>
        <v>95498.079068269668</v>
      </c>
      <c r="AF159" s="17">
        <f t="shared" si="257"/>
        <v>2220728247.0000544</v>
      </c>
      <c r="AG159" s="17">
        <f t="shared" si="269"/>
        <v>111036412.35000272</v>
      </c>
      <c r="AH159" s="5"/>
      <c r="AI159" s="5">
        <v>5</v>
      </c>
      <c r="AJ159" s="17">
        <f t="shared" si="282"/>
        <v>43739.583333333336</v>
      </c>
      <c r="AK159" s="17">
        <f t="shared" si="258"/>
        <v>1199375824.6527779</v>
      </c>
      <c r="AL159" s="17">
        <f t="shared" si="270"/>
        <v>59968791.232638896</v>
      </c>
      <c r="AM159" s="17">
        <v>5</v>
      </c>
      <c r="AN159" s="17">
        <f t="shared" si="283"/>
        <v>83559.436943136025</v>
      </c>
      <c r="AO159" s="17">
        <f t="shared" si="259"/>
        <v>1943105073.2485092</v>
      </c>
      <c r="AP159" s="17">
        <f t="shared" si="271"/>
        <v>97155253.662425458</v>
      </c>
      <c r="AQ159" s="17">
        <v>5</v>
      </c>
      <c r="AR159" s="17">
        <f t="shared" si="284"/>
        <v>92887.176845121707</v>
      </c>
      <c r="AS159" s="17">
        <f t="shared" si="260"/>
        <v>2160013891.5526013</v>
      </c>
      <c r="AT159" s="17">
        <f t="shared" si="272"/>
        <v>108000694.57763007</v>
      </c>
      <c r="AU159" s="17">
        <v>5</v>
      </c>
      <c r="AV159" s="17">
        <f t="shared" si="285"/>
        <v>103489.19316731513</v>
      </c>
      <c r="AW159" s="17">
        <f t="shared" si="261"/>
        <v>2406554946.1116071</v>
      </c>
      <c r="AX159" s="17">
        <f t="shared" si="273"/>
        <v>120327747.30558036</v>
      </c>
      <c r="AY159" s="5"/>
    </row>
    <row r="160" spans="1:51" x14ac:dyDescent="0.25">
      <c r="A160" s="5">
        <v>6</v>
      </c>
      <c r="B160" s="17">
        <f t="shared" si="274"/>
        <v>30874.999999999996</v>
      </c>
      <c r="C160" s="17">
        <f t="shared" si="250"/>
        <v>846618229.16666651</v>
      </c>
      <c r="D160" s="17">
        <f t="shared" si="262"/>
        <v>42330911.458333328</v>
      </c>
      <c r="E160" s="17">
        <v>6</v>
      </c>
      <c r="F160" s="17">
        <f t="shared" si="275"/>
        <v>66057.550549697509</v>
      </c>
      <c r="G160" s="17">
        <f t="shared" si="251"/>
        <v>1536113290.0744243</v>
      </c>
      <c r="H160" s="17">
        <f t="shared" si="263"/>
        <v>76805664.503721222</v>
      </c>
      <c r="I160" s="17">
        <v>6</v>
      </c>
      <c r="J160" s="17">
        <f t="shared" si="276"/>
        <v>75273.623041422921</v>
      </c>
      <c r="K160" s="17">
        <f t="shared" si="252"/>
        <v>1750425375.8090889</v>
      </c>
      <c r="L160" s="17">
        <f t="shared" si="264"/>
        <v>87521268.790454447</v>
      </c>
      <c r="M160" s="17">
        <v>6</v>
      </c>
      <c r="N160" s="17">
        <f t="shared" si="277"/>
        <v>85775.483326760703</v>
      </c>
      <c r="O160" s="17">
        <f t="shared" si="253"/>
        <v>1994637385.1943812</v>
      </c>
      <c r="P160" s="17">
        <f t="shared" si="265"/>
        <v>99731869.259719074</v>
      </c>
      <c r="Q160" s="5"/>
      <c r="R160" s="5">
        <v>6</v>
      </c>
      <c r="S160" s="17">
        <f t="shared" si="278"/>
        <v>41166.666666666664</v>
      </c>
      <c r="T160" s="17">
        <f t="shared" si="254"/>
        <v>1128824305.5555553</v>
      </c>
      <c r="U160" s="17">
        <f t="shared" si="266"/>
        <v>56441215.277777769</v>
      </c>
      <c r="V160" s="17">
        <v>6</v>
      </c>
      <c r="W160" s="17">
        <f t="shared" si="279"/>
        <v>76468.871398300238</v>
      </c>
      <c r="X160" s="17">
        <f t="shared" si="255"/>
        <v>1778219880.3079736</v>
      </c>
      <c r="Y160" s="17">
        <f t="shared" si="267"/>
        <v>88910994.015398681</v>
      </c>
      <c r="Z160" s="17">
        <v>6</v>
      </c>
      <c r="AA160" s="17">
        <f t="shared" si="280"/>
        <v>85805.989209443927</v>
      </c>
      <c r="AB160" s="17">
        <f t="shared" si="256"/>
        <v>1995346774.0746107</v>
      </c>
      <c r="AC160" s="17">
        <f t="shared" si="268"/>
        <v>99767338.703730538</v>
      </c>
      <c r="AD160" s="17">
        <v>6</v>
      </c>
      <c r="AE160" s="17">
        <f t="shared" si="281"/>
        <v>96430.302125487986</v>
      </c>
      <c r="AF160" s="17">
        <f t="shared" si="257"/>
        <v>2242406317.3431187</v>
      </c>
      <c r="AG160" s="17">
        <f t="shared" si="269"/>
        <v>112120315.86715594</v>
      </c>
      <c r="AH160" s="5"/>
      <c r="AI160" s="5">
        <v>6</v>
      </c>
      <c r="AJ160" s="17">
        <f t="shared" si="282"/>
        <v>48885.416666666672</v>
      </c>
      <c r="AK160" s="17">
        <f t="shared" si="258"/>
        <v>1340478862.8472223</v>
      </c>
      <c r="AL160" s="17">
        <f t="shared" si="270"/>
        <v>67023943.142361119</v>
      </c>
      <c r="AM160" s="17">
        <v>6</v>
      </c>
      <c r="AN160" s="17">
        <f t="shared" si="283"/>
        <v>84277.362034752281</v>
      </c>
      <c r="AO160" s="17">
        <f t="shared" si="259"/>
        <v>1959799822.9831355</v>
      </c>
      <c r="AP160" s="17">
        <f t="shared" si="271"/>
        <v>97989991.149156779</v>
      </c>
      <c r="AQ160" s="17">
        <v>6</v>
      </c>
      <c r="AR160" s="17">
        <f t="shared" si="284"/>
        <v>93705.263835459686</v>
      </c>
      <c r="AS160" s="17">
        <f t="shared" si="260"/>
        <v>2179037822.7737522</v>
      </c>
      <c r="AT160" s="17">
        <f t="shared" si="272"/>
        <v>108951891.13868761</v>
      </c>
      <c r="AU160" s="17">
        <v>6</v>
      </c>
      <c r="AV160" s="17">
        <f t="shared" si="285"/>
        <v>104421.41622453344</v>
      </c>
      <c r="AW160" s="17">
        <f t="shared" si="261"/>
        <v>2428233016.4546714</v>
      </c>
      <c r="AX160" s="17">
        <f t="shared" si="273"/>
        <v>121411650.82273358</v>
      </c>
      <c r="AY160" s="5"/>
    </row>
    <row r="161" spans="1:51" x14ac:dyDescent="0.25">
      <c r="A161" s="5">
        <v>7</v>
      </c>
      <c r="B161" s="17">
        <f t="shared" si="274"/>
        <v>36020.833333333328</v>
      </c>
      <c r="C161" s="17">
        <f t="shared" si="250"/>
        <v>987721267.36111093</v>
      </c>
      <c r="D161" s="17">
        <f t="shared" si="262"/>
        <v>49386063.368055552</v>
      </c>
      <c r="E161" s="17">
        <v>7</v>
      </c>
      <c r="F161" s="17">
        <f t="shared" si="275"/>
        <v>66775.475641313766</v>
      </c>
      <c r="G161" s="17">
        <f t="shared" si="251"/>
        <v>1552808039.8090506</v>
      </c>
      <c r="H161" s="17">
        <f t="shared" si="263"/>
        <v>77640401.990452528</v>
      </c>
      <c r="I161" s="17">
        <v>7</v>
      </c>
      <c r="J161" s="17">
        <f t="shared" si="276"/>
        <v>76091.7100317609</v>
      </c>
      <c r="K161" s="17">
        <f t="shared" si="252"/>
        <v>1769449307.0302401</v>
      </c>
      <c r="L161" s="17">
        <f t="shared" si="264"/>
        <v>88472465.351512015</v>
      </c>
      <c r="M161" s="17">
        <v>7</v>
      </c>
      <c r="N161" s="17">
        <f t="shared" si="277"/>
        <v>86707.706383979021</v>
      </c>
      <c r="O161" s="17">
        <f t="shared" si="253"/>
        <v>2016315455.5374455</v>
      </c>
      <c r="P161" s="17">
        <f t="shared" si="265"/>
        <v>100815772.77687228</v>
      </c>
      <c r="Q161" s="5"/>
      <c r="R161" s="5">
        <v>7</v>
      </c>
      <c r="S161" s="17">
        <f t="shared" si="278"/>
        <v>46312.5</v>
      </c>
      <c r="T161" s="17">
        <f t="shared" si="254"/>
        <v>1269927343.75</v>
      </c>
      <c r="U161" s="17">
        <f t="shared" si="266"/>
        <v>63496367.1875</v>
      </c>
      <c r="V161" s="17">
        <v>7</v>
      </c>
      <c r="W161" s="17">
        <f t="shared" si="279"/>
        <v>77186.796489916494</v>
      </c>
      <c r="X161" s="17">
        <f t="shared" si="255"/>
        <v>1794914630.0425999</v>
      </c>
      <c r="Y161" s="17">
        <f t="shared" si="267"/>
        <v>89745731.502130002</v>
      </c>
      <c r="Z161" s="17">
        <v>7</v>
      </c>
      <c r="AA161" s="17">
        <f t="shared" si="280"/>
        <v>86624.076199781906</v>
      </c>
      <c r="AB161" s="17">
        <f t="shared" si="256"/>
        <v>2014370705.2957618</v>
      </c>
      <c r="AC161" s="17">
        <f t="shared" si="268"/>
        <v>100718535.26478809</v>
      </c>
      <c r="AD161" s="17">
        <v>7</v>
      </c>
      <c r="AE161" s="17">
        <f t="shared" si="281"/>
        <v>97362.525182706304</v>
      </c>
      <c r="AF161" s="17">
        <f t="shared" si="257"/>
        <v>2264084387.686183</v>
      </c>
      <c r="AG161" s="17">
        <f t="shared" si="269"/>
        <v>113204219.38430916</v>
      </c>
      <c r="AH161" s="5"/>
      <c r="AI161" s="5">
        <v>7</v>
      </c>
      <c r="AJ161" s="17">
        <f t="shared" si="282"/>
        <v>54031.250000000007</v>
      </c>
      <c r="AK161" s="17">
        <f t="shared" si="258"/>
        <v>1481581901.0416667</v>
      </c>
      <c r="AL161" s="17">
        <f t="shared" si="270"/>
        <v>74079095.052083343</v>
      </c>
      <c r="AM161" s="17">
        <v>7</v>
      </c>
      <c r="AN161" s="17">
        <f t="shared" si="283"/>
        <v>84995.287126368537</v>
      </c>
      <c r="AO161" s="17">
        <f t="shared" si="259"/>
        <v>1976494572.7177618</v>
      </c>
      <c r="AP161" s="17">
        <f t="shared" si="271"/>
        <v>98824728.6358881</v>
      </c>
      <c r="AQ161" s="17">
        <v>7</v>
      </c>
      <c r="AR161" s="17">
        <f t="shared" si="284"/>
        <v>94523.350825797665</v>
      </c>
      <c r="AS161" s="17">
        <f t="shared" si="260"/>
        <v>2198061753.9949031</v>
      </c>
      <c r="AT161" s="17">
        <f t="shared" si="272"/>
        <v>109903087.69974516</v>
      </c>
      <c r="AU161" s="17">
        <v>7</v>
      </c>
      <c r="AV161" s="17">
        <f t="shared" si="285"/>
        <v>105353.63928175176</v>
      </c>
      <c r="AW161" s="17">
        <f t="shared" si="261"/>
        <v>2449911086.7977357</v>
      </c>
      <c r="AX161" s="17">
        <f t="shared" si="273"/>
        <v>122495554.33988678</v>
      </c>
      <c r="AY161" s="5"/>
    </row>
    <row r="162" spans="1:51" x14ac:dyDescent="0.25">
      <c r="A162" s="5">
        <v>8</v>
      </c>
      <c r="B162" s="17">
        <f t="shared" si="274"/>
        <v>41166.666666666664</v>
      </c>
      <c r="C162" s="17">
        <f t="shared" si="250"/>
        <v>1128824305.5555553</v>
      </c>
      <c r="D162" s="17">
        <f t="shared" si="262"/>
        <v>56441215.277777769</v>
      </c>
      <c r="E162" s="17">
        <v>8</v>
      </c>
      <c r="F162" s="17">
        <f t="shared" si="275"/>
        <v>67493.400732930022</v>
      </c>
      <c r="G162" s="17">
        <f t="shared" si="251"/>
        <v>1569502789.5436769</v>
      </c>
      <c r="H162" s="17">
        <f t="shared" si="263"/>
        <v>78475139.477183849</v>
      </c>
      <c r="I162" s="17">
        <v>8</v>
      </c>
      <c r="J162" s="17">
        <f t="shared" si="276"/>
        <v>76909.797022098879</v>
      </c>
      <c r="K162" s="17">
        <f t="shared" si="252"/>
        <v>1788473238.2513912</v>
      </c>
      <c r="L162" s="17">
        <f t="shared" si="264"/>
        <v>89423661.912569568</v>
      </c>
      <c r="M162" s="17">
        <v>8</v>
      </c>
      <c r="N162" s="17">
        <f t="shared" si="277"/>
        <v>87639.929441197339</v>
      </c>
      <c r="O162" s="17">
        <f t="shared" si="253"/>
        <v>2037993525.8805099</v>
      </c>
      <c r="P162" s="17">
        <f t="shared" si="265"/>
        <v>101899676.2940255</v>
      </c>
      <c r="Q162" s="5"/>
      <c r="R162" s="5">
        <v>8</v>
      </c>
      <c r="S162" s="17">
        <f t="shared" si="278"/>
        <v>51458.333333333336</v>
      </c>
      <c r="T162" s="17">
        <f t="shared" si="254"/>
        <v>1411030381.9444444</v>
      </c>
      <c r="U162" s="17">
        <f t="shared" si="266"/>
        <v>70551519.097222224</v>
      </c>
      <c r="V162" s="17">
        <v>8</v>
      </c>
      <c r="W162" s="17">
        <f t="shared" si="279"/>
        <v>77904.721581532751</v>
      </c>
      <c r="X162" s="17">
        <f t="shared" si="255"/>
        <v>1811609379.7772262</v>
      </c>
      <c r="Y162" s="17">
        <f t="shared" si="267"/>
        <v>90580468.988861322</v>
      </c>
      <c r="Z162" s="17">
        <v>8</v>
      </c>
      <c r="AA162" s="17">
        <f t="shared" si="280"/>
        <v>87442.163190119885</v>
      </c>
      <c r="AB162" s="17">
        <f t="shared" si="256"/>
        <v>2033394636.5169129</v>
      </c>
      <c r="AC162" s="17">
        <f t="shared" si="268"/>
        <v>101669731.82584566</v>
      </c>
      <c r="AD162" s="17">
        <v>8</v>
      </c>
      <c r="AE162" s="17">
        <f t="shared" si="281"/>
        <v>98294.748239924622</v>
      </c>
      <c r="AF162" s="17">
        <f t="shared" si="257"/>
        <v>2285762458.0292473</v>
      </c>
      <c r="AG162" s="17">
        <f t="shared" si="269"/>
        <v>114288122.90146238</v>
      </c>
      <c r="AH162" s="5"/>
      <c r="AI162" s="5">
        <v>8</v>
      </c>
      <c r="AJ162" s="17">
        <f t="shared" si="282"/>
        <v>59177.083333333343</v>
      </c>
      <c r="AK162" s="17">
        <f t="shared" si="258"/>
        <v>1622684939.2361114</v>
      </c>
      <c r="AL162" s="17">
        <f t="shared" si="270"/>
        <v>81134246.961805582</v>
      </c>
      <c r="AM162" s="17">
        <v>8</v>
      </c>
      <c r="AN162" s="17">
        <f t="shared" si="283"/>
        <v>85713.212217984794</v>
      </c>
      <c r="AO162" s="17">
        <f t="shared" si="259"/>
        <v>1993189322.452388</v>
      </c>
      <c r="AP162" s="17">
        <f t="shared" si="271"/>
        <v>99659466.122619405</v>
      </c>
      <c r="AQ162" s="17">
        <v>8</v>
      </c>
      <c r="AR162" s="17">
        <f t="shared" si="284"/>
        <v>95341.437816135644</v>
      </c>
      <c r="AS162" s="17">
        <f t="shared" si="260"/>
        <v>2217085685.2160544</v>
      </c>
      <c r="AT162" s="17">
        <f t="shared" si="272"/>
        <v>110854284.26080273</v>
      </c>
      <c r="AU162" s="17">
        <v>8</v>
      </c>
      <c r="AV162" s="17">
        <f t="shared" si="285"/>
        <v>106285.86233897008</v>
      </c>
      <c r="AW162" s="17">
        <f t="shared" si="261"/>
        <v>2471589157.1408</v>
      </c>
      <c r="AX162" s="17">
        <f t="shared" si="273"/>
        <v>123579457.85704</v>
      </c>
      <c r="AY162" s="5"/>
    </row>
    <row r="163" spans="1:51" x14ac:dyDescent="0.25">
      <c r="A163" s="5">
        <v>9</v>
      </c>
      <c r="B163" s="17">
        <f t="shared" si="274"/>
        <v>46312.5</v>
      </c>
      <c r="C163" s="17">
        <f t="shared" si="250"/>
        <v>1269927343.75</v>
      </c>
      <c r="D163" s="17">
        <f t="shared" si="262"/>
        <v>63496367.1875</v>
      </c>
      <c r="E163" s="17">
        <v>9</v>
      </c>
      <c r="F163" s="17">
        <f t="shared" si="275"/>
        <v>68211.325824546278</v>
      </c>
      <c r="G163" s="17">
        <f t="shared" si="251"/>
        <v>1586197539.2783034</v>
      </c>
      <c r="H163" s="17">
        <f t="shared" si="263"/>
        <v>79309876.963915169</v>
      </c>
      <c r="I163" s="17">
        <v>9</v>
      </c>
      <c r="J163" s="17">
        <f t="shared" si="276"/>
        <v>77727.884012436858</v>
      </c>
      <c r="K163" s="17">
        <f t="shared" si="252"/>
        <v>1807497169.4725423</v>
      </c>
      <c r="L163" s="17">
        <f t="shared" si="264"/>
        <v>90374858.47362712</v>
      </c>
      <c r="M163" s="17">
        <v>9</v>
      </c>
      <c r="N163" s="17">
        <f t="shared" si="277"/>
        <v>88572.152498415657</v>
      </c>
      <c r="O163" s="17">
        <f t="shared" si="253"/>
        <v>2059671596.2235742</v>
      </c>
      <c r="P163" s="17">
        <f t="shared" si="265"/>
        <v>102983579.81117871</v>
      </c>
      <c r="Q163" s="5"/>
      <c r="R163" s="5">
        <v>9</v>
      </c>
      <c r="S163" s="17">
        <f t="shared" si="278"/>
        <v>56604.166666666672</v>
      </c>
      <c r="T163" s="17">
        <f t="shared" si="254"/>
        <v>1552133420.1388888</v>
      </c>
      <c r="U163" s="17">
        <f t="shared" si="266"/>
        <v>77606671.006944448</v>
      </c>
      <c r="V163" s="17">
        <v>9</v>
      </c>
      <c r="W163" s="17">
        <f t="shared" si="279"/>
        <v>78622.646673149007</v>
      </c>
      <c r="X163" s="17">
        <f t="shared" si="255"/>
        <v>1828304129.5118527</v>
      </c>
      <c r="Y163" s="17">
        <f t="shared" si="267"/>
        <v>91415206.475592643</v>
      </c>
      <c r="Z163" s="17">
        <v>9</v>
      </c>
      <c r="AA163" s="17">
        <f t="shared" si="280"/>
        <v>88260.250180457864</v>
      </c>
      <c r="AB163" s="17">
        <f t="shared" si="256"/>
        <v>2052418567.7380641</v>
      </c>
      <c r="AC163" s="17">
        <f t="shared" si="268"/>
        <v>102620928.38690321</v>
      </c>
      <c r="AD163" s="17">
        <v>9</v>
      </c>
      <c r="AE163" s="17">
        <f t="shared" si="281"/>
        <v>99226.97129714294</v>
      </c>
      <c r="AF163" s="17">
        <f t="shared" si="257"/>
        <v>2307440528.3723116</v>
      </c>
      <c r="AG163" s="17">
        <f t="shared" si="269"/>
        <v>115372026.41861558</v>
      </c>
      <c r="AH163" s="5"/>
      <c r="AI163" s="5">
        <v>9</v>
      </c>
      <c r="AJ163" s="17">
        <f t="shared" si="282"/>
        <v>64322.916666666679</v>
      </c>
      <c r="AK163" s="17">
        <f t="shared" si="258"/>
        <v>1763787977.4305558</v>
      </c>
      <c r="AL163" s="17">
        <f t="shared" si="270"/>
        <v>88189398.871527791</v>
      </c>
      <c r="AM163" s="17">
        <v>9</v>
      </c>
      <c r="AN163" s="17">
        <f t="shared" si="283"/>
        <v>86431.13730960105</v>
      </c>
      <c r="AO163" s="17">
        <f t="shared" si="259"/>
        <v>2009884072.1870146</v>
      </c>
      <c r="AP163" s="17">
        <f t="shared" si="271"/>
        <v>100494203.60935074</v>
      </c>
      <c r="AQ163" s="17">
        <v>9</v>
      </c>
      <c r="AR163" s="17">
        <f t="shared" si="284"/>
        <v>96159.524806473622</v>
      </c>
      <c r="AS163" s="17">
        <f t="shared" si="260"/>
        <v>2236109616.4372053</v>
      </c>
      <c r="AT163" s="17">
        <f t="shared" si="272"/>
        <v>111805480.82186027</v>
      </c>
      <c r="AU163" s="17">
        <v>9</v>
      </c>
      <c r="AV163" s="17">
        <f t="shared" si="285"/>
        <v>107218.0853961884</v>
      </c>
      <c r="AW163" s="17">
        <f t="shared" si="261"/>
        <v>2493267227.4838643</v>
      </c>
      <c r="AX163" s="17">
        <f t="shared" si="273"/>
        <v>124663361.37419322</v>
      </c>
      <c r="AY163" s="5"/>
    </row>
    <row r="164" spans="1:51" x14ac:dyDescent="0.25">
      <c r="A164" s="5">
        <v>10</v>
      </c>
      <c r="B164" s="17">
        <f t="shared" si="274"/>
        <v>51458.333333333336</v>
      </c>
      <c r="C164" s="17">
        <f t="shared" si="250"/>
        <v>1411030381.9444444</v>
      </c>
      <c r="D164" s="17">
        <f t="shared" si="262"/>
        <v>70551519.097222224</v>
      </c>
      <c r="E164" s="17">
        <v>10</v>
      </c>
      <c r="F164" s="17">
        <f t="shared" si="275"/>
        <v>68929.250916162535</v>
      </c>
      <c r="G164" s="17">
        <f t="shared" si="251"/>
        <v>1602892289.0129297</v>
      </c>
      <c r="H164" s="17">
        <f t="shared" si="263"/>
        <v>80144614.45064649</v>
      </c>
      <c r="I164" s="17">
        <v>10</v>
      </c>
      <c r="J164" s="17">
        <f t="shared" si="276"/>
        <v>78545.971002774837</v>
      </c>
      <c r="K164" s="17">
        <f t="shared" si="252"/>
        <v>1826521100.6936934</v>
      </c>
      <c r="L164" s="17">
        <f t="shared" si="264"/>
        <v>91326055.034684673</v>
      </c>
      <c r="M164" s="17">
        <v>10</v>
      </c>
      <c r="N164" s="17">
        <f t="shared" si="277"/>
        <v>89504.375555633975</v>
      </c>
      <c r="O164" s="17">
        <f t="shared" si="253"/>
        <v>2081349666.5666385</v>
      </c>
      <c r="P164" s="17">
        <f t="shared" si="265"/>
        <v>104067483.32833193</v>
      </c>
      <c r="Q164" s="5"/>
      <c r="R164" s="5">
        <v>10</v>
      </c>
      <c r="S164" s="17">
        <f t="shared" si="278"/>
        <v>61750.000000000007</v>
      </c>
      <c r="T164" s="17">
        <f t="shared" si="254"/>
        <v>1693236458.3333335</v>
      </c>
      <c r="U164" s="17">
        <f t="shared" si="266"/>
        <v>84661822.916666687</v>
      </c>
      <c r="V164" s="17">
        <v>10</v>
      </c>
      <c r="W164" s="17">
        <f t="shared" si="279"/>
        <v>79340.571764765264</v>
      </c>
      <c r="X164" s="17">
        <f t="shared" si="255"/>
        <v>1844998879.246479</v>
      </c>
      <c r="Y164" s="17">
        <f t="shared" si="267"/>
        <v>92249943.962323964</v>
      </c>
      <c r="Z164" s="17">
        <v>10</v>
      </c>
      <c r="AA164" s="17">
        <f t="shared" si="280"/>
        <v>89078.337170795843</v>
      </c>
      <c r="AB164" s="17">
        <f t="shared" si="256"/>
        <v>2071442498.9592152</v>
      </c>
      <c r="AC164" s="17">
        <f t="shared" si="268"/>
        <v>103572124.94796076</v>
      </c>
      <c r="AD164" s="17">
        <v>10</v>
      </c>
      <c r="AE164" s="17">
        <f t="shared" si="281"/>
        <v>100159.19435436126</v>
      </c>
      <c r="AF164" s="17">
        <f t="shared" si="257"/>
        <v>2329118598.7153759</v>
      </c>
      <c r="AG164" s="17">
        <f t="shared" si="269"/>
        <v>116455929.9357688</v>
      </c>
      <c r="AH164" s="5"/>
      <c r="AI164" s="5">
        <v>10</v>
      </c>
      <c r="AJ164" s="17">
        <f t="shared" si="282"/>
        <v>69468.750000000015</v>
      </c>
      <c r="AK164" s="17">
        <f t="shared" si="258"/>
        <v>1904891015.6250002</v>
      </c>
      <c r="AL164" s="17">
        <f t="shared" si="270"/>
        <v>95244550.781250015</v>
      </c>
      <c r="AM164" s="17">
        <v>10</v>
      </c>
      <c r="AN164" s="17">
        <f t="shared" si="283"/>
        <v>87149.062401217307</v>
      </c>
      <c r="AO164" s="17">
        <f t="shared" si="259"/>
        <v>2026578821.9216409</v>
      </c>
      <c r="AP164" s="17">
        <f t="shared" si="271"/>
        <v>101328941.09608205</v>
      </c>
      <c r="AQ164" s="17">
        <v>10</v>
      </c>
      <c r="AR164" s="17">
        <f t="shared" si="284"/>
        <v>96977.611796811601</v>
      </c>
      <c r="AS164" s="17">
        <f t="shared" si="260"/>
        <v>2255133547.6583567</v>
      </c>
      <c r="AT164" s="17">
        <f t="shared" si="272"/>
        <v>112756677.38291784</v>
      </c>
      <c r="AU164" s="17">
        <v>10</v>
      </c>
      <c r="AV164" s="17">
        <f t="shared" si="285"/>
        <v>108150.30845340672</v>
      </c>
      <c r="AW164" s="17">
        <f t="shared" si="261"/>
        <v>2514945297.8269286</v>
      </c>
      <c r="AX164" s="17">
        <f t="shared" si="273"/>
        <v>125747264.89134644</v>
      </c>
      <c r="AY164" s="5"/>
    </row>
    <row r="165" spans="1:51" x14ac:dyDescent="0.25">
      <c r="A165" s="5">
        <v>11</v>
      </c>
      <c r="B165" s="17">
        <f t="shared" si="274"/>
        <v>56604.166666666672</v>
      </c>
      <c r="C165" s="17">
        <f t="shared" si="250"/>
        <v>1552133420.1388888</v>
      </c>
      <c r="D165" s="17">
        <f t="shared" si="262"/>
        <v>77606671.006944448</v>
      </c>
      <c r="E165" s="17">
        <v>11</v>
      </c>
      <c r="F165" s="17">
        <f t="shared" si="275"/>
        <v>69647.176007778791</v>
      </c>
      <c r="G165" s="17">
        <f t="shared" si="251"/>
        <v>1619587038.747556</v>
      </c>
      <c r="H165" s="17">
        <f t="shared" si="263"/>
        <v>80979351.93737781</v>
      </c>
      <c r="I165" s="17">
        <v>11</v>
      </c>
      <c r="J165" s="17">
        <f t="shared" si="276"/>
        <v>79364.057993112816</v>
      </c>
      <c r="K165" s="17">
        <f t="shared" si="252"/>
        <v>1845545031.9148443</v>
      </c>
      <c r="L165" s="17">
        <f t="shared" si="264"/>
        <v>92277251.595742226</v>
      </c>
      <c r="M165" s="17">
        <v>11</v>
      </c>
      <c r="N165" s="17">
        <f t="shared" si="277"/>
        <v>90436.598612852293</v>
      </c>
      <c r="O165" s="17">
        <f t="shared" si="253"/>
        <v>2103027736.9097028</v>
      </c>
      <c r="P165" s="17">
        <f t="shared" si="265"/>
        <v>105151386.84548515</v>
      </c>
      <c r="Q165" s="5"/>
      <c r="R165" s="5">
        <v>11</v>
      </c>
      <c r="S165" s="17">
        <f t="shared" si="278"/>
        <v>66895.833333333343</v>
      </c>
      <c r="T165" s="17">
        <f t="shared" si="254"/>
        <v>1834339496.5277779</v>
      </c>
      <c r="U165" s="17">
        <f t="shared" si="266"/>
        <v>91716974.826388896</v>
      </c>
      <c r="V165" s="17">
        <v>11</v>
      </c>
      <c r="W165" s="17">
        <f t="shared" si="279"/>
        <v>80058.49685638152</v>
      </c>
      <c r="X165" s="17">
        <f t="shared" si="255"/>
        <v>1861693628.9811053</v>
      </c>
      <c r="Y165" s="17">
        <f t="shared" si="267"/>
        <v>93084681.449055269</v>
      </c>
      <c r="Z165" s="17">
        <v>11</v>
      </c>
      <c r="AA165" s="17">
        <f t="shared" si="280"/>
        <v>89896.424161133822</v>
      </c>
      <c r="AB165" s="17">
        <f t="shared" si="256"/>
        <v>2090466430.1803663</v>
      </c>
      <c r="AC165" s="17">
        <f t="shared" si="268"/>
        <v>104523321.50901832</v>
      </c>
      <c r="AD165" s="17">
        <v>11</v>
      </c>
      <c r="AE165" s="17">
        <f t="shared" si="281"/>
        <v>101091.41741157958</v>
      </c>
      <c r="AF165" s="17">
        <f t="shared" si="257"/>
        <v>2350796669.0584402</v>
      </c>
      <c r="AG165" s="17">
        <f t="shared" si="269"/>
        <v>117539833.45292202</v>
      </c>
      <c r="AH165" s="5"/>
      <c r="AI165" s="5">
        <v>11</v>
      </c>
      <c r="AJ165" s="17">
        <f t="shared" si="282"/>
        <v>74614.583333333343</v>
      </c>
      <c r="AK165" s="17">
        <f t="shared" si="258"/>
        <v>2045994053.8194447</v>
      </c>
      <c r="AL165" s="17">
        <f t="shared" si="270"/>
        <v>102299702.69097224</v>
      </c>
      <c r="AM165" s="17">
        <v>11</v>
      </c>
      <c r="AN165" s="17">
        <f t="shared" si="283"/>
        <v>87866.987492833563</v>
      </c>
      <c r="AO165" s="17">
        <f t="shared" si="259"/>
        <v>2043273571.6562672</v>
      </c>
      <c r="AP165" s="17">
        <f t="shared" si="271"/>
        <v>102163678.58281337</v>
      </c>
      <c r="AQ165" s="17">
        <v>11</v>
      </c>
      <c r="AR165" s="17">
        <f t="shared" si="284"/>
        <v>97795.69878714958</v>
      </c>
      <c r="AS165" s="17">
        <f t="shared" si="260"/>
        <v>2274157478.8795075</v>
      </c>
      <c r="AT165" s="17">
        <f t="shared" si="272"/>
        <v>113707873.94397539</v>
      </c>
      <c r="AU165" s="17">
        <v>11</v>
      </c>
      <c r="AV165" s="17">
        <f t="shared" si="285"/>
        <v>109082.53151062503</v>
      </c>
      <c r="AW165" s="17">
        <f t="shared" si="261"/>
        <v>2536623368.1699929</v>
      </c>
      <c r="AX165" s="17">
        <f t="shared" si="273"/>
        <v>126831168.40849966</v>
      </c>
      <c r="AY165" s="5"/>
    </row>
    <row r="166" spans="1:51" x14ac:dyDescent="0.25">
      <c r="A166" s="5">
        <v>12</v>
      </c>
      <c r="B166" s="17">
        <f t="shared" si="274"/>
        <v>61750.000000000007</v>
      </c>
      <c r="C166" s="17">
        <f t="shared" si="250"/>
        <v>1693236458.3333335</v>
      </c>
      <c r="D166" s="17">
        <f t="shared" si="262"/>
        <v>84661822.916666687</v>
      </c>
      <c r="E166" s="17">
        <v>12</v>
      </c>
      <c r="F166" s="17">
        <f t="shared" si="275"/>
        <v>70365.101099395048</v>
      </c>
      <c r="G166" s="17">
        <f t="shared" si="251"/>
        <v>1636281788.4821825</v>
      </c>
      <c r="H166" s="17">
        <f t="shared" si="263"/>
        <v>81814089.424109131</v>
      </c>
      <c r="I166" s="17">
        <v>12</v>
      </c>
      <c r="J166" s="17">
        <f t="shared" si="276"/>
        <v>80182.144983450795</v>
      </c>
      <c r="K166" s="17">
        <f t="shared" si="252"/>
        <v>1864568963.1359954</v>
      </c>
      <c r="L166" s="17">
        <f t="shared" si="264"/>
        <v>93228448.156799778</v>
      </c>
      <c r="M166" s="17">
        <v>12</v>
      </c>
      <c r="N166" s="17">
        <f t="shared" si="277"/>
        <v>91368.821670070611</v>
      </c>
      <c r="O166" s="17">
        <f t="shared" si="253"/>
        <v>2124705807.2527671</v>
      </c>
      <c r="P166" s="17">
        <f t="shared" si="265"/>
        <v>106235290.36263835</v>
      </c>
      <c r="Q166" s="5"/>
      <c r="R166" s="5">
        <v>12</v>
      </c>
      <c r="S166" s="17">
        <f t="shared" si="278"/>
        <v>72041.666666666672</v>
      </c>
      <c r="T166" s="17">
        <f t="shared" si="254"/>
        <v>1975442534.7222223</v>
      </c>
      <c r="U166" s="17">
        <f t="shared" si="266"/>
        <v>98772126.736111119</v>
      </c>
      <c r="V166" s="17">
        <v>12</v>
      </c>
      <c r="W166" s="17">
        <f t="shared" si="279"/>
        <v>80776.421947997776</v>
      </c>
      <c r="X166" s="17">
        <f t="shared" si="255"/>
        <v>1878388378.7157316</v>
      </c>
      <c r="Y166" s="17">
        <f t="shared" si="267"/>
        <v>93919418.93578659</v>
      </c>
      <c r="Z166" s="17">
        <v>12</v>
      </c>
      <c r="AA166" s="17">
        <f t="shared" si="280"/>
        <v>90714.511151471801</v>
      </c>
      <c r="AB166" s="17">
        <f t="shared" si="256"/>
        <v>2109490361.4015174</v>
      </c>
      <c r="AC166" s="17">
        <f t="shared" si="268"/>
        <v>105474518.07007587</v>
      </c>
      <c r="AD166" s="17">
        <v>12</v>
      </c>
      <c r="AE166" s="17">
        <f t="shared" si="281"/>
        <v>102023.64046879789</v>
      </c>
      <c r="AF166" s="17">
        <f t="shared" si="257"/>
        <v>2372474739.4015045</v>
      </c>
      <c r="AG166" s="17">
        <f t="shared" si="269"/>
        <v>118623736.97007523</v>
      </c>
      <c r="AH166" s="5"/>
      <c r="AI166" s="5">
        <v>12</v>
      </c>
      <c r="AJ166" s="17">
        <f t="shared" si="282"/>
        <v>79760.416666666672</v>
      </c>
      <c r="AK166" s="17">
        <f t="shared" si="258"/>
        <v>2187097092.0138888</v>
      </c>
      <c r="AL166" s="17">
        <f t="shared" si="270"/>
        <v>109354854.60069445</v>
      </c>
      <c r="AM166" s="17">
        <v>12</v>
      </c>
      <c r="AN166" s="17">
        <f t="shared" si="283"/>
        <v>88584.912584449819</v>
      </c>
      <c r="AO166" s="17">
        <f t="shared" si="259"/>
        <v>2059968321.3908937</v>
      </c>
      <c r="AP166" s="17">
        <f t="shared" si="271"/>
        <v>102998416.06954469</v>
      </c>
      <c r="AQ166" s="17">
        <v>12</v>
      </c>
      <c r="AR166" s="17">
        <f t="shared" si="284"/>
        <v>98613.785777487559</v>
      </c>
      <c r="AS166" s="17">
        <f t="shared" si="260"/>
        <v>2293181410.1006589</v>
      </c>
      <c r="AT166" s="17">
        <f t="shared" si="272"/>
        <v>114659070.50503296</v>
      </c>
      <c r="AU166" s="17">
        <v>12</v>
      </c>
      <c r="AV166" s="17">
        <f t="shared" si="285"/>
        <v>110014.75456784335</v>
      </c>
      <c r="AW166" s="17">
        <f t="shared" si="261"/>
        <v>2558301438.5130572</v>
      </c>
      <c r="AX166" s="17">
        <f t="shared" si="273"/>
        <v>127915071.92565286</v>
      </c>
      <c r="AY166" s="5"/>
    </row>
    <row r="167" spans="1:51" x14ac:dyDescent="0.25">
      <c r="A167" s="5"/>
      <c r="B167" s="31" t="s">
        <v>34</v>
      </c>
      <c r="C167" s="17">
        <f>SUM(C155:C166)</f>
        <v>11006036979.166666</v>
      </c>
      <c r="D167" s="30">
        <f>SUM(D155:D166)</f>
        <v>550301848.95833325</v>
      </c>
      <c r="E167" s="17" t="s">
        <v>35</v>
      </c>
      <c r="F167" s="31" t="s">
        <v>63</v>
      </c>
      <c r="G167" s="17">
        <f>SUM(G155:G166)</f>
        <v>18533527979.30085</v>
      </c>
      <c r="H167" s="30">
        <f>SUM(H155:H166)</f>
        <v>926676398.96504247</v>
      </c>
      <c r="I167" s="17" t="s">
        <v>35</v>
      </c>
      <c r="J167" s="31" t="s">
        <v>63</v>
      </c>
      <c r="K167" s="17">
        <f>SUM(K155:K166)</f>
        <v>21119248097.035973</v>
      </c>
      <c r="L167" s="30">
        <f>SUM(L155:L166)</f>
        <v>1055962404.8517988</v>
      </c>
      <c r="M167" s="17" t="s">
        <v>35</v>
      </c>
      <c r="N167" s="31" t="s">
        <v>63</v>
      </c>
      <c r="O167" s="17">
        <f>SUM(O155:O166)</f>
        <v>24065717044.390961</v>
      </c>
      <c r="P167" s="30">
        <f>SUM(P155:P166)</f>
        <v>1203285852.2195482</v>
      </c>
      <c r="Q167" s="5"/>
      <c r="R167" s="5"/>
      <c r="S167" s="31" t="s">
        <v>34</v>
      </c>
      <c r="T167" s="17">
        <f>SUM(T155:T166)</f>
        <v>14392509895.833336</v>
      </c>
      <c r="U167" s="30">
        <f>SUM(U155:U166)</f>
        <v>719625494.79166663</v>
      </c>
      <c r="V167" s="17" t="s">
        <v>35</v>
      </c>
      <c r="W167" s="31" t="s">
        <v>63</v>
      </c>
      <c r="X167" s="17">
        <f>SUM(X155:X166)</f>
        <v>21438807062.103439</v>
      </c>
      <c r="Y167" s="30">
        <f>SUM(Y155:Y166)</f>
        <v>1071940353.1051722</v>
      </c>
      <c r="Z167" s="17" t="s">
        <v>35</v>
      </c>
      <c r="AA167" s="31" t="s">
        <v>63</v>
      </c>
      <c r="AB167" s="17">
        <f>SUM(AB155:AB166)</f>
        <v>24058304876.222233</v>
      </c>
      <c r="AC167" s="30">
        <f>SUM(AC155:AC166)</f>
        <v>1202915243.8111119</v>
      </c>
      <c r="AD167" s="17" t="s">
        <v>35</v>
      </c>
      <c r="AE167" s="31" t="s">
        <v>63</v>
      </c>
      <c r="AF167" s="17">
        <f>SUM(AF155:AF166)</f>
        <v>27038944230.175812</v>
      </c>
      <c r="AG167" s="30">
        <f>SUM(AG155:AG166)</f>
        <v>1351947211.5087905</v>
      </c>
      <c r="AH167" s="5"/>
      <c r="AI167" s="5"/>
      <c r="AJ167" s="31" t="s">
        <v>34</v>
      </c>
      <c r="AK167" s="17">
        <f>SUM(AK155:AK166)</f>
        <v>16932364583.333334</v>
      </c>
      <c r="AL167" s="30">
        <f>SUM(AL155:AL166)</f>
        <v>846618229.16666675</v>
      </c>
      <c r="AM167" s="17" t="s">
        <v>35</v>
      </c>
      <c r="AN167" s="31" t="s">
        <v>63</v>
      </c>
      <c r="AO167" s="17">
        <f>SUM(AO155:AO166)</f>
        <v>23617766374.205383</v>
      </c>
      <c r="AP167" s="30">
        <f>SUM(AP155:AP166)</f>
        <v>1180888318.7102695</v>
      </c>
      <c r="AQ167" s="17" t="s">
        <v>35</v>
      </c>
      <c r="AR167" s="31" t="s">
        <v>63</v>
      </c>
      <c r="AS167" s="17">
        <f>SUM(AS155:AS166)</f>
        <v>26262597460.611935</v>
      </c>
      <c r="AT167" s="30">
        <f>SUM(AT155:AT166)</f>
        <v>1313129873.030597</v>
      </c>
      <c r="AU167" s="17" t="s">
        <v>35</v>
      </c>
      <c r="AV167" s="31" t="s">
        <v>63</v>
      </c>
      <c r="AW167" s="17">
        <f>SUM(AW155:AW166)</f>
        <v>29268864619.514442</v>
      </c>
      <c r="AX167" s="30">
        <f>SUM(AX155:AX166)</f>
        <v>1463443230.9757223</v>
      </c>
      <c r="AY167" s="5"/>
    </row>
    <row r="168" spans="1:51" x14ac:dyDescent="0.25">
      <c r="A168" s="5"/>
      <c r="B168" s="5"/>
      <c r="C168" s="5"/>
      <c r="D168" s="5"/>
      <c r="E168" s="5"/>
      <c r="F168" s="5"/>
      <c r="G168" s="32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x14ac:dyDescent="0.25">
      <c r="A170" s="5"/>
      <c r="B170" s="3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x14ac:dyDescent="0.25">
      <c r="A171" s="3"/>
      <c r="B171" s="2"/>
      <c r="D171" s="1"/>
    </row>
    <row r="172" spans="1:51" x14ac:dyDescent="0.25">
      <c r="B172" s="2"/>
      <c r="D172" s="1"/>
    </row>
    <row r="173" spans="1:51" x14ac:dyDescent="0.25">
      <c r="B173" s="2"/>
      <c r="C173" s="4"/>
      <c r="D173" s="1"/>
    </row>
    <row r="174" spans="1:51" x14ac:dyDescent="0.25">
      <c r="B174" s="2"/>
      <c r="C174" s="4"/>
      <c r="D174" s="1"/>
    </row>
    <row r="175" spans="1:51" x14ac:dyDescent="0.25">
      <c r="B175" s="2"/>
      <c r="C175" s="4"/>
      <c r="D175" s="1"/>
    </row>
    <row r="176" spans="1:51" x14ac:dyDescent="0.25">
      <c r="B176" s="2"/>
      <c r="D176" s="1"/>
    </row>
    <row r="177" spans="1:4" x14ac:dyDescent="0.25">
      <c r="B177" s="2"/>
      <c r="D177" s="1"/>
    </row>
    <row r="178" spans="1:4" x14ac:dyDescent="0.25">
      <c r="B178" s="2"/>
      <c r="D178" s="1"/>
    </row>
    <row r="179" spans="1:4" x14ac:dyDescent="0.25">
      <c r="B179" s="2"/>
      <c r="D179" s="1"/>
    </row>
    <row r="180" spans="1:4" x14ac:dyDescent="0.25">
      <c r="B180" s="2"/>
      <c r="D180" s="1"/>
    </row>
    <row r="181" spans="1:4" x14ac:dyDescent="0.25">
      <c r="B181" s="2"/>
      <c r="D181" s="1"/>
    </row>
    <row r="182" spans="1:4" x14ac:dyDescent="0.25">
      <c r="A182" s="3"/>
      <c r="C182" s="3"/>
    </row>
  </sheetData>
  <mergeCells count="21">
    <mergeCell ref="AI60:AX60"/>
    <mergeCell ref="AI61:AL61"/>
    <mergeCell ref="AM61:AP61"/>
    <mergeCell ref="AQ61:AT61"/>
    <mergeCell ref="AU61:AX61"/>
    <mergeCell ref="M61:P61"/>
    <mergeCell ref="A60:P60"/>
    <mergeCell ref="C1:E1"/>
    <mergeCell ref="J2:M2"/>
    <mergeCell ref="R60:AG60"/>
    <mergeCell ref="R61:U61"/>
    <mergeCell ref="V61:Y61"/>
    <mergeCell ref="Z61:AC61"/>
    <mergeCell ref="AD61:AG61"/>
    <mergeCell ref="N2:Q2"/>
    <mergeCell ref="R2:U2"/>
    <mergeCell ref="E38:E41"/>
    <mergeCell ref="E47:E49"/>
    <mergeCell ref="A61:D61"/>
    <mergeCell ref="E61:H61"/>
    <mergeCell ref="I61:L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Nazar</cp:lastModifiedBy>
  <dcterms:created xsi:type="dcterms:W3CDTF">2021-03-17T18:37:05Z</dcterms:created>
  <dcterms:modified xsi:type="dcterms:W3CDTF">2023-04-13T16:29:45Z</dcterms:modified>
</cp:coreProperties>
</file>