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 autoCompressPictures="0"/>
  <xr:revisionPtr revIDLastSave="0" documentId="13_ncr:1_{2573207F-F136-4A16-BF15-9F4543760201}" xr6:coauthVersionLast="47" xr6:coauthVersionMax="47" xr10:uidLastSave="{00000000-0000-0000-0000-000000000000}"/>
  <bookViews>
    <workbookView xWindow="-110" yWindow="-110" windowWidth="25820" windowHeight="15500" tabRatio="788" activeTab="2" xr2:uid="{00000000-000D-0000-FFFF-FFFF00000000}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'1월'!$K$3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5" l="1" a="1"/>
  <c r="C13" i="15" s="1"/>
  <c r="B11" i="15" a="1"/>
  <c r="G11" i="15" s="1"/>
  <c r="B9" i="15" a="1"/>
  <c r="G9" i="15" s="1"/>
  <c r="B7" i="15" a="1"/>
  <c r="G7" i="15" s="1"/>
  <c r="D5" i="15"/>
  <c r="B5" i="15" a="1"/>
  <c r="G5" i="15" s="1"/>
  <c r="B3" i="15" a="1"/>
  <c r="G3" i="15" s="1"/>
  <c r="B2" i="15"/>
  <c r="B13" i="16" a="1"/>
  <c r="C13" i="16" s="1"/>
  <c r="B11" i="16" a="1"/>
  <c r="G11" i="16" s="1"/>
  <c r="H9" i="16"/>
  <c r="D9" i="16"/>
  <c r="B9" i="16"/>
  <c r="B9" i="16" a="1"/>
  <c r="G9" i="16" s="1"/>
  <c r="B7" i="16" a="1"/>
  <c r="G7" i="16" s="1"/>
  <c r="H5" i="16"/>
  <c r="B5" i="16"/>
  <c r="B5" i="16" a="1"/>
  <c r="G5" i="16" s="1"/>
  <c r="H3" i="16"/>
  <c r="F3" i="16"/>
  <c r="D3" i="16"/>
  <c r="B3" i="16"/>
  <c r="B3" i="16" a="1"/>
  <c r="G3" i="16" s="1"/>
  <c r="B2" i="16"/>
  <c r="B13" i="17"/>
  <c r="B13" i="17" a="1"/>
  <c r="C13" i="17" s="1"/>
  <c r="H11" i="17"/>
  <c r="F11" i="17"/>
  <c r="D11" i="17"/>
  <c r="B11" i="17" a="1"/>
  <c r="G11" i="17" s="1"/>
  <c r="B9" i="17" a="1"/>
  <c r="G9" i="17" s="1"/>
  <c r="H7" i="17"/>
  <c r="B7" i="17" a="1"/>
  <c r="G7" i="17" s="1"/>
  <c r="F5" i="17"/>
  <c r="D5" i="17"/>
  <c r="B5" i="17"/>
  <c r="B5" i="17" a="1"/>
  <c r="G5" i="17" s="1"/>
  <c r="B3" i="17" a="1"/>
  <c r="G3" i="17" s="1"/>
  <c r="B2" i="17"/>
  <c r="B13" i="18"/>
  <c r="B13" i="18" a="1"/>
  <c r="C13" i="18" s="1"/>
  <c r="B11" i="18" a="1"/>
  <c r="G11" i="18" s="1"/>
  <c r="H9" i="18"/>
  <c r="F9" i="18"/>
  <c r="D9" i="18"/>
  <c r="B9" i="18"/>
  <c r="B9" i="18" a="1"/>
  <c r="G9" i="18" s="1"/>
  <c r="B7" i="18" a="1"/>
  <c r="G7" i="18" s="1"/>
  <c r="H5" i="18"/>
  <c r="B5" i="18"/>
  <c r="B5" i="18" a="1"/>
  <c r="G5" i="18" s="1"/>
  <c r="H3" i="18"/>
  <c r="F3" i="18"/>
  <c r="D3" i="18"/>
  <c r="B3" i="18"/>
  <c r="B3" i="18" a="1"/>
  <c r="G3" i="18" s="1"/>
  <c r="B2" i="18"/>
  <c r="B13" i="19"/>
  <c r="B13" i="19" a="1"/>
  <c r="C13" i="19" s="1"/>
  <c r="H11" i="19"/>
  <c r="F11" i="19"/>
  <c r="D11" i="19"/>
  <c r="B11" i="19" a="1"/>
  <c r="G11" i="19" s="1"/>
  <c r="B9" i="19" a="1"/>
  <c r="G9" i="19" s="1"/>
  <c r="H7" i="19"/>
  <c r="B7" i="19" a="1"/>
  <c r="G7" i="19" s="1"/>
  <c r="F5" i="19"/>
  <c r="D5" i="19"/>
  <c r="B5" i="19"/>
  <c r="B5" i="19" a="1"/>
  <c r="G5" i="19" s="1"/>
  <c r="B3" i="19" a="1"/>
  <c r="G3" i="19" s="1"/>
  <c r="B2" i="19"/>
  <c r="B13" i="20"/>
  <c r="B13" i="20" a="1"/>
  <c r="C13" i="20" s="1"/>
  <c r="B11" i="20" a="1"/>
  <c r="G11" i="20" s="1"/>
  <c r="B9" i="20" a="1"/>
  <c r="G9" i="20" s="1"/>
  <c r="B7" i="20" a="1"/>
  <c r="H7" i="20" s="1"/>
  <c r="B5" i="20" a="1"/>
  <c r="H5" i="20" s="1"/>
  <c r="B3" i="20" a="1"/>
  <c r="H3" i="20" s="1"/>
  <c r="B2" i="20"/>
  <c r="B13" i="21" a="1"/>
  <c r="B13" i="21" s="1"/>
  <c r="B11" i="21" a="1"/>
  <c r="H11" i="21" s="1"/>
  <c r="B9" i="21" a="1"/>
  <c r="H9" i="21" s="1"/>
  <c r="B7" i="21" a="1"/>
  <c r="H7" i="21" s="1"/>
  <c r="B5" i="21" a="1"/>
  <c r="H5" i="21" s="1"/>
  <c r="B3" i="21" a="1"/>
  <c r="H3" i="21" s="1"/>
  <c r="B2" i="21"/>
  <c r="B13" i="22" a="1"/>
  <c r="B13" i="22" s="1"/>
  <c r="B11" i="22" a="1"/>
  <c r="H11" i="22" s="1"/>
  <c r="B9" i="22" a="1"/>
  <c r="H9" i="22" s="1"/>
  <c r="B7" i="22" a="1"/>
  <c r="H7" i="22" s="1"/>
  <c r="B5" i="22" a="1"/>
  <c r="H5" i="22" s="1"/>
  <c r="B3" i="22" a="1"/>
  <c r="H3" i="22" s="1"/>
  <c r="B2" i="22"/>
  <c r="B13" i="23" a="1"/>
  <c r="B13" i="23" s="1"/>
  <c r="B11" i="23" a="1"/>
  <c r="H11" i="23" s="1"/>
  <c r="B9" i="23" a="1"/>
  <c r="H9" i="23" s="1"/>
  <c r="B7" i="23" a="1"/>
  <c r="H7" i="23" s="1"/>
  <c r="B5" i="23" a="1"/>
  <c r="H5" i="23" s="1"/>
  <c r="B3" i="23" a="1"/>
  <c r="H3" i="23" s="1"/>
  <c r="B2" i="23"/>
  <c r="B13" i="24" a="1"/>
  <c r="B11" i="24" a="1"/>
  <c r="B9" i="24" a="1"/>
  <c r="B7" i="24" a="1"/>
  <c r="B5" i="24" a="1"/>
  <c r="B3" i="24" a="1"/>
  <c r="B2" i="24"/>
  <c r="C13" i="25"/>
  <c r="B13" i="25" a="1"/>
  <c r="B13" i="25" s="1"/>
  <c r="B11" i="25" a="1"/>
  <c r="G11" i="25" s="1"/>
  <c r="B9" i="25" a="1"/>
  <c r="G9" i="25" s="1"/>
  <c r="G7" i="25"/>
  <c r="C7" i="25"/>
  <c r="B7" i="25" a="1"/>
  <c r="C5" i="25"/>
  <c r="B5" i="25" a="1"/>
  <c r="G5" i="25" s="1"/>
  <c r="B3" i="25" a="1"/>
  <c r="G3" i="25" s="1"/>
  <c r="B2" i="25"/>
  <c r="B13" i="14" a="1"/>
  <c r="B13" i="14" s="1"/>
  <c r="B11" i="14" a="1"/>
  <c r="B9" i="14" a="1"/>
  <c r="B7" i="14" a="1"/>
  <c r="B5" i="14" a="1"/>
  <c r="B3" i="14" a="1"/>
  <c r="B1" i="25"/>
  <c r="B1" i="24"/>
  <c r="B1" i="23"/>
  <c r="B1" i="22"/>
  <c r="B1" i="21"/>
  <c r="B1" i="20"/>
  <c r="B1" i="19"/>
  <c r="B1" i="18"/>
  <c r="B1" i="17"/>
  <c r="B1" i="16"/>
  <c r="B1" i="15"/>
  <c r="B1" i="14"/>
  <c r="C3" i="25" l="1"/>
  <c r="D3" i="15"/>
  <c r="C11" i="25"/>
  <c r="F11" i="20"/>
  <c r="F3" i="19"/>
  <c r="B7" i="19"/>
  <c r="H9" i="19"/>
  <c r="D5" i="18"/>
  <c r="F11" i="18"/>
  <c r="F3" i="17"/>
  <c r="B7" i="17"/>
  <c r="H9" i="17"/>
  <c r="D5" i="16"/>
  <c r="F11" i="16"/>
  <c r="F3" i="15"/>
  <c r="B7" i="15"/>
  <c r="H9" i="15"/>
  <c r="C9" i="25"/>
  <c r="D7" i="18"/>
  <c r="F9" i="19"/>
  <c r="H7" i="18"/>
  <c r="D11" i="18"/>
  <c r="D3" i="17"/>
  <c r="F9" i="17"/>
  <c r="H7" i="16"/>
  <c r="D11" i="16"/>
  <c r="H11" i="20"/>
  <c r="H3" i="19"/>
  <c r="D7" i="19"/>
  <c r="F5" i="18"/>
  <c r="H11" i="18"/>
  <c r="H3" i="17"/>
  <c r="H2" i="17" s="1"/>
  <c r="D7" i="17"/>
  <c r="F5" i="16"/>
  <c r="H11" i="16"/>
  <c r="H3" i="15"/>
  <c r="D7" i="15"/>
  <c r="B7" i="18"/>
  <c r="B7" i="16"/>
  <c r="B9" i="17"/>
  <c r="D7" i="16"/>
  <c r="D11" i="20"/>
  <c r="D3" i="19"/>
  <c r="F7" i="19"/>
  <c r="B11" i="19"/>
  <c r="F7" i="17"/>
  <c r="B11" i="17"/>
  <c r="F7" i="15"/>
  <c r="B11" i="15"/>
  <c r="F9" i="16"/>
  <c r="B13" i="16"/>
  <c r="B5" i="15"/>
  <c r="H7" i="15"/>
  <c r="D11" i="15"/>
  <c r="F11" i="15"/>
  <c r="F5" i="15"/>
  <c r="B9" i="15"/>
  <c r="H11" i="15"/>
  <c r="B9" i="19"/>
  <c r="B11" i="20"/>
  <c r="B3" i="19"/>
  <c r="H5" i="19"/>
  <c r="D9" i="19"/>
  <c r="F7" i="18"/>
  <c r="B11" i="18"/>
  <c r="B3" i="17"/>
  <c r="H5" i="17"/>
  <c r="D9" i="17"/>
  <c r="F7" i="16"/>
  <c r="B11" i="16"/>
  <c r="B3" i="15"/>
  <c r="H5" i="15"/>
  <c r="D9" i="15"/>
  <c r="F9" i="15"/>
  <c r="B13" i="15"/>
  <c r="H5" i="14"/>
  <c r="F5" i="14"/>
  <c r="D5" i="14"/>
  <c r="B5" i="14"/>
  <c r="E5" i="14"/>
  <c r="H9" i="14"/>
  <c r="F9" i="14"/>
  <c r="D9" i="14"/>
  <c r="B9" i="14"/>
  <c r="E9" i="14"/>
  <c r="H3" i="24"/>
  <c r="F3" i="24"/>
  <c r="D3" i="24"/>
  <c r="B3" i="24"/>
  <c r="E3" i="24"/>
  <c r="H5" i="24"/>
  <c r="F5" i="24"/>
  <c r="D5" i="24"/>
  <c r="B5" i="24"/>
  <c r="E5" i="24"/>
  <c r="H7" i="24"/>
  <c r="F7" i="24"/>
  <c r="D7" i="24"/>
  <c r="B7" i="24"/>
  <c r="E7" i="24"/>
  <c r="H9" i="24"/>
  <c r="F9" i="24"/>
  <c r="D9" i="24"/>
  <c r="B9" i="24"/>
  <c r="E9" i="24"/>
  <c r="H11" i="24"/>
  <c r="F11" i="24"/>
  <c r="D11" i="24"/>
  <c r="B11" i="24"/>
  <c r="E11" i="24"/>
  <c r="B13" i="24"/>
  <c r="C13" i="24"/>
  <c r="H3" i="14"/>
  <c r="F3" i="14"/>
  <c r="D3" i="14"/>
  <c r="B3" i="14"/>
  <c r="E3" i="14"/>
  <c r="H7" i="14"/>
  <c r="F7" i="14"/>
  <c r="D7" i="14"/>
  <c r="B7" i="14"/>
  <c r="E7" i="14"/>
  <c r="H11" i="14"/>
  <c r="F11" i="14"/>
  <c r="D11" i="14"/>
  <c r="B11" i="14"/>
  <c r="E11" i="14"/>
  <c r="C3" i="14"/>
  <c r="G3" i="14"/>
  <c r="C5" i="14"/>
  <c r="G5" i="14"/>
  <c r="C7" i="14"/>
  <c r="G7" i="14"/>
  <c r="C9" i="14"/>
  <c r="G9" i="14"/>
  <c r="C11" i="14"/>
  <c r="G11" i="14"/>
  <c r="C13" i="14"/>
  <c r="H3" i="25"/>
  <c r="F3" i="25"/>
  <c r="D3" i="25"/>
  <c r="B3" i="25"/>
  <c r="E3" i="25"/>
  <c r="H5" i="25"/>
  <c r="F5" i="25"/>
  <c r="D5" i="25"/>
  <c r="B5" i="25"/>
  <c r="E5" i="25"/>
  <c r="H7" i="25"/>
  <c r="F7" i="25"/>
  <c r="D7" i="25"/>
  <c r="B7" i="25"/>
  <c r="E7" i="25"/>
  <c r="H9" i="25"/>
  <c r="F9" i="25"/>
  <c r="D9" i="25"/>
  <c r="B9" i="25"/>
  <c r="E9" i="25"/>
  <c r="H11" i="25"/>
  <c r="F11" i="25"/>
  <c r="D11" i="25"/>
  <c r="B11" i="25"/>
  <c r="E11" i="25"/>
  <c r="C3" i="24"/>
  <c r="G3" i="24"/>
  <c r="C5" i="24"/>
  <c r="G5" i="24"/>
  <c r="C7" i="24"/>
  <c r="G7" i="24"/>
  <c r="C9" i="24"/>
  <c r="G9" i="24"/>
  <c r="C11" i="24"/>
  <c r="G11" i="24"/>
  <c r="C3" i="23"/>
  <c r="E3" i="23"/>
  <c r="G3" i="23"/>
  <c r="G2" i="23" s="1"/>
  <c r="C7" i="23"/>
  <c r="E7" i="23"/>
  <c r="G7" i="23"/>
  <c r="C11" i="23"/>
  <c r="E11" i="23"/>
  <c r="G11" i="23"/>
  <c r="C5" i="22"/>
  <c r="E5" i="22"/>
  <c r="G5" i="22"/>
  <c r="C9" i="22"/>
  <c r="E9" i="22"/>
  <c r="G9" i="22"/>
  <c r="C13" i="22"/>
  <c r="C5" i="21"/>
  <c r="E5" i="21"/>
  <c r="G5" i="21"/>
  <c r="C9" i="21"/>
  <c r="E9" i="21"/>
  <c r="G9" i="21"/>
  <c r="C13" i="21"/>
  <c r="C3" i="20"/>
  <c r="E3" i="20"/>
  <c r="E2" i="20" s="1"/>
  <c r="G3" i="20"/>
  <c r="C7" i="20"/>
  <c r="E7" i="20"/>
  <c r="G7" i="20"/>
  <c r="C9" i="20"/>
  <c r="E9" i="20"/>
  <c r="H9" i="20"/>
  <c r="C5" i="23"/>
  <c r="E5" i="23"/>
  <c r="G5" i="23"/>
  <c r="C9" i="23"/>
  <c r="E9" i="23"/>
  <c r="G9" i="23"/>
  <c r="C13" i="23"/>
  <c r="C3" i="22"/>
  <c r="E3" i="22"/>
  <c r="G3" i="22"/>
  <c r="C7" i="22"/>
  <c r="E7" i="22"/>
  <c r="G7" i="22"/>
  <c r="C11" i="22"/>
  <c r="E11" i="22"/>
  <c r="G11" i="22"/>
  <c r="C3" i="21"/>
  <c r="E3" i="21"/>
  <c r="G3" i="21"/>
  <c r="G2" i="21" s="1"/>
  <c r="C7" i="21"/>
  <c r="E7" i="21"/>
  <c r="G7" i="21"/>
  <c r="C11" i="21"/>
  <c r="E11" i="21"/>
  <c r="G11" i="21"/>
  <c r="C5" i="20"/>
  <c r="E5" i="20"/>
  <c r="G5" i="20"/>
  <c r="B3" i="23"/>
  <c r="D3" i="23"/>
  <c r="F3" i="23"/>
  <c r="B5" i="23"/>
  <c r="D5" i="23"/>
  <c r="F5" i="23"/>
  <c r="B7" i="23"/>
  <c r="D7" i="23"/>
  <c r="F7" i="23"/>
  <c r="B9" i="23"/>
  <c r="D9" i="23"/>
  <c r="F9" i="23"/>
  <c r="B11" i="23"/>
  <c r="D11" i="23"/>
  <c r="F11" i="23"/>
  <c r="B3" i="22"/>
  <c r="D3" i="22"/>
  <c r="F3" i="22"/>
  <c r="B5" i="22"/>
  <c r="D5" i="22"/>
  <c r="F5" i="22"/>
  <c r="B7" i="22"/>
  <c r="D7" i="22"/>
  <c r="F7" i="22"/>
  <c r="B9" i="22"/>
  <c r="D9" i="22"/>
  <c r="F9" i="22"/>
  <c r="B11" i="22"/>
  <c r="D11" i="22"/>
  <c r="F11" i="22"/>
  <c r="B3" i="21"/>
  <c r="D3" i="21"/>
  <c r="F3" i="21"/>
  <c r="B5" i="21"/>
  <c r="D5" i="21"/>
  <c r="F5" i="21"/>
  <c r="B7" i="21"/>
  <c r="D7" i="21"/>
  <c r="F7" i="21"/>
  <c r="B9" i="21"/>
  <c r="D9" i="21"/>
  <c r="F9" i="21"/>
  <c r="B11" i="21"/>
  <c r="D11" i="21"/>
  <c r="F11" i="21"/>
  <c r="B3" i="20"/>
  <c r="D3" i="20"/>
  <c r="F3" i="20"/>
  <c r="B5" i="20"/>
  <c r="D5" i="20"/>
  <c r="F5" i="20"/>
  <c r="B7" i="20"/>
  <c r="D7" i="20"/>
  <c r="F7" i="20"/>
  <c r="B9" i="20"/>
  <c r="D9" i="20"/>
  <c r="F9" i="20"/>
  <c r="C11" i="20"/>
  <c r="E11" i="20"/>
  <c r="C3" i="19"/>
  <c r="E3" i="19"/>
  <c r="C5" i="19"/>
  <c r="E5" i="19"/>
  <c r="C7" i="19"/>
  <c r="E7" i="19"/>
  <c r="C9" i="19"/>
  <c r="E9" i="19"/>
  <c r="C11" i="19"/>
  <c r="E11" i="19"/>
  <c r="C3" i="18"/>
  <c r="E3" i="18"/>
  <c r="C5" i="18"/>
  <c r="E5" i="18"/>
  <c r="C7" i="18"/>
  <c r="E7" i="18"/>
  <c r="C9" i="18"/>
  <c r="E9" i="18"/>
  <c r="C11" i="18"/>
  <c r="E11" i="18"/>
  <c r="C3" i="17"/>
  <c r="E3" i="17"/>
  <c r="C5" i="17"/>
  <c r="E5" i="17"/>
  <c r="C7" i="17"/>
  <c r="E7" i="17"/>
  <c r="C9" i="17"/>
  <c r="E9" i="17"/>
  <c r="C11" i="17"/>
  <c r="E11" i="17"/>
  <c r="C3" i="16"/>
  <c r="E3" i="16"/>
  <c r="C5" i="16"/>
  <c r="E5" i="16"/>
  <c r="C7" i="16"/>
  <c r="E7" i="16"/>
  <c r="C9" i="16"/>
  <c r="E9" i="16"/>
  <c r="C11" i="16"/>
  <c r="E11" i="16"/>
  <c r="C3" i="15"/>
  <c r="E3" i="15"/>
  <c r="C5" i="15"/>
  <c r="E5" i="15"/>
  <c r="C7" i="15"/>
  <c r="E7" i="15"/>
  <c r="C9" i="15"/>
  <c r="E9" i="15"/>
  <c r="C11" i="15"/>
  <c r="E11" i="15"/>
  <c r="G2" i="25"/>
  <c r="G2" i="24"/>
  <c r="H2" i="22"/>
  <c r="H2" i="19"/>
  <c r="G2" i="18"/>
  <c r="H2" i="16"/>
  <c r="H2" i="15"/>
  <c r="F2" i="18" l="1"/>
  <c r="D2" i="18"/>
  <c r="H2" i="18"/>
  <c r="D2" i="25"/>
  <c r="F2" i="25"/>
  <c r="H2" i="25"/>
  <c r="C2" i="25"/>
  <c r="E2" i="25"/>
  <c r="D2" i="24"/>
  <c r="F2" i="24"/>
  <c r="H2" i="24"/>
  <c r="C2" i="24"/>
  <c r="E2" i="24"/>
  <c r="D2" i="23"/>
  <c r="F2" i="23"/>
  <c r="H2" i="23"/>
  <c r="C2" i="23"/>
  <c r="E2" i="23"/>
  <c r="C2" i="22"/>
  <c r="E2" i="22"/>
  <c r="G2" i="22"/>
  <c r="D2" i="22"/>
  <c r="F2" i="22"/>
  <c r="D2" i="21"/>
  <c r="F2" i="21"/>
  <c r="H2" i="21"/>
  <c r="C2" i="21"/>
  <c r="E2" i="21"/>
  <c r="C2" i="20"/>
  <c r="G2" i="20"/>
  <c r="D2" i="20"/>
  <c r="F2" i="20"/>
  <c r="H2" i="20"/>
  <c r="C2" i="19"/>
  <c r="E2" i="19"/>
  <c r="G2" i="19"/>
  <c r="D2" i="19"/>
  <c r="F2" i="19"/>
  <c r="C2" i="18"/>
  <c r="E2" i="18"/>
  <c r="C2" i="17"/>
  <c r="E2" i="17"/>
  <c r="G2" i="17"/>
  <c r="D2" i="17"/>
  <c r="F2" i="17"/>
  <c r="C2" i="16"/>
  <c r="E2" i="16"/>
  <c r="G2" i="16"/>
  <c r="D2" i="16"/>
  <c r="F2" i="16"/>
  <c r="C2" i="15"/>
  <c r="E2" i="15"/>
  <c r="G2" i="15"/>
  <c r="D2" i="15"/>
  <c r="F2" i="15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<sst xmlns="http://schemas.openxmlformats.org/spreadsheetml/2006/main" count="56" uniqueCount="40">
  <si>
    <t>메모</t>
  </si>
  <si>
    <t>달력 설정</t>
  </si>
  <si>
    <t>연도</t>
  </si>
  <si>
    <t>주 시작</t>
  </si>
  <si>
    <t>일요일</t>
  </si>
  <si>
    <t>역할 분담
시나리오 결정
시나리오 시각화</t>
    <phoneticPr fontId="27" type="noConversion"/>
  </si>
  <si>
    <t>시나리오 시각화 완료, 상태천이도 제작시작</t>
    <phoneticPr fontId="27" type="noConversion"/>
  </si>
  <si>
    <t>상태천이도 제작중, DB연습</t>
    <phoneticPr fontId="27" type="noConversion"/>
  </si>
  <si>
    <t>멘토링 2회차
상태천이도 프로토타입 완료</t>
    <phoneticPr fontId="27" type="noConversion"/>
  </si>
  <si>
    <t>유니티, 와이저 작업 시작, DB 더미데이터 제작</t>
    <phoneticPr fontId="27" type="noConversion"/>
  </si>
  <si>
    <t>와이저 시나리오1 프로토타입 제작중, DB 추가 설계</t>
    <phoneticPr fontId="27" type="noConversion"/>
  </si>
  <si>
    <t>멘토링 1회차
DB 제작, 유니티 프로토타입 시작</t>
    <phoneticPr fontId="27" type="noConversion"/>
  </si>
  <si>
    <t>멘토링 3회차
와이저 시나리오1 프로토타입 완료</t>
    <phoneticPr fontId="27" type="noConversion"/>
  </si>
  <si>
    <t>ERD 공부
DB 유니티 연동(CSV파일)</t>
    <phoneticPr fontId="27" type="noConversion"/>
  </si>
  <si>
    <t>유니티 공부
ERD 제작완료
와이저 디버깅</t>
    <phoneticPr fontId="27" type="noConversion"/>
  </si>
  <si>
    <t>와이저 시나리오 1 완료, 와이저 DB연동 시작</t>
    <phoneticPr fontId="27" type="noConversion"/>
  </si>
  <si>
    <t>와이저 DB연동 완료
시나리오 2 준비</t>
    <phoneticPr fontId="27" type="noConversion"/>
  </si>
  <si>
    <t xml:space="preserve">멘토링 4회차
시나리오 2 준비
</t>
    <phoneticPr fontId="27" type="noConversion"/>
  </si>
  <si>
    <t>DB 완료, 깃허브 공부, 유니티 작업</t>
    <phoneticPr fontId="27" type="noConversion"/>
  </si>
  <si>
    <t>시나리오 2에 맞게 로직, 천이도, 와이저 수정</t>
    <phoneticPr fontId="27" type="noConversion"/>
  </si>
  <si>
    <t>로직, 천이도, 와이저 수정
유니티 작업</t>
    <phoneticPr fontId="27" type="noConversion"/>
  </si>
  <si>
    <t>와이저 시나리오1,2 통합
데이터 추출</t>
    <phoneticPr fontId="27" type="noConversion"/>
  </si>
  <si>
    <t>팀장 코로나
와이저와 DB연결 쿼리문 작성</t>
    <phoneticPr fontId="27" type="noConversion"/>
  </si>
  <si>
    <t>팀장 코로나 2/28~3/6
음성 채팅, 화면 공유로 회의참여, 프로젝트 기획 및 로직결정 함</t>
    <phoneticPr fontId="27" type="noConversion"/>
  </si>
  <si>
    <t>유니티 최적화</t>
    <phoneticPr fontId="27" type="noConversion"/>
  </si>
  <si>
    <t>DB 데이터로 와이저 시나리오 커플 자동연결</t>
    <phoneticPr fontId="27" type="noConversion"/>
  </si>
  <si>
    <t>시나리오2 프로토타입 완성
코드중복 정리중</t>
    <phoneticPr fontId="27" type="noConversion"/>
  </si>
  <si>
    <t>와이저 시나리오 2 디버깅, 코드 중복 제거</t>
    <phoneticPr fontId="27" type="noConversion"/>
  </si>
  <si>
    <t>시나리오 2 완료 시나리오 3 준비
DB연동 준비</t>
    <phoneticPr fontId="27" type="noConversion"/>
  </si>
  <si>
    <t>프로젝트 종료일</t>
    <phoneticPr fontId="27" type="noConversion"/>
  </si>
  <si>
    <t>유니티와 시뮬레이션의 컴퓨터 분리 완료</t>
    <phoneticPr fontId="27" type="noConversion"/>
  </si>
  <si>
    <t>유니티에서 DB 내려받기 시도
시나리오3 디버깅</t>
    <phoneticPr fontId="27" type="noConversion"/>
  </si>
  <si>
    <t>유니티에서 DB 내려받기 성공
시나리오3 디버깅</t>
    <phoneticPr fontId="27" type="noConversion"/>
  </si>
  <si>
    <t>유니티 시현을 위해 파라미터 값 조정 완료</t>
    <phoneticPr fontId="27" type="noConversion"/>
  </si>
  <si>
    <t>유니티 하단 슬라
이더 제작
깃허브 숙지</t>
    <phoneticPr fontId="27" type="noConversion"/>
  </si>
  <si>
    <t>프로젝트 문서화 작업 시작</t>
    <phoneticPr fontId="27" type="noConversion"/>
  </si>
  <si>
    <t>프로젝트 문서화
프로젝트 마무리</t>
    <phoneticPr fontId="27" type="noConversion"/>
  </si>
  <si>
    <t>발표 준비
프로젝트 마무리</t>
    <phoneticPr fontId="27" type="noConversion"/>
  </si>
  <si>
    <t>멘토링 5회차
(유니티)</t>
    <phoneticPr fontId="27" type="noConversion"/>
  </si>
  <si>
    <t>3월 17일부터 면접 등 프로젝트 외 일정으로 인해 프로젝트 참여 시간이 적었음.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</si>
</sst>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</numFmts>
  <fonts count="32">
    <font>
      <sz val="11"/>
      <color theme="1" tint="0.24994659260841701"/>
      <name val="Malgun Gothic"/>
      <family val="2"/>
    </font>
    <font>
      <sz val="8"/>
      <name val="Arial"/>
      <family val="2"/>
    </font>
    <font>
      <sz val="11"/>
      <color theme="1"/>
      <name val="Malgun Gothic"/>
      <family val="2"/>
    </font>
    <font>
      <sz val="11"/>
      <color indexed="63"/>
      <name val="Malgun Gothic"/>
      <family val="2"/>
    </font>
    <font>
      <b/>
      <sz val="11"/>
      <color theme="0"/>
      <name val="Malgun Gothic"/>
      <family val="2"/>
    </font>
    <font>
      <sz val="11"/>
      <color theme="0"/>
      <name val="Malgun Gothic"/>
      <family val="2"/>
    </font>
    <font>
      <b/>
      <sz val="14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sz val="11"/>
      <color theme="1" tint="0.34998626667073579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sz val="11"/>
      <color theme="4" tint="-0.24994659260841701"/>
      <name val="Malgun Gothic"/>
      <family val="2"/>
    </font>
    <font>
      <sz val="11"/>
      <color theme="1" tint="0.24994659260841701"/>
      <name val="Malgun Gothic"/>
      <family val="2"/>
    </font>
    <font>
      <b/>
      <sz val="11"/>
      <color theme="1" tint="0.34998626667073579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sz val="35"/>
      <color theme="4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35"/>
      <color theme="1"/>
      <name val="Malgun Gothic"/>
      <family val="2"/>
    </font>
    <font>
      <sz val="10"/>
      <name val="Malgun Gothic"/>
      <family val="2"/>
    </font>
    <font>
      <b/>
      <sz val="11"/>
      <color theme="1" tint="0.24994659260841701"/>
      <name val="Malgun Gothic"/>
      <family val="2"/>
    </font>
    <font>
      <i/>
      <sz val="11"/>
      <color theme="1" tint="0.34998626667073579"/>
      <name val="Malgun Gothic"/>
      <family val="2"/>
    </font>
    <font>
      <sz val="35"/>
      <color theme="0"/>
      <name val="Malgun Gothic"/>
      <family val="2"/>
    </font>
    <font>
      <sz val="8"/>
      <name val="돋움"/>
      <family val="3"/>
      <charset val="129"/>
    </font>
    <font>
      <sz val="10"/>
      <name val="Malgun Gothic"/>
      <family val="3"/>
      <charset val="129"/>
    </font>
    <font>
      <sz val="11"/>
      <color theme="1" tint="0.24994659260841701"/>
      <name val="Malgun Gothic"/>
      <family val="3"/>
      <charset val="129"/>
    </font>
    <font>
      <b/>
      <sz val="11"/>
      <color rgb="FFFF0000"/>
      <name val="Malgun Gothic"/>
      <family val="2"/>
    </font>
    <font>
      <b/>
      <sz val="11"/>
      <color theme="1" tint="0.24994659260841701"/>
      <name val="Malgun Gothic"/>
      <family val="3"/>
      <charset val="129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top"/>
    </xf>
    <xf numFmtId="0" fontId="3" fillId="3" borderId="0" applyNumberFormat="0" applyBorder="0" applyAlignment="0" applyProtection="0"/>
    <xf numFmtId="0" fontId="12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6" fillId="5" borderId="2" applyNumberFormat="0" applyProtection="0">
      <alignment vertical="center"/>
    </xf>
    <xf numFmtId="0" fontId="19" fillId="0" borderId="0" applyFill="0" applyBorder="0" applyProtection="0">
      <alignment vertical="center"/>
    </xf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0" fontId="12" fillId="0" borderId="0" applyFill="0" applyProtection="0"/>
    <xf numFmtId="0" fontId="13" fillId="0" borderId="0" applyFill="0" applyProtection="0"/>
    <xf numFmtId="0" fontId="22" fillId="2" borderId="0">
      <alignment vertical="center"/>
    </xf>
    <xf numFmtId="0" fontId="2" fillId="0" borderId="4">
      <alignment horizontal="left" vertical="center" indent="1"/>
    </xf>
    <xf numFmtId="178" fontId="14" fillId="7" borderId="0">
      <alignment horizontal="left" wrapText="1" indent="1"/>
    </xf>
    <xf numFmtId="178" fontId="14" fillId="0" borderId="0">
      <alignment horizontal="left" indent="1"/>
    </xf>
    <xf numFmtId="0" fontId="9" fillId="0" borderId="0" applyAlignment="0">
      <alignment horizontal="left"/>
    </xf>
    <xf numFmtId="0" fontId="11" fillId="21" borderId="0" applyNumberFormat="0" applyBorder="0" applyAlignment="0" applyProtection="0"/>
    <xf numFmtId="0" fontId="7" fillId="22" borderId="0" applyNumberFormat="0" applyBorder="0" applyAlignment="0" applyProtection="0"/>
    <xf numFmtId="0" fontId="17" fillId="23" borderId="0" applyNumberFormat="0" applyBorder="0" applyAlignment="0" applyProtection="0"/>
    <xf numFmtId="0" fontId="15" fillId="24" borderId="11" applyNumberFormat="0" applyAlignment="0" applyProtection="0"/>
    <xf numFmtId="0" fontId="18" fillId="25" borderId="12" applyNumberFormat="0" applyAlignment="0" applyProtection="0"/>
    <xf numFmtId="0" fontId="8" fillId="25" borderId="11" applyNumberFormat="0" applyAlignment="0" applyProtection="0"/>
    <xf numFmtId="0" fontId="16" fillId="0" borderId="13" applyNumberFormat="0" applyFill="0" applyAlignment="0" applyProtection="0"/>
    <xf numFmtId="0" fontId="4" fillId="26" borderId="14" applyNumberFormat="0" applyAlignment="0" applyProtection="0"/>
    <xf numFmtId="0" fontId="21" fillId="0" borderId="0" applyNumberFormat="0" applyFill="0" applyBorder="0" applyAlignment="0" applyProtection="0"/>
    <xf numFmtId="0" fontId="13" fillId="27" borderId="15" applyNumberFormat="0" applyFont="0" applyAlignment="0" applyProtection="0"/>
    <xf numFmtId="0" fontId="10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5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5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</cellStyleXfs>
  <cellXfs count="77">
    <xf numFmtId="0" fontId="0" fillId="0" borderId="0" xfId="0">
      <alignment vertical="top"/>
    </xf>
    <xf numFmtId="0" fontId="0" fillId="2" borderId="0" xfId="0" applyFill="1">
      <alignment vertical="top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2" fillId="0" borderId="4" xfId="15">
      <alignment horizontal="left" vertical="center" indent="1"/>
    </xf>
    <xf numFmtId="0" fontId="14" fillId="8" borderId="8" xfId="11" applyFill="1" applyBorder="1" applyAlignment="1">
      <alignment vertical="top" wrapText="1"/>
    </xf>
    <xf numFmtId="0" fontId="9" fillId="0" borderId="0" xfId="18" applyAlignment="1">
      <alignment horizontal="left"/>
    </xf>
    <xf numFmtId="0" fontId="9" fillId="0" borderId="0" xfId="18" applyAlignment="1">
      <alignment horizontal="left" vertical="top"/>
    </xf>
    <xf numFmtId="0" fontId="19" fillId="9" borderId="0" xfId="5" applyFill="1" applyBorder="1" applyAlignment="1">
      <alignment horizontal="left" vertical="center"/>
    </xf>
    <xf numFmtId="0" fontId="12" fillId="9" borderId="0" xfId="2" applyFill="1" applyBorder="1" applyAlignment="1">
      <alignment vertical="center"/>
    </xf>
    <xf numFmtId="0" fontId="19" fillId="11" borderId="0" xfId="5" applyFill="1" applyBorder="1" applyAlignment="1">
      <alignment horizontal="left" vertical="center"/>
    </xf>
    <xf numFmtId="0" fontId="12" fillId="11" borderId="0" xfId="2" applyFill="1" applyBorder="1" applyAlignment="1">
      <alignment vertical="center"/>
    </xf>
    <xf numFmtId="0" fontId="19" fillId="11" borderId="0" xfId="5" applyFill="1" applyAlignment="1">
      <alignment horizontal="left" vertical="center"/>
    </xf>
    <xf numFmtId="0" fontId="22" fillId="12" borderId="0" xfId="14" applyFill="1">
      <alignment vertical="center"/>
    </xf>
    <xf numFmtId="0" fontId="19" fillId="12" borderId="0" xfId="5" applyFill="1" applyBorder="1" applyAlignment="1">
      <alignment horizontal="left" vertical="center"/>
    </xf>
    <xf numFmtId="0" fontId="12" fillId="12" borderId="0" xfId="2" applyFill="1" applyBorder="1" applyAlignment="1">
      <alignment vertical="center"/>
    </xf>
    <xf numFmtId="0" fontId="19" fillId="12" borderId="0" xfId="5" applyFill="1" applyBorder="1" applyAlignment="1">
      <alignment horizontal="right" vertical="center"/>
    </xf>
    <xf numFmtId="0" fontId="22" fillId="13" borderId="0" xfId="14" applyFill="1">
      <alignment vertical="center"/>
    </xf>
    <xf numFmtId="0" fontId="19" fillId="13" borderId="0" xfId="5" applyFill="1" applyBorder="1" applyAlignment="1">
      <alignment horizontal="left" vertical="center"/>
    </xf>
    <xf numFmtId="0" fontId="12" fillId="13" borderId="0" xfId="2" applyFill="1" applyBorder="1" applyAlignment="1">
      <alignment vertical="center"/>
    </xf>
    <xf numFmtId="0" fontId="19" fillId="13" borderId="0" xfId="5" applyFill="1" applyBorder="1" applyAlignment="1">
      <alignment horizontal="right" vertical="center"/>
    </xf>
    <xf numFmtId="0" fontId="22" fillId="9" borderId="0" xfId="14" applyFill="1">
      <alignment vertical="center"/>
    </xf>
    <xf numFmtId="0" fontId="19" fillId="9" borderId="0" xfId="5" applyFill="1" applyBorder="1" applyAlignment="1">
      <alignment horizontal="right" vertical="center"/>
    </xf>
    <xf numFmtId="0" fontId="22" fillId="14" borderId="0" xfId="14" applyFill="1">
      <alignment vertical="center"/>
    </xf>
    <xf numFmtId="0" fontId="19" fillId="14" borderId="0" xfId="5" applyFill="1" applyBorder="1" applyAlignment="1">
      <alignment horizontal="left" vertical="center"/>
    </xf>
    <xf numFmtId="0" fontId="12" fillId="14" borderId="0" xfId="2" applyFill="1" applyBorder="1" applyAlignment="1">
      <alignment vertical="center"/>
    </xf>
    <xf numFmtId="0" fontId="19" fillId="14" borderId="0" xfId="5" applyFill="1" applyBorder="1" applyAlignment="1">
      <alignment horizontal="right" vertical="center"/>
    </xf>
    <xf numFmtId="0" fontId="22" fillId="15" borderId="0" xfId="14" applyFill="1">
      <alignment vertical="center"/>
    </xf>
    <xf numFmtId="0" fontId="19" fillId="15" borderId="0" xfId="5" applyFill="1" applyBorder="1" applyAlignment="1">
      <alignment horizontal="left" vertical="center"/>
    </xf>
    <xf numFmtId="0" fontId="12" fillId="15" borderId="0" xfId="2" applyFill="1" applyBorder="1" applyAlignment="1">
      <alignment vertical="center"/>
    </xf>
    <xf numFmtId="0" fontId="19" fillId="15" borderId="0" xfId="5" applyFill="1" applyBorder="1" applyAlignment="1">
      <alignment horizontal="right" vertical="center"/>
    </xf>
    <xf numFmtId="0" fontId="22" fillId="16" borderId="0" xfId="14" applyFill="1">
      <alignment vertical="center"/>
    </xf>
    <xf numFmtId="0" fontId="19" fillId="16" borderId="0" xfId="5" applyFill="1" applyBorder="1" applyAlignment="1">
      <alignment horizontal="left" vertical="center"/>
    </xf>
    <xf numFmtId="0" fontId="12" fillId="16" borderId="0" xfId="2" applyFill="1" applyBorder="1" applyAlignment="1">
      <alignment vertical="center"/>
    </xf>
    <xf numFmtId="0" fontId="19" fillId="16" borderId="0" xfId="5" applyFill="1" applyBorder="1" applyAlignment="1">
      <alignment horizontal="right" vertical="center"/>
    </xf>
    <xf numFmtId="0" fontId="22" fillId="17" borderId="0" xfId="14" applyFill="1">
      <alignment vertical="center"/>
    </xf>
    <xf numFmtId="0" fontId="19" fillId="17" borderId="0" xfId="5" applyFill="1" applyBorder="1" applyAlignment="1">
      <alignment horizontal="left" vertical="center"/>
    </xf>
    <xf numFmtId="0" fontId="12" fillId="17" borderId="0" xfId="2" applyFill="1" applyBorder="1" applyAlignment="1">
      <alignment vertical="center"/>
    </xf>
    <xf numFmtId="0" fontId="19" fillId="17" borderId="0" xfId="5" applyFill="1" applyBorder="1" applyAlignment="1">
      <alignment horizontal="right" vertical="center"/>
    </xf>
    <xf numFmtId="0" fontId="19" fillId="18" borderId="0" xfId="5" applyFill="1" applyBorder="1" applyAlignment="1">
      <alignment horizontal="left" vertical="center"/>
    </xf>
    <xf numFmtId="0" fontId="12" fillId="18" borderId="0" xfId="2" applyFill="1" applyBorder="1" applyAlignment="1">
      <alignment vertical="center"/>
    </xf>
    <xf numFmtId="0" fontId="19" fillId="18" borderId="0" xfId="5" applyFill="1" applyBorder="1" applyAlignment="1">
      <alignment horizontal="right" vertical="center"/>
    </xf>
    <xf numFmtId="0" fontId="19" fillId="19" borderId="0" xfId="5" applyFill="1" applyBorder="1" applyAlignment="1">
      <alignment horizontal="left" vertical="center"/>
    </xf>
    <xf numFmtId="0" fontId="12" fillId="19" borderId="0" xfId="2" applyFill="1" applyBorder="1" applyAlignment="1">
      <alignment vertical="center"/>
    </xf>
    <xf numFmtId="0" fontId="19" fillId="19" borderId="0" xfId="5" applyFill="1" applyBorder="1" applyAlignment="1">
      <alignment horizontal="right" vertical="center"/>
    </xf>
    <xf numFmtId="0" fontId="22" fillId="20" borderId="0" xfId="14" applyFill="1">
      <alignment vertical="center"/>
    </xf>
    <xf numFmtId="0" fontId="19" fillId="20" borderId="0" xfId="5" applyFill="1" applyBorder="1" applyAlignment="1">
      <alignment horizontal="left" vertical="center"/>
    </xf>
    <xf numFmtId="0" fontId="12" fillId="20" borderId="0" xfId="2" applyFill="1" applyBorder="1" applyAlignment="1">
      <alignment vertical="center"/>
    </xf>
    <xf numFmtId="0" fontId="19" fillId="20" borderId="0" xfId="5" applyFill="1" applyBorder="1" applyAlignment="1">
      <alignment horizontal="right" vertical="center"/>
    </xf>
    <xf numFmtId="0" fontId="22" fillId="11" borderId="0" xfId="14" applyFill="1">
      <alignment vertical="center"/>
    </xf>
    <xf numFmtId="0" fontId="23" fillId="0" borderId="0" xfId="0" applyFont="1">
      <alignment vertical="top"/>
    </xf>
    <xf numFmtId="14" fontId="14" fillId="0" borderId="0" xfId="17" applyNumberFormat="1">
      <alignment horizontal="left" indent="1"/>
    </xf>
    <xf numFmtId="0" fontId="24" fillId="0" borderId="0" xfId="13" applyFont="1" applyAlignment="1">
      <alignment horizontal="right"/>
    </xf>
    <xf numFmtId="0" fontId="24" fillId="0" borderId="0" xfId="13" applyFont="1" applyAlignment="1">
      <alignment horizontal="right" vertical="top"/>
    </xf>
    <xf numFmtId="0" fontId="26" fillId="10" borderId="0" xfId="14" applyFont="1" applyFill="1">
      <alignment vertical="center"/>
    </xf>
    <xf numFmtId="0" fontId="26" fillId="10" borderId="0" xfId="5" applyFont="1" applyFill="1" applyBorder="1" applyAlignment="1">
      <alignment horizontal="left" vertical="center"/>
    </xf>
    <xf numFmtId="0" fontId="5" fillId="10" borderId="0" xfId="2" applyFont="1" applyFill="1" applyBorder="1" applyAlignment="1">
      <alignment vertical="center"/>
    </xf>
    <xf numFmtId="0" fontId="26" fillId="10" borderId="0" xfId="5" applyFont="1" applyFill="1" applyBorder="1" applyAlignment="1">
      <alignment horizontal="right" vertical="center"/>
    </xf>
    <xf numFmtId="0" fontId="26" fillId="19" borderId="0" xfId="14" applyFont="1" applyFill="1">
      <alignment vertical="center"/>
    </xf>
    <xf numFmtId="0" fontId="26" fillId="18" borderId="0" xfId="14" applyFont="1" applyFill="1">
      <alignment vertical="center"/>
    </xf>
    <xf numFmtId="178" fontId="14" fillId="7" borderId="0" xfId="16">
      <alignment horizontal="left" wrapText="1" indent="1"/>
    </xf>
    <xf numFmtId="178" fontId="14" fillId="0" borderId="0" xfId="17">
      <alignment horizontal="left" indent="1"/>
    </xf>
    <xf numFmtId="178" fontId="25" fillId="8" borderId="5" xfId="0" applyNumberFormat="1" applyFont="1" applyFill="1" applyBorder="1" applyAlignment="1">
      <alignment horizontal="left" indent="1"/>
    </xf>
    <xf numFmtId="0" fontId="28" fillId="0" borderId="0" xfId="0" applyFont="1">
      <alignment vertical="top"/>
    </xf>
    <xf numFmtId="0" fontId="29" fillId="0" borderId="0" xfId="0" applyFont="1" applyAlignment="1">
      <alignment horizontal="left" indent="1"/>
    </xf>
    <xf numFmtId="0" fontId="29" fillId="0" borderId="0" xfId="0" applyFont="1">
      <alignment vertical="top"/>
    </xf>
    <xf numFmtId="178" fontId="30" fillId="0" borderId="0" xfId="17" applyFont="1">
      <alignment horizontal="left" indent="1"/>
    </xf>
    <xf numFmtId="178" fontId="30" fillId="7" borderId="0" xfId="16" applyFont="1">
      <alignment horizontal="left" wrapText="1" indent="1"/>
    </xf>
    <xf numFmtId="178" fontId="14" fillId="0" borderId="0" xfId="17" applyAlignment="1">
      <alignment horizontal="left" wrapText="1" indent="1"/>
    </xf>
    <xf numFmtId="0" fontId="31" fillId="0" borderId="0" xfId="0" applyFont="1" applyAlignment="1">
      <alignment horizontal="left" vertical="top" wrapText="1" indent="1"/>
    </xf>
    <xf numFmtId="0" fontId="31" fillId="0" borderId="0" xfId="0" applyFont="1" applyAlignment="1">
      <alignment horizontal="left" vertical="top" indent="1"/>
    </xf>
    <xf numFmtId="0" fontId="0" fillId="8" borderId="6" xfId="0" applyFill="1" applyBorder="1">
      <alignment vertical="top"/>
    </xf>
    <xf numFmtId="0" fontId="0" fillId="8" borderId="7" xfId="0" applyFill="1" applyBorder="1">
      <alignment vertical="top"/>
    </xf>
    <xf numFmtId="0" fontId="0" fillId="8" borderId="9" xfId="0" applyFill="1" applyBorder="1">
      <alignment vertical="top"/>
    </xf>
    <xf numFmtId="0" fontId="0" fillId="8" borderId="10" xfId="0" applyFill="1" applyBorder="1">
      <alignment vertical="top"/>
    </xf>
    <xf numFmtId="0" fontId="2" fillId="0" borderId="4" xfId="15" applyAlignment="1">
      <alignment horizontal="center" vertical="center"/>
    </xf>
    <xf numFmtId="0" fontId="0" fillId="8" borderId="6" xfId="0" applyFill="1" applyBorder="1" applyAlignment="1">
      <alignment vertical="top" wrapText="1"/>
    </xf>
  </cellXfs>
  <cellStyles count="52">
    <cellStyle name="20% - 강조색1" xfId="31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5" builtinId="46" customBuiltin="1"/>
    <cellStyle name="20% - 강조색6" xfId="49" builtinId="50" customBuiltin="1"/>
    <cellStyle name="40% - 강조색1" xfId="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6" builtinId="47" customBuiltin="1"/>
    <cellStyle name="40% - 강조색6" xfId="50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7" builtinId="48" customBuiltin="1"/>
    <cellStyle name="60% - 강조색6" xfId="51" builtinId="52" customBuiltin="1"/>
    <cellStyle name="강조색1" xfId="3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" builtinId="45" customBuiltin="1"/>
    <cellStyle name="강조색6" xfId="48" builtinId="49" customBuiltin="1"/>
    <cellStyle name="경고문" xfId="27" builtinId="11" customBuiltin="1"/>
    <cellStyle name="계산" xfId="24" builtinId="22" customBuiltin="1"/>
    <cellStyle name="나쁨" xfId="20" builtinId="27" customBuiltin="1"/>
    <cellStyle name="메모" xfId="28" builtinId="10" customBuiltin="1"/>
    <cellStyle name="백분율" xfId="10" builtinId="5" customBuiltin="1"/>
    <cellStyle name="보통" xfId="21" builtinId="28" customBuiltin="1"/>
    <cellStyle name="설명 텍스트" xfId="29" builtinId="53" customBuiltin="1"/>
    <cellStyle name="설정 항목" xfId="18" xr:uid="{8F0303C9-060A-4378-B3BA-99408B995F90}"/>
    <cellStyle name="셀 확인" xfId="26" builtinId="23" customBuiltin="1"/>
    <cellStyle name="쉼표" xfId="6" builtinId="3" customBuiltin="1"/>
    <cellStyle name="쉼표 [0]" xfId="7" builtinId="6" customBuiltin="1"/>
    <cellStyle name="연결된 셀" xfId="25" builtinId="24" customBuiltin="1"/>
    <cellStyle name="요약" xfId="30" builtinId="25" customBuiltin="1"/>
    <cellStyle name="요일" xfId="17" xr:uid="{CB09B5E3-8995-4BCC-99D7-4E3B52C29B71}"/>
    <cellStyle name="요일 이름" xfId="15" xr:uid="{F4C59F2B-B807-4231-B5C0-B51F441FA314}"/>
    <cellStyle name="월" xfId="14" xr:uid="{0620BD55-CC6D-4E32-846C-ED1E5CA86C76}"/>
    <cellStyle name="입력" xfId="22" builtinId="20" customBuiltin="1"/>
    <cellStyle name="제목" xfId="5" builtinId="15" customBuiltin="1"/>
    <cellStyle name="제목 1" xfId="2" builtinId="16" customBuiltin="1"/>
    <cellStyle name="제목 2" xfId="12" builtinId="17" customBuiltin="1"/>
    <cellStyle name="제목 3" xfId="13" builtinId="18" customBuiltin="1"/>
    <cellStyle name="제목 4" xfId="11" builtinId="19" customBuiltin="1"/>
    <cellStyle name="좋음" xfId="19" builtinId="26" customBuiltin="1"/>
    <cellStyle name="줄무늬" xfId="16" xr:uid="{372A1842-8DB4-4B05-A4F9-194B0B56EABA}"/>
    <cellStyle name="출력" xfId="23" builtinId="21" customBuiltin="1"/>
    <cellStyle name="통화" xfId="8" builtinId="4" customBuiltin="1"/>
    <cellStyle name="통화 [0]" xfId="9" builtinId="7" customBuiltin="1"/>
    <cellStyle name="표준" xfId="0" builtinId="0" customBuiltin="1"/>
  </cellStyles>
  <dxfs count="40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K14"/>
  <sheetViews>
    <sheetView showGridLines="0" zoomScale="90" zoomScaleNormal="90" workbookViewId="0">
      <selection activeCell="K10" sqref="K10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customWidth="1"/>
    <col min="10" max="10" width="12.58203125" customWidth="1"/>
    <col min="11" max="11" width="13.58203125" customWidth="1"/>
    <col min="12" max="16384" width="8.75" style="65"/>
  </cols>
  <sheetData>
    <row r="1" spans="1:11" s="1" customFormat="1" ht="60" customHeight="1">
      <c r="A1"/>
      <c r="B1" s="49" t="str">
        <f>달력연도&amp;"년"&amp;" 1월"</f>
        <v>2023년 1월</v>
      </c>
      <c r="C1" s="10"/>
      <c r="D1" s="10"/>
      <c r="E1" s="11"/>
      <c r="F1" s="11"/>
      <c r="G1" s="11"/>
      <c r="H1" s="12"/>
    </row>
    <row r="2" spans="1:11" s="63" customFormat="1" ht="21.75" customHeight="1">
      <c r="A2"/>
      <c r="B2" s="4" t="str">
        <f>주시작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  <c r="I2" s="50"/>
      <c r="J2" s="75" t="s">
        <v>1</v>
      </c>
      <c r="K2" s="75"/>
    </row>
    <row r="3" spans="1:11" s="64" customFormat="1" ht="19.5" customHeight="1">
      <c r="A3"/>
      <c r="B3" s="61">
        <f t="array" ref="B3:H3">요일및주+DATE(달력연도,1,1)-WEEKDAY(DATE(달력연도,1,1),(주시작="월요일")+1)+1</f>
        <v>44927</v>
      </c>
      <c r="C3" s="61">
        <v>44928</v>
      </c>
      <c r="D3" s="61">
        <v>44929</v>
      </c>
      <c r="E3" s="61">
        <v>44930</v>
      </c>
      <c r="F3" s="61">
        <v>44931</v>
      </c>
      <c r="G3" s="61">
        <v>44932</v>
      </c>
      <c r="H3" s="61">
        <v>44933</v>
      </c>
      <c r="I3" s="2"/>
      <c r="J3" s="52" t="s">
        <v>2</v>
      </c>
      <c r="K3" s="6">
        <v>2023</v>
      </c>
    </row>
    <row r="4" spans="1:11" ht="58" customHeight="1">
      <c r="B4" s="61"/>
      <c r="C4" s="61"/>
      <c r="D4" s="61"/>
      <c r="E4" s="61"/>
      <c r="F4" s="61"/>
      <c r="G4" s="61"/>
      <c r="H4" s="61"/>
      <c r="J4" s="53" t="s">
        <v>3</v>
      </c>
      <c r="K4" s="7" t="s">
        <v>4</v>
      </c>
    </row>
    <row r="5" spans="1:11" s="64" customFormat="1" ht="19.5" customHeight="1">
      <c r="A5"/>
      <c r="B5" s="60">
        <f t="array" ref="B5:H5">요일및주+DATE(달력연도,1,1)-WEEKDAY(DATE(달력연도,1,1),(주시작="월요일")+1)+8</f>
        <v>44934</v>
      </c>
      <c r="C5" s="60">
        <v>44935</v>
      </c>
      <c r="D5" s="60">
        <v>44936</v>
      </c>
      <c r="E5" s="60">
        <v>44937</v>
      </c>
      <c r="F5" s="60">
        <v>44938</v>
      </c>
      <c r="G5" s="60">
        <v>44939</v>
      </c>
      <c r="H5" s="60">
        <v>44940</v>
      </c>
      <c r="I5" s="2"/>
      <c r="J5" s="2"/>
      <c r="K5" s="2"/>
    </row>
    <row r="6" spans="1:11" ht="58" customHeight="1">
      <c r="B6" s="60"/>
      <c r="C6" s="60"/>
      <c r="D6" s="60"/>
      <c r="E6" s="60"/>
      <c r="F6" s="60"/>
      <c r="G6" s="60"/>
      <c r="H6" s="60"/>
      <c r="J6" s="3"/>
    </row>
    <row r="7" spans="1:11" s="64" customFormat="1" ht="19.5" customHeight="1">
      <c r="A7"/>
      <c r="B7" s="61">
        <f t="array" ref="B7:H7">요일및주+DATE(달력연도,1,1)-WEEKDAY(DATE(달력연도,1,1),(주시작="월요일")+1)+15</f>
        <v>44941</v>
      </c>
      <c r="C7" s="61">
        <v>44942</v>
      </c>
      <c r="D7" s="61">
        <v>44943</v>
      </c>
      <c r="E7" s="61">
        <v>44944</v>
      </c>
      <c r="F7" s="61">
        <v>44945</v>
      </c>
      <c r="G7" s="61">
        <v>44946</v>
      </c>
      <c r="H7" s="61">
        <v>44947</v>
      </c>
      <c r="I7" s="2"/>
      <c r="J7" s="3"/>
      <c r="K7" s="2"/>
    </row>
    <row r="8" spans="1:11" ht="58" customHeight="1">
      <c r="B8" s="61"/>
      <c r="C8" s="61"/>
      <c r="D8" s="61"/>
      <c r="E8" s="61"/>
      <c r="F8" s="61"/>
      <c r="G8" s="61"/>
      <c r="H8" s="61"/>
    </row>
    <row r="9" spans="1:11" s="64" customFormat="1" ht="19.5" customHeight="1">
      <c r="A9"/>
      <c r="B9" s="60">
        <f t="array" ref="B9:H9">요일및주+DATE(달력연도,1,1)-WEEKDAY(DATE(달력연도,1,1),(주시작="월요일")+1)+22</f>
        <v>44948</v>
      </c>
      <c r="C9" s="60">
        <v>44949</v>
      </c>
      <c r="D9" s="60">
        <v>44950</v>
      </c>
      <c r="E9" s="60">
        <v>44951</v>
      </c>
      <c r="F9" s="60">
        <v>44952</v>
      </c>
      <c r="G9" s="60">
        <v>44953</v>
      </c>
      <c r="H9" s="60">
        <v>44954</v>
      </c>
      <c r="I9" s="2"/>
      <c r="J9" s="2"/>
      <c r="K9" s="2"/>
    </row>
    <row r="10" spans="1:11" ht="58" customHeight="1">
      <c r="B10" s="60"/>
      <c r="C10" s="60"/>
      <c r="D10" s="60"/>
      <c r="E10" s="60"/>
      <c r="F10" s="60"/>
      <c r="G10" s="60"/>
      <c r="H10" s="60"/>
    </row>
    <row r="11" spans="1:11" s="64" customFormat="1" ht="19.5" customHeight="1">
      <c r="A11"/>
      <c r="B11" s="61">
        <f t="array" ref="B11:H11">요일및주+DATE(달력연도,1,1)-WEEKDAY(DATE(달력연도,1,1),(주시작="월요일")+1)+29</f>
        <v>44955</v>
      </c>
      <c r="C11" s="61">
        <v>44956</v>
      </c>
      <c r="D11" s="61">
        <v>44957</v>
      </c>
      <c r="E11" s="61">
        <v>44958</v>
      </c>
      <c r="F11" s="61">
        <v>44959</v>
      </c>
      <c r="G11" s="61">
        <v>44960</v>
      </c>
      <c r="H11" s="61">
        <v>44961</v>
      </c>
      <c r="I11" s="2"/>
      <c r="J11" s="2"/>
      <c r="K11" s="2"/>
    </row>
    <row r="12" spans="1:11" ht="58" customHeight="1">
      <c r="B12" s="61"/>
      <c r="C12" s="61"/>
      <c r="D12" s="61"/>
      <c r="E12" s="61"/>
      <c r="F12" s="61"/>
      <c r="G12" s="61"/>
      <c r="H12" s="61"/>
    </row>
    <row r="13" spans="1:11" s="64" customFormat="1" ht="19.5" customHeight="1">
      <c r="A13"/>
      <c r="B13" s="60">
        <f t="array" ref="B13:C13">요일및주+DATE(달력연도,1,1)-WEEKDAY(DATE(달력연도,1,1),(주시작="월요일")+1)+36</f>
        <v>44962</v>
      </c>
      <c r="C13" s="60">
        <v>44963</v>
      </c>
      <c r="D13" s="62" t="s">
        <v>0</v>
      </c>
      <c r="E13" s="71"/>
      <c r="F13" s="71"/>
      <c r="G13" s="71"/>
      <c r="H13" s="72"/>
      <c r="I13" s="2"/>
      <c r="J13" s="2"/>
      <c r="K13" s="2"/>
    </row>
    <row r="14" spans="1:11" ht="58" customHeight="1">
      <c r="B14" s="60"/>
      <c r="C14" s="60"/>
      <c r="D14" s="5"/>
      <c r="E14" s="73"/>
      <c r="F14" s="73"/>
      <c r="G14" s="73"/>
      <c r="H14" s="74"/>
    </row>
  </sheetData>
  <mergeCells count="2">
    <mergeCell ref="E13:H14"/>
    <mergeCell ref="J2:K2"/>
  </mergeCells>
  <phoneticPr fontId="1" type="noConversion"/>
  <conditionalFormatting sqref="B11:H11 B13:C13">
    <cfRule type="expression" dxfId="39" priority="25">
      <formula>AND(DAY(B11)&gt;=1,DAY(B11)&lt;=15)</formula>
    </cfRule>
  </conditionalFormatting>
  <conditionalFormatting sqref="B3:G3">
    <cfRule type="expression" dxfId="38" priority="24">
      <formula>DAY(B3)&gt;8</formula>
    </cfRule>
  </conditionalFormatting>
  <conditionalFormatting sqref="D13">
    <cfRule type="expression" dxfId="37" priority="1">
      <formula>AND(DAY(D13)&gt;=1,DAY(D13)&lt;=15)</formula>
    </cfRule>
  </conditionalFormatting>
  <dataValidations count="14">
    <dataValidation type="list" errorStyle="warning" allowBlank="1" showInputMessage="1" showErrorMessage="1" error="목록에서 요일을 선택합니다. 취소를 선택한 다음 Alt+아래쪽 화살표를 눌러 드롭다운 목록에서 요일을 선택합니다" prompt="이 셀에서 주 시작 요일을 선택합니다. Alt+아래쪽 화살표를 눌러 드롭다운 목록을 연 다음 Enter 키를 눌러 주 시작 요일을 선택합니다" sqref="K4" xr:uid="{00000000-0002-0000-0000-000000000000}">
      <formula1>"일요일,월요일"</formula1>
    </dataValidation>
    <dataValidation allowBlank="1" showInputMessage="1" showErrorMessage="1" prompt="이 통합 문서에서 사용자 지정 월별 달력을 만듭니다. 이 1월 워크시트에서 모든 달의 연도와 주의 시작 요일을 사용자 지정합니다. 각 달은 별도의 워크시트에 있습니다" sqref="A1" xr:uid="{00000000-0002-0000-0000-000001000000}"/>
    <dataValidation allowBlank="1" showInputMessage="1" showErrorMessage="1" prompt="연도를 입력하고 아래 셀에서 달력 시작 요일을 선택합니다. 이 달력 설정 셀은 인쇄되지 않습니다" sqref="J2" xr:uid="{00000000-0002-0000-0000-000003000000}"/>
    <dataValidation allowBlank="1" showInputMessage="1" showErrorMessage="1" prompt="오른쪽 셀에 연도를 입력합니다" sqref="J3" xr:uid="{00000000-0002-0000-0000-000004000000}"/>
    <dataValidation allowBlank="1" showInputMessage="1" showErrorMessage="1" prompt="오른쪽 셀에 주 시작 요일을 선택합니다." sqref="J4" xr:uid="{00000000-0002-0000-0000-000005000000}"/>
    <dataValidation allowBlank="1" showInputMessage="1" showErrorMessage="1" prompt="이 셀에 연도를 입력합니다" sqref="K3" xr:uid="{00000000-0002-0000-0000-000006000000}"/>
    <dataValidation allowBlank="1" showInputMessage="1" showErrorMessage="1" prompt="이 행에는 이 달력의 요일 이름이 포함됩니다. 이 셀에는 주의 시작 요일이 포함됩니다. 시작 요일을 변경하려면 K4 셀에 새 요일을 입력하세요" sqref="B2" xr:uid="{00000000-0002-0000-0000-000007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000-000008000000}"/>
    <dataValidation allowBlank="1" showErrorMessage="1" prompt="이 셀의 연도는 K2 셀에 입력한 연도에 따라 자동으로 업데이트됩니다. 아래 일정에는 이전 달과 다음 달의 날짜가 연한 글꼴 음영으로 표시됩니다." sqref="B1" xr:uid="{00000000-0002-0000-0000-000009000000}"/>
    <dataValidation allowBlank="1" showInputMessage="1" showErrorMessage="1" prompt="자동으로 결정된 평일입니다." sqref="C2:H2" xr:uid="{00000000-0002-0000-0000-00000A000000}"/>
    <dataValidation allowBlank="1" showInputMessage="1" showErrorMessage="1" prompt="이 행과 6, 8, 10, 12, 14 행은 위의 셀에 있는 날짜와 관련된 일별 메모를 입력하는 셀입니다." sqref="B4" xr:uid="{00000000-0002-0000-0000-00000B000000}"/>
    <dataValidation allowBlank="1" showInputMessage="1" showErrorMessage="1" prompt="이 셀에 메모를 입력합니다." sqref="E13:H14" xr:uid="{00000000-0002-0000-0000-00000C000000}"/>
    <dataValidation allowBlank="1" showInputMessage="1" showErrorMessage="1" prompt="오른쪽 셀에 메모를 입력합니다" sqref="D13:D14" xr:uid="{00000000-0002-0000-0000-00000D000000}"/>
    <dataValidation allowBlank="1" showInputMessage="1" showErrorMessage="1" prompt="이 셀의 연도는 자동으로 업데이트됩니다. 연도를 변경하려면 K3 셀에서 다른 연도를 선택합니다" sqref="C1" xr:uid="{68DB1B5F-672F-42EA-B173-279D18DF96BF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39997558519241921"/>
    <pageSetUpPr fitToPage="1"/>
  </sheetPr>
  <dimension ref="A1:H14"/>
  <sheetViews>
    <sheetView showGridLines="0" zoomScale="90" zoomScaleNormal="90" workbookViewId="0">
      <selection activeCell="B1" sqref="B1:H14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1:8" s="1" customFormat="1" ht="59.25" customHeight="1">
      <c r="A1"/>
      <c r="B1" s="17" t="str">
        <f>달력연도&amp;"년"&amp;" 2월"</f>
        <v>2023년 2월</v>
      </c>
      <c r="C1" s="18"/>
      <c r="D1" s="18"/>
      <c r="E1" s="19"/>
      <c r="F1" s="19"/>
      <c r="G1" s="19"/>
      <c r="H1" s="20"/>
    </row>
    <row r="2" spans="1:8" s="63" customFormat="1" ht="21.75" customHeight="1">
      <c r="A2"/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1:8" s="64" customFormat="1" ht="19.5" customHeight="1">
      <c r="A3"/>
      <c r="B3" s="61">
        <f t="array" ref="B3:H3">요일및주+DATE(달력연도,2,1)-WEEKDAY(DATE(달력연도,2,1),(주시작="월요일")+1)+1</f>
        <v>44955</v>
      </c>
      <c r="C3" s="61">
        <v>44956</v>
      </c>
      <c r="D3" s="61">
        <v>44957</v>
      </c>
      <c r="E3" s="61">
        <v>44958</v>
      </c>
      <c r="F3" s="61">
        <v>44959</v>
      </c>
      <c r="G3" s="61">
        <v>44960</v>
      </c>
      <c r="H3" s="66">
        <v>44961</v>
      </c>
    </row>
    <row r="4" spans="1:8" ht="58" customHeight="1">
      <c r="B4" s="61"/>
      <c r="C4" s="61"/>
      <c r="D4" s="61"/>
      <c r="E4" s="61"/>
      <c r="F4" s="68" t="s">
        <v>5</v>
      </c>
      <c r="G4" s="68" t="s">
        <v>6</v>
      </c>
      <c r="H4" s="66"/>
    </row>
    <row r="5" spans="1:8" s="64" customFormat="1" ht="19.5" customHeight="1">
      <c r="A5"/>
      <c r="B5" s="67">
        <f t="array" ref="B5:H5">요일및주+DATE(달력연도,2,1)-WEEKDAY(DATE(달력연도,2,1),(주시작="월요일")+1)+8</f>
        <v>44962</v>
      </c>
      <c r="C5" s="60">
        <v>44963</v>
      </c>
      <c r="D5" s="60">
        <v>44964</v>
      </c>
      <c r="E5" s="60">
        <v>44965</v>
      </c>
      <c r="F5" s="60">
        <v>44966</v>
      </c>
      <c r="G5" s="60">
        <v>44967</v>
      </c>
      <c r="H5" s="67">
        <v>44968</v>
      </c>
    </row>
    <row r="6" spans="1:8" ht="58" customHeight="1">
      <c r="B6" s="67"/>
      <c r="C6" s="60" t="s">
        <v>7</v>
      </c>
      <c r="D6" s="60" t="s">
        <v>11</v>
      </c>
      <c r="E6" s="60" t="s">
        <v>8</v>
      </c>
      <c r="F6" s="60" t="s">
        <v>9</v>
      </c>
      <c r="G6" s="60" t="s">
        <v>10</v>
      </c>
      <c r="H6" s="67"/>
    </row>
    <row r="7" spans="1:8" s="64" customFormat="1" ht="19.5" customHeight="1">
      <c r="A7"/>
      <c r="B7" s="66">
        <f t="array" ref="B7:H7">요일및주+DATE(달력연도,2,1)-WEEKDAY(DATE(달력연도,2,1),(주시작="월요일")+1)+15</f>
        <v>44969</v>
      </c>
      <c r="C7" s="61">
        <v>44970</v>
      </c>
      <c r="D7" s="61">
        <v>44971</v>
      </c>
      <c r="E7" s="61">
        <v>44972</v>
      </c>
      <c r="F7" s="61">
        <v>44973</v>
      </c>
      <c r="G7" s="61">
        <v>44974</v>
      </c>
      <c r="H7" s="66">
        <v>44975</v>
      </c>
    </row>
    <row r="8" spans="1:8" ht="58" customHeight="1">
      <c r="B8" s="66"/>
      <c r="C8" s="68" t="s">
        <v>13</v>
      </c>
      <c r="D8" s="68" t="s">
        <v>12</v>
      </c>
      <c r="E8" s="68" t="s">
        <v>14</v>
      </c>
      <c r="F8" s="68" t="s">
        <v>18</v>
      </c>
      <c r="G8" s="68" t="s">
        <v>15</v>
      </c>
      <c r="H8" s="66"/>
    </row>
    <row r="9" spans="1:8" s="64" customFormat="1" ht="19.5" customHeight="1">
      <c r="A9"/>
      <c r="B9" s="67">
        <f t="array" ref="B9:H9">요일및주+DATE(달력연도,2,1)-WEEKDAY(DATE(달력연도,2,1),(주시작="월요일")+1)+22</f>
        <v>44976</v>
      </c>
      <c r="C9" s="60">
        <v>44977</v>
      </c>
      <c r="D9" s="60">
        <v>44978</v>
      </c>
      <c r="E9" s="60">
        <v>44979</v>
      </c>
      <c r="F9" s="60">
        <v>44980</v>
      </c>
      <c r="G9" s="60">
        <v>44981</v>
      </c>
      <c r="H9" s="67">
        <v>44982</v>
      </c>
    </row>
    <row r="10" spans="1:8" ht="58" customHeight="1">
      <c r="B10" s="67"/>
      <c r="C10" s="60" t="s">
        <v>16</v>
      </c>
      <c r="D10" s="60" t="s">
        <v>17</v>
      </c>
      <c r="E10" s="60" t="s">
        <v>19</v>
      </c>
      <c r="F10" s="60" t="s">
        <v>20</v>
      </c>
      <c r="G10" s="60" t="s">
        <v>20</v>
      </c>
      <c r="H10" s="60"/>
    </row>
    <row r="11" spans="1:8" s="64" customFormat="1" ht="19.5" customHeight="1">
      <c r="A11"/>
      <c r="B11" s="66">
        <f t="array" ref="B11:H11">요일및주+DATE(달력연도,2,1)-WEEKDAY(DATE(달력연도,2,1),(주시작="월요일")+1)+29</f>
        <v>44983</v>
      </c>
      <c r="C11" s="61">
        <v>44984</v>
      </c>
      <c r="D11" s="61">
        <v>44985</v>
      </c>
      <c r="E11" s="61">
        <v>44986</v>
      </c>
      <c r="F11" s="61">
        <v>44987</v>
      </c>
      <c r="G11" s="61">
        <v>44988</v>
      </c>
      <c r="H11" s="61">
        <v>44989</v>
      </c>
    </row>
    <row r="12" spans="1:8" ht="58" customHeight="1">
      <c r="B12" s="61"/>
      <c r="C12" s="68" t="s">
        <v>21</v>
      </c>
      <c r="D12" s="68" t="s">
        <v>22</v>
      </c>
      <c r="E12" s="61"/>
      <c r="F12" s="61"/>
      <c r="G12" s="61"/>
      <c r="H12" s="61"/>
    </row>
    <row r="13" spans="1:8" s="64" customFormat="1" ht="19.5" customHeight="1">
      <c r="A13"/>
      <c r="B13" s="60">
        <f t="array" ref="B13:C13">요일및주+DATE(달력연도,2,1)-WEEKDAY(DATE(달력연도,2,1),(주시작="월요일")+1)+36</f>
        <v>44990</v>
      </c>
      <c r="C13" s="60">
        <v>44991</v>
      </c>
      <c r="D13" s="62" t="s">
        <v>0</v>
      </c>
      <c r="E13" s="76" t="s">
        <v>23</v>
      </c>
      <c r="F13" s="71"/>
      <c r="G13" s="71"/>
      <c r="H13" s="72"/>
    </row>
    <row r="14" spans="1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36" priority="4">
      <formula>AND(DAY(B11)&gt;=1,DAY(B11)&lt;=15)</formula>
    </cfRule>
  </conditionalFormatting>
  <conditionalFormatting sqref="B3:G3">
    <cfRule type="expression" dxfId="35" priority="3">
      <formula>DAY(B3)&gt;8</formula>
    </cfRule>
  </conditionalFormatting>
  <conditionalFormatting sqref="D13">
    <cfRule type="expression" dxfId="34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1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1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1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100-000003000000}"/>
    <dataValidation allowBlank="1" showInputMessage="1" showErrorMessage="1" prompt="2월 달력" sqref="A1" xr:uid="{00000000-0002-0000-0100-000005000000}"/>
    <dataValidation allowBlank="1" showInputMessage="1" showErrorMessage="1" prompt="오른쪽 셀에 메모를 입력합니다." sqref="D13:D14" xr:uid="{00000000-0002-0000-0100-000006000000}"/>
    <dataValidation allowBlank="1" showInputMessage="1" showErrorMessage="1" prompt="이 셀에 메모를 입력합니다." sqref="E13:H14" xr:uid="{00000000-0002-0000-0100-000007000000}"/>
    <dataValidation allowBlank="1" showInputMessage="1" showErrorMessage="1" prompt="이 행과 6, 8, 10, 12, 14 행은 위의 셀에 있는 날짜와 관련된 일별 메모를 입력하는 셀입니다" sqref="B4" xr:uid="{00000000-0002-0000-0100-000008000000}"/>
    <dataValidation allowBlank="1" showInputMessage="1" showErrorMessage="1" prompt="이 셀의 연도는 자동으로 업데이트됩니다. 연도를 변경하려면 1월 워크시트의 K3 셀에서 다른 연도를 선택하세요" sqref="C1" xr:uid="{B76B5EE0-7A31-4E98-9046-DEB20A06C325}"/>
  </dataValidations>
  <printOptions horizontalCentered="1" verticalCentered="1"/>
  <pageMargins left="0.7" right="0.7" top="0.75" bottom="0.75" header="0.3" footer="0.3"/>
  <pageSetup paperSize="9" scale="90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A1:H14"/>
  <sheetViews>
    <sheetView showGridLines="0" tabSelected="1" zoomScale="90" zoomScaleNormal="90" workbookViewId="0">
      <selection activeCell="E13" sqref="E13:H14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3" t="str">
        <f>달력연도&amp;"년"&amp;" 3월"</f>
        <v>2023년 3월</v>
      </c>
      <c r="C1" s="24"/>
      <c r="D1" s="24"/>
      <c r="E1" s="25"/>
      <c r="F1" s="25"/>
      <c r="G1" s="25"/>
      <c r="H1" s="2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요일및주+DATE(달력연도,3,1)-WEEKDAY(DATE(달력연도,3,1),(주시작="월요일")+1)+1</f>
        <v>44983</v>
      </c>
      <c r="C3" s="61">
        <v>44984</v>
      </c>
      <c r="D3" s="61">
        <v>44985</v>
      </c>
      <c r="E3" s="66">
        <v>44986</v>
      </c>
      <c r="F3" s="61">
        <v>44987</v>
      </c>
      <c r="G3" s="61">
        <v>44988</v>
      </c>
      <c r="H3" s="66">
        <v>44989</v>
      </c>
    </row>
    <row r="4" spans="2:8" ht="58" customHeight="1">
      <c r="F4" s="69" t="s">
        <v>34</v>
      </c>
      <c r="G4" s="70" t="s">
        <v>24</v>
      </c>
      <c r="H4" s="51"/>
    </row>
    <row r="5" spans="2:8" ht="19.5" customHeight="1">
      <c r="B5" s="67">
        <f t="array" ref="B5:H5">요일및주+DATE(달력연도,3,1)-WEEKDAY(DATE(달력연도,3,1),(주시작="월요일")+1)+8</f>
        <v>44990</v>
      </c>
      <c r="C5" s="60">
        <v>44991</v>
      </c>
      <c r="D5" s="60">
        <v>44992</v>
      </c>
      <c r="E5" s="60">
        <v>44993</v>
      </c>
      <c r="F5" s="60">
        <v>44994</v>
      </c>
      <c r="G5" s="60">
        <v>44995</v>
      </c>
      <c r="H5" s="67">
        <v>44996</v>
      </c>
    </row>
    <row r="6" spans="2:8" ht="58" customHeight="1">
      <c r="B6" s="67"/>
      <c r="C6" s="60" t="s">
        <v>26</v>
      </c>
      <c r="D6" s="60" t="s">
        <v>27</v>
      </c>
      <c r="E6" s="60" t="s">
        <v>27</v>
      </c>
      <c r="F6" s="60" t="s">
        <v>27</v>
      </c>
      <c r="G6" s="60" t="s">
        <v>28</v>
      </c>
      <c r="H6" s="67"/>
    </row>
    <row r="7" spans="2:8" ht="19.5" customHeight="1">
      <c r="B7" s="66">
        <f t="array" ref="B7:H7">요일및주+DATE(달력연도,3,1)-WEEKDAY(DATE(달력연도,3,1),(주시작="월요일")+1)+15</f>
        <v>44997</v>
      </c>
      <c r="C7" s="61">
        <v>44998</v>
      </c>
      <c r="D7" s="61">
        <v>44999</v>
      </c>
      <c r="E7" s="61">
        <v>45000</v>
      </c>
      <c r="F7" s="61">
        <v>45001</v>
      </c>
      <c r="G7" s="61">
        <v>45002</v>
      </c>
      <c r="H7" s="66">
        <v>45003</v>
      </c>
    </row>
    <row r="8" spans="2:8" ht="58" customHeight="1">
      <c r="B8" s="66"/>
      <c r="C8" s="68" t="s">
        <v>31</v>
      </c>
      <c r="D8" s="69" t="s">
        <v>32</v>
      </c>
      <c r="E8" s="68" t="s">
        <v>30</v>
      </c>
      <c r="F8" s="68" t="s">
        <v>33</v>
      </c>
      <c r="G8" s="68" t="s">
        <v>25</v>
      </c>
      <c r="H8" s="66"/>
    </row>
    <row r="9" spans="2:8" ht="19.5" customHeight="1">
      <c r="B9" s="67">
        <f t="array" ref="B9:H9">요일및주+DATE(달력연도,3,1)-WEEKDAY(DATE(달력연도,3,1),(주시작="월요일")+1)+22</f>
        <v>45004</v>
      </c>
      <c r="C9" s="60">
        <v>45005</v>
      </c>
      <c r="D9" s="60">
        <v>45006</v>
      </c>
      <c r="E9" s="60">
        <v>45007</v>
      </c>
      <c r="F9" s="60">
        <v>45008</v>
      </c>
      <c r="G9" s="60">
        <v>45009</v>
      </c>
      <c r="H9" s="67">
        <v>45010</v>
      </c>
    </row>
    <row r="10" spans="2:8" ht="58" customHeight="1">
      <c r="B10" s="67"/>
      <c r="C10" s="60" t="s">
        <v>35</v>
      </c>
      <c r="D10" s="60" t="s">
        <v>38</v>
      </c>
      <c r="E10" s="60" t="s">
        <v>36</v>
      </c>
      <c r="F10" s="60" t="s">
        <v>36</v>
      </c>
      <c r="G10" s="60" t="s">
        <v>36</v>
      </c>
      <c r="H10" s="60"/>
    </row>
    <row r="11" spans="2:8" ht="19.5" customHeight="1">
      <c r="B11" s="66">
        <f t="array" ref="B11:H11">요일및주+DATE(달력연도,3,1)-WEEKDAY(DATE(달력연도,3,1),(주시작="월요일")+1)+29</f>
        <v>45011</v>
      </c>
      <c r="C11" s="61">
        <v>45012</v>
      </c>
      <c r="D11" s="61">
        <v>45013</v>
      </c>
      <c r="E11" s="61">
        <v>45014</v>
      </c>
      <c r="F11" s="61">
        <v>45015</v>
      </c>
      <c r="G11" s="61">
        <v>45016</v>
      </c>
      <c r="H11" s="61">
        <v>45017</v>
      </c>
    </row>
    <row r="12" spans="2:8" ht="58" customHeight="1">
      <c r="B12" s="61"/>
      <c r="C12" s="60" t="s">
        <v>37</v>
      </c>
      <c r="D12" s="61" t="s">
        <v>29</v>
      </c>
      <c r="E12" s="61"/>
      <c r="F12" s="61"/>
      <c r="G12" s="61"/>
      <c r="H12" s="61"/>
    </row>
    <row r="13" spans="2:8" ht="19.5" customHeight="1">
      <c r="B13" s="60">
        <f t="array" ref="B13:C13">요일및주+DATE(달력연도,3,1)-WEEKDAY(DATE(달력연도,3,1),(주시작="월요일")+1)+36</f>
        <v>45018</v>
      </c>
      <c r="C13" s="60">
        <v>45019</v>
      </c>
      <c r="D13" s="62" t="s">
        <v>0</v>
      </c>
      <c r="E13" s="71" t="s">
        <v>39</v>
      </c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33" priority="10">
      <formula>AND(DAY(B11)&gt;=1,DAY(B11)&lt;=15)</formula>
    </cfRule>
  </conditionalFormatting>
  <conditionalFormatting sqref="D13">
    <cfRule type="expression" dxfId="32" priority="7">
      <formula>AND(DAY(D13)&gt;=1,DAY(D13)&lt;=15)</formula>
    </cfRule>
  </conditionalFormatting>
  <conditionalFormatting sqref="E3">
    <cfRule type="expression" dxfId="31" priority="6">
      <formula>DAY(E3)&gt;8</formula>
    </cfRule>
  </conditionalFormatting>
  <conditionalFormatting sqref="F3:G3">
    <cfRule type="expression" dxfId="30" priority="4">
      <formula>DAY(F3)&gt;8</formula>
    </cfRule>
  </conditionalFormatting>
  <conditionalFormatting sqref="D3">
    <cfRule type="expression" dxfId="29" priority="3">
      <formula>DAY(D3)&gt;8</formula>
    </cfRule>
  </conditionalFormatting>
  <conditionalFormatting sqref="C3">
    <cfRule type="expression" dxfId="28" priority="2">
      <formula>DAY(C3)&gt;8</formula>
    </cfRule>
  </conditionalFormatting>
  <conditionalFormatting sqref="B3">
    <cfRule type="expression" dxfId="27" priority="1">
      <formula>DAY(B3)&gt;8</formula>
    </cfRule>
  </conditionalFormatting>
  <dataValidations xWindow="208" yWindow="410" count="9">
    <dataValidation allowBlank="1" showInputMessage="1" showErrorMessage="1" prompt="이 행과 6, 8, 10, 12, 14 행은 위의 셀에 있는 날짜와 관련된 일별 메모를 입력하는 셀입니다" sqref="B4" xr:uid="{00000000-0002-0000-0200-000000000000}"/>
    <dataValidation allowBlank="1" showInputMessage="1" showErrorMessage="1" prompt="이 셀에 메모를 입력합니다." sqref="E13:H14" xr:uid="{00000000-0002-0000-0200-000001000000}"/>
    <dataValidation allowBlank="1" showInputMessage="1" showErrorMessage="1" prompt="오른쪽 셀에 메모를 입력합니다." sqref="D13:D14" xr:uid="{00000000-0002-0000-0200-000002000000}"/>
    <dataValidation allowBlank="1" showInputMessage="1" showErrorMessage="1" prompt="3월 달력" sqref="A1" xr:uid="{00000000-0002-0000-0200-000003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200-000005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200-000006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200-000007000000}"/>
    <dataValidation allowBlank="1" showInputMessage="1" showErrorMessage="1" prompt="자동으로 요일이 결정됩니다" sqref="C2:H2" xr:uid="{00000000-0002-0000-0200-000008000000}"/>
    <dataValidation allowBlank="1" showInputMessage="1" showErrorMessage="1" prompt="이 셀의 연도는 자동으로 업데이트됩니다. 연도를 변경하려면 1월 워크시트의 K3 셀에서 다른 연도를 선택하세요" sqref="C1" xr:uid="{C1995E01-AAE3-4041-A81C-0B13ED717A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1" t="str">
        <f>달력연도&amp;"년"&amp;" 4월"</f>
        <v>2023년 4월</v>
      </c>
      <c r="C1" s="8"/>
      <c r="D1" s="8"/>
      <c r="E1" s="9"/>
      <c r="F1" s="9"/>
      <c r="G1" s="9"/>
      <c r="H1" s="22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요일및주+DATE(달력연도,4,1)-WEEKDAY(DATE(달력연도,4,1),(주시작="월요일")+1)+1</f>
        <v>45011</v>
      </c>
      <c r="C3" s="61">
        <v>45012</v>
      </c>
      <c r="D3" s="61">
        <v>45013</v>
      </c>
      <c r="E3" s="61">
        <v>45014</v>
      </c>
      <c r="F3" s="61">
        <v>45015</v>
      </c>
      <c r="G3" s="61">
        <v>45016</v>
      </c>
      <c r="H3" s="61">
        <v>45017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요일및주+DATE(달력연도,4,1)-WEEKDAY(DATE(달력연도,4,1),(주시작="월요일")+1)+8</f>
        <v>45018</v>
      </c>
      <c r="C5" s="60">
        <v>45019</v>
      </c>
      <c r="D5" s="60">
        <v>45020</v>
      </c>
      <c r="E5" s="60">
        <v>45021</v>
      </c>
      <c r="F5" s="60">
        <v>45022</v>
      </c>
      <c r="G5" s="60">
        <v>45023</v>
      </c>
      <c r="H5" s="60">
        <v>45024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요일및주+DATE(달력연도,4,1)-WEEKDAY(DATE(달력연도,4,1),(주시작="월요일")+1)+15</f>
        <v>45025</v>
      </c>
      <c r="C7" s="61">
        <v>45026</v>
      </c>
      <c r="D7" s="61">
        <v>45027</v>
      </c>
      <c r="E7" s="61">
        <v>45028</v>
      </c>
      <c r="F7" s="61">
        <v>45029</v>
      </c>
      <c r="G7" s="61">
        <v>45030</v>
      </c>
      <c r="H7" s="61">
        <v>45031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요일및주+DATE(달력연도,4,1)-WEEKDAY(DATE(달력연도,4,1),(주시작="월요일")+1)+22</f>
        <v>45032</v>
      </c>
      <c r="C9" s="60">
        <v>45033</v>
      </c>
      <c r="D9" s="60">
        <v>45034</v>
      </c>
      <c r="E9" s="60">
        <v>45035</v>
      </c>
      <c r="F9" s="60">
        <v>45036</v>
      </c>
      <c r="G9" s="60">
        <v>45037</v>
      </c>
      <c r="H9" s="60">
        <v>45038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요일및주+DATE(달력연도,4,1)-WEEKDAY(DATE(달력연도,4,1),(주시작="월요일")+1)+29</f>
        <v>45039</v>
      </c>
      <c r="C11" s="61">
        <v>45040</v>
      </c>
      <c r="D11" s="61">
        <v>45041</v>
      </c>
      <c r="E11" s="61">
        <v>45042</v>
      </c>
      <c r="F11" s="61">
        <v>45043</v>
      </c>
      <c r="G11" s="61">
        <v>45044</v>
      </c>
      <c r="H11" s="61">
        <v>45045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요일및주+DATE(달력연도,4,1)-WEEKDAY(DATE(달력연도,4,1),(주시작="월요일")+1)+36</f>
        <v>45046</v>
      </c>
      <c r="C13" s="60">
        <v>45047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6" priority="4">
      <formula>AND(DAY(B11)&gt;=1,DAY(B11)&lt;=15)</formula>
    </cfRule>
  </conditionalFormatting>
  <conditionalFormatting sqref="B3:G3">
    <cfRule type="expression" dxfId="25" priority="3">
      <formula>DAY(B3)&gt;8</formula>
    </cfRule>
  </conditionalFormatting>
  <conditionalFormatting sqref="D13">
    <cfRule type="expression" dxfId="24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3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3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3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300-000003000000}"/>
    <dataValidation allowBlank="1" showInputMessage="1" showErrorMessage="1" prompt="4월 달력" sqref="A1" xr:uid="{00000000-0002-0000-0300-000005000000}"/>
    <dataValidation allowBlank="1" showInputMessage="1" showErrorMessage="1" prompt="오른쪽 셀에 메모를 입력합니다." sqref="D13:D14" xr:uid="{00000000-0002-0000-0300-000006000000}"/>
    <dataValidation allowBlank="1" showInputMessage="1" showErrorMessage="1" prompt="이 셀에 메모를 입력합니다." sqref="E13:H14" xr:uid="{00000000-0002-0000-0300-000007000000}"/>
    <dataValidation allowBlank="1" showInputMessage="1" showErrorMessage="1" prompt="이 행과 6, 8, 10, 12, 14 행은 위의 셀에 있는 날짜와 관련된 일별 메모를 입력하는 셀입니다" sqref="B4" xr:uid="{00000000-0002-0000-0300-000008000000}"/>
    <dataValidation allowBlank="1" showInputMessage="1" showErrorMessage="1" prompt="이 셀의 연도는 자동으로 업데이트됩니다. 연도를 변경하려면 1월 워크시트의 K3 셀에서 다른 연도를 선택하세요" sqref="C1" xr:uid="{D16B5673-0252-4E4D-BE2B-2E1EE12D2911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54" t="str">
        <f>달력연도&amp;"년"&amp;" 5월"</f>
        <v>2023년 5월</v>
      </c>
      <c r="C1" s="55"/>
      <c r="D1" s="55"/>
      <c r="E1" s="56"/>
      <c r="F1" s="56"/>
      <c r="G1" s="56"/>
      <c r="H1" s="57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요일및주+DATE(달력연도,5,1)-WEEKDAY(DATE(달력연도,5,1),(주시작="월요일")+1)+1</f>
        <v>45046</v>
      </c>
      <c r="C3" s="61">
        <v>45047</v>
      </c>
      <c r="D3" s="61">
        <v>45048</v>
      </c>
      <c r="E3" s="61">
        <v>45049</v>
      </c>
      <c r="F3" s="61">
        <v>45050</v>
      </c>
      <c r="G3" s="61">
        <v>45051</v>
      </c>
      <c r="H3" s="61">
        <v>45052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요일및주+DATE(달력연도,5,1)-WEEKDAY(DATE(달력연도,5,1),(주시작="월요일")+1)+8</f>
        <v>45053</v>
      </c>
      <c r="C5" s="60">
        <v>45054</v>
      </c>
      <c r="D5" s="60">
        <v>45055</v>
      </c>
      <c r="E5" s="60">
        <v>45056</v>
      </c>
      <c r="F5" s="60">
        <v>45057</v>
      </c>
      <c r="G5" s="60">
        <v>45058</v>
      </c>
      <c r="H5" s="60">
        <v>45059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요일및주+DATE(달력연도,5,1)-WEEKDAY(DATE(달력연도,5,1),(주시작="월요일")+1)+15</f>
        <v>45060</v>
      </c>
      <c r="C7" s="61">
        <v>45061</v>
      </c>
      <c r="D7" s="61">
        <v>45062</v>
      </c>
      <c r="E7" s="61">
        <v>45063</v>
      </c>
      <c r="F7" s="61">
        <v>45064</v>
      </c>
      <c r="G7" s="61">
        <v>45065</v>
      </c>
      <c r="H7" s="61">
        <v>45066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요일및주+DATE(달력연도,5,1)-WEEKDAY(DATE(달력연도,5,1),(주시작="월요일")+1)+22</f>
        <v>45067</v>
      </c>
      <c r="C9" s="60">
        <v>45068</v>
      </c>
      <c r="D9" s="60">
        <v>45069</v>
      </c>
      <c r="E9" s="60">
        <v>45070</v>
      </c>
      <c r="F9" s="60">
        <v>45071</v>
      </c>
      <c r="G9" s="60">
        <v>45072</v>
      </c>
      <c r="H9" s="60">
        <v>45073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요일및주+DATE(달력연도,5,1)-WEEKDAY(DATE(달력연도,5,1),(주시작="월요일")+1)+29</f>
        <v>45074</v>
      </c>
      <c r="C11" s="61">
        <v>45075</v>
      </c>
      <c r="D11" s="61">
        <v>45076</v>
      </c>
      <c r="E11" s="61">
        <v>45077</v>
      </c>
      <c r="F11" s="61">
        <v>45078</v>
      </c>
      <c r="G11" s="61">
        <v>45079</v>
      </c>
      <c r="H11" s="61">
        <v>45080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요일및주+DATE(달력연도,5,1)-WEEKDAY(DATE(달력연도,5,1),(주시작="월요일")+1)+36</f>
        <v>45081</v>
      </c>
      <c r="C13" s="60">
        <v>45082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3" priority="4">
      <formula>AND(DAY(B11)&gt;=1,DAY(B11)&lt;=15)</formula>
    </cfRule>
  </conditionalFormatting>
  <conditionalFormatting sqref="B3:G3">
    <cfRule type="expression" dxfId="22" priority="3">
      <formula>DAY(B3)&gt;8</formula>
    </cfRule>
  </conditionalFormatting>
  <conditionalFormatting sqref="D13">
    <cfRule type="expression" dxfId="21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4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4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4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400-000003000000}"/>
    <dataValidation allowBlank="1" showInputMessage="1" showErrorMessage="1" prompt="5월 달력" sqref="A1" xr:uid="{00000000-0002-0000-0400-000005000000}"/>
    <dataValidation allowBlank="1" showInputMessage="1" showErrorMessage="1" prompt="오른쪽 셀에 메모를 입력합니다." sqref="D13:D14" xr:uid="{00000000-0002-0000-0400-000006000000}"/>
    <dataValidation allowBlank="1" showInputMessage="1" showErrorMessage="1" prompt="이 셀에 메모를 입력합니다." sqref="E13:H14" xr:uid="{00000000-0002-0000-0400-000007000000}"/>
    <dataValidation allowBlank="1" showInputMessage="1" showErrorMessage="1" prompt="이 행과 6, 8, 10, 12, 14 행은 위의 셀에 있는 날짜와 관련된 일별 메모를 입력하는 셀입니다" sqref="B4" xr:uid="{00000000-0002-0000-0400-000008000000}"/>
    <dataValidation allowBlank="1" showInputMessage="1" showErrorMessage="1" prompt="이 셀의 연도는 자동으로 업데이트됩니다. 연도를 변경하려면 1월 워크시트의 K3 셀에서 다른 연도를 선택하세요" sqref="C1" xr:uid="{ABE90B0D-7A98-427F-982B-03C8A65C5CD7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13" t="str">
        <f>달력연도&amp;"년"&amp;" 6월"</f>
        <v>2023년 6월</v>
      </c>
      <c r="C1" s="14"/>
      <c r="D1" s="14"/>
      <c r="E1" s="15"/>
      <c r="F1" s="15"/>
      <c r="G1" s="15"/>
      <c r="H1" s="1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요일및주+DATE(달력연도,6,1)-WEEKDAY(DATE(달력연도,6,1),(주시작="월요일")+1)+1</f>
        <v>45074</v>
      </c>
      <c r="C3" s="61">
        <v>45075</v>
      </c>
      <c r="D3" s="61">
        <v>45076</v>
      </c>
      <c r="E3" s="61">
        <v>45077</v>
      </c>
      <c r="F3" s="61">
        <v>45078</v>
      </c>
      <c r="G3" s="61">
        <v>45079</v>
      </c>
      <c r="H3" s="61">
        <v>45080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요일및주+DATE(달력연도,6,1)-WEEKDAY(DATE(달력연도,6,1),(주시작="월요일")+1)+8</f>
        <v>45081</v>
      </c>
      <c r="C5" s="60">
        <v>45082</v>
      </c>
      <c r="D5" s="60">
        <v>45083</v>
      </c>
      <c r="E5" s="60">
        <v>45084</v>
      </c>
      <c r="F5" s="60">
        <v>45085</v>
      </c>
      <c r="G5" s="60">
        <v>45086</v>
      </c>
      <c r="H5" s="60">
        <v>45087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요일및주+DATE(달력연도,6,1)-WEEKDAY(DATE(달력연도,6,1),(주시작="월요일")+1)+15</f>
        <v>45088</v>
      </c>
      <c r="C7" s="61">
        <v>45089</v>
      </c>
      <c r="D7" s="61">
        <v>45090</v>
      </c>
      <c r="E7" s="61">
        <v>45091</v>
      </c>
      <c r="F7" s="61">
        <v>45092</v>
      </c>
      <c r="G7" s="61">
        <v>45093</v>
      </c>
      <c r="H7" s="61">
        <v>45094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요일및주+DATE(달력연도,6,1)-WEEKDAY(DATE(달력연도,6,1),(주시작="월요일")+1)+22</f>
        <v>45095</v>
      </c>
      <c r="C9" s="60">
        <v>45096</v>
      </c>
      <c r="D9" s="60">
        <v>45097</v>
      </c>
      <c r="E9" s="60">
        <v>45098</v>
      </c>
      <c r="F9" s="60">
        <v>45099</v>
      </c>
      <c r="G9" s="60">
        <v>45100</v>
      </c>
      <c r="H9" s="60">
        <v>45101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요일및주+DATE(달력연도,6,1)-WEEKDAY(DATE(달력연도,6,1),(주시작="월요일")+1)+29</f>
        <v>45102</v>
      </c>
      <c r="C11" s="61">
        <v>45103</v>
      </c>
      <c r="D11" s="61">
        <v>45104</v>
      </c>
      <c r="E11" s="61">
        <v>45105</v>
      </c>
      <c r="F11" s="61">
        <v>45106</v>
      </c>
      <c r="G11" s="61">
        <v>45107</v>
      </c>
      <c r="H11" s="61">
        <v>45108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요일및주+DATE(달력연도,6,1)-WEEKDAY(DATE(달력연도,6,1),(주시작="월요일")+1)+36</f>
        <v>45109</v>
      </c>
      <c r="C13" s="60">
        <v>45110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0" priority="4">
      <formula>AND(DAY(B11)&gt;=1,DAY(B11)&lt;=15)</formula>
    </cfRule>
  </conditionalFormatting>
  <conditionalFormatting sqref="B3:G3">
    <cfRule type="expression" dxfId="19" priority="3">
      <formula>DAY(B3)&gt;8</formula>
    </cfRule>
  </conditionalFormatting>
  <conditionalFormatting sqref="D13">
    <cfRule type="expression" dxfId="18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5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5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5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500-000003000000}"/>
    <dataValidation allowBlank="1" showInputMessage="1" showErrorMessage="1" prompt="6월 달력" sqref="A1" xr:uid="{00000000-0002-0000-0500-000005000000}"/>
    <dataValidation allowBlank="1" showInputMessage="1" showErrorMessage="1" prompt="오른쪽 셀에 메모를 입력합니다." sqref="D13:D14" xr:uid="{00000000-0002-0000-0500-000006000000}"/>
    <dataValidation allowBlank="1" showInputMessage="1" showErrorMessage="1" prompt="이 셀에 메모를 입력합니다." sqref="E13:H14" xr:uid="{00000000-0002-0000-0500-000007000000}"/>
    <dataValidation allowBlank="1" showInputMessage="1" showErrorMessage="1" prompt="이 행과 6, 8, 10, 12, 14 행은 위의 셀에 있는 날짜와 관련된 일별 메모를 입력하는 셀입니다" sqref="B4" xr:uid="{00000000-0002-0000-0500-000008000000}"/>
    <dataValidation allowBlank="1" showInputMessage="1" showErrorMessage="1" prompt="이 셀의 연도는 자동으로 업데이트됩니다. 연도를 변경하려면 1월 워크시트의 K3 셀에서 다른 연도를 선택하세요" sqref="C1" xr:uid="{3B5EBA9E-6F2A-4A06-88F5-C22A256606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7" t="str">
        <f>달력연도&amp;"년"&amp;" 7월"</f>
        <v>2023년 7월</v>
      </c>
      <c r="C1" s="28"/>
      <c r="D1" s="28"/>
      <c r="E1" s="29"/>
      <c r="F1" s="29"/>
      <c r="G1" s="29"/>
      <c r="H1" s="30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요일및주+DATE(달력연도,7,1)-WEEKDAY(DATE(달력연도,7,1),(주시작="월요일")+1)+1</f>
        <v>45102</v>
      </c>
      <c r="C3" s="61">
        <v>45103</v>
      </c>
      <c r="D3" s="61">
        <v>45104</v>
      </c>
      <c r="E3" s="61">
        <v>45105</v>
      </c>
      <c r="F3" s="61">
        <v>45106</v>
      </c>
      <c r="G3" s="61">
        <v>45107</v>
      </c>
      <c r="H3" s="61">
        <v>45108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요일및주+DATE(달력연도,7,1)-WEEKDAY(DATE(달력연도,7,1),(주시작="월요일")+1)+8</f>
        <v>45109</v>
      </c>
      <c r="C5" s="60">
        <v>45110</v>
      </c>
      <c r="D5" s="60">
        <v>45111</v>
      </c>
      <c r="E5" s="60">
        <v>45112</v>
      </c>
      <c r="F5" s="60">
        <v>45113</v>
      </c>
      <c r="G5" s="60">
        <v>45114</v>
      </c>
      <c r="H5" s="60">
        <v>45115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요일및주+DATE(달력연도,7,1)-WEEKDAY(DATE(달력연도,7,1),(주시작="월요일")+1)+15</f>
        <v>45116</v>
      </c>
      <c r="C7" s="61">
        <v>45117</v>
      </c>
      <c r="D7" s="61">
        <v>45118</v>
      </c>
      <c r="E7" s="61">
        <v>45119</v>
      </c>
      <c r="F7" s="61">
        <v>45120</v>
      </c>
      <c r="G7" s="61">
        <v>45121</v>
      </c>
      <c r="H7" s="61">
        <v>45122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요일및주+DATE(달력연도,7,1)-WEEKDAY(DATE(달력연도,7,1),(주시작="월요일")+1)+22</f>
        <v>45123</v>
      </c>
      <c r="C9" s="60">
        <v>45124</v>
      </c>
      <c r="D9" s="60">
        <v>45125</v>
      </c>
      <c r="E9" s="60">
        <v>45126</v>
      </c>
      <c r="F9" s="60">
        <v>45127</v>
      </c>
      <c r="G9" s="60">
        <v>45128</v>
      </c>
      <c r="H9" s="60">
        <v>45129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요일및주+DATE(달력연도,7,1)-WEEKDAY(DATE(달력연도,7,1),(주시작="월요일")+1)+29</f>
        <v>45130</v>
      </c>
      <c r="C11" s="61">
        <v>45131</v>
      </c>
      <c r="D11" s="61">
        <v>45132</v>
      </c>
      <c r="E11" s="61">
        <v>45133</v>
      </c>
      <c r="F11" s="61">
        <v>45134</v>
      </c>
      <c r="G11" s="61">
        <v>45135</v>
      </c>
      <c r="H11" s="61">
        <v>45136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요일및주+DATE(달력연도,7,1)-WEEKDAY(DATE(달력연도,7,1),(주시작="월요일")+1)+36</f>
        <v>45137</v>
      </c>
      <c r="C13" s="60">
        <v>45138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dataConsolidate/>
  <mergeCells count="1">
    <mergeCell ref="E13:H14"/>
  </mergeCells>
  <phoneticPr fontId="27" type="noConversion"/>
  <conditionalFormatting sqref="B11:H11 B13:C13">
    <cfRule type="expression" dxfId="17" priority="4">
      <formula>AND(DAY(B11)&gt;=1,DAY(B11)&lt;=15)</formula>
    </cfRule>
  </conditionalFormatting>
  <conditionalFormatting sqref="B3:G3">
    <cfRule type="expression" dxfId="16" priority="3">
      <formula>DAY(B3)&gt;8</formula>
    </cfRule>
  </conditionalFormatting>
  <conditionalFormatting sqref="D13">
    <cfRule type="expression" dxfId="15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6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6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6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600-000003000000}"/>
    <dataValidation allowBlank="1" showInputMessage="1" showErrorMessage="1" prompt="이 셀의 연도는 자동으로 업데이트됩니다. 연도를 변경하려면 1월 워크시트의 K3 셀에서 다른 연도를 선택하세요" sqref="C1" xr:uid="{00000000-0002-0000-0600-000004000000}"/>
    <dataValidation allowBlank="1" showInputMessage="1" showErrorMessage="1" prompt="7월 달력" sqref="A1" xr:uid="{00000000-0002-0000-0600-000005000000}"/>
    <dataValidation allowBlank="1" showInputMessage="1" showErrorMessage="1" prompt="오른쪽 셀에 메모를 입력합니다." sqref="D13:D14" xr:uid="{00000000-0002-0000-0600-000006000000}"/>
    <dataValidation allowBlank="1" showInputMessage="1" showErrorMessage="1" prompt="이 셀에 메모를 입력합니다." sqref="E13:H14" xr:uid="{00000000-0002-0000-0600-000007000000}"/>
    <dataValidation allowBlank="1" showInputMessage="1" showErrorMessage="1" prompt="이 행과 6, 8, 10, 12, 14 행은 위의 셀에 있는 날짜와 관련된 일별 메모를 입력하는 셀입니다." sqref="B4" xr:uid="{00000000-0002-0000-06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31" t="str">
        <f>달력연도&amp;"년"&amp;" 8월"</f>
        <v>2023년 8월</v>
      </c>
      <c r="C1" s="32"/>
      <c r="D1" s="32"/>
      <c r="E1" s="33"/>
      <c r="F1" s="33"/>
      <c r="G1" s="33"/>
      <c r="H1" s="3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요일및주+DATE(달력연도,8,1)-WEEKDAY(DATE(달력연도,8,1),(주시작="월요일")+1)+1</f>
        <v>45137</v>
      </c>
      <c r="C3" s="61">
        <v>45138</v>
      </c>
      <c r="D3" s="61">
        <v>45139</v>
      </c>
      <c r="E3" s="61">
        <v>45140</v>
      </c>
      <c r="F3" s="61">
        <v>45141</v>
      </c>
      <c r="G3" s="61">
        <v>45142</v>
      </c>
      <c r="H3" s="61">
        <v>45143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요일및주+DATE(달력연도,8,1)-WEEKDAY(DATE(달력연도,8,1),(주시작="월요일")+1)+8</f>
        <v>45144</v>
      </c>
      <c r="C5" s="60">
        <v>45145</v>
      </c>
      <c r="D5" s="60">
        <v>45146</v>
      </c>
      <c r="E5" s="60">
        <v>45147</v>
      </c>
      <c r="F5" s="60">
        <v>45148</v>
      </c>
      <c r="G5" s="60">
        <v>45149</v>
      </c>
      <c r="H5" s="60">
        <v>45150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요일및주+DATE(달력연도,8,1)-WEEKDAY(DATE(달력연도,8,1),(주시작="월요일")+1)+15</f>
        <v>45151</v>
      </c>
      <c r="C7" s="61">
        <v>45152</v>
      </c>
      <c r="D7" s="61">
        <v>45153</v>
      </c>
      <c r="E7" s="61">
        <v>45154</v>
      </c>
      <c r="F7" s="61">
        <v>45155</v>
      </c>
      <c r="G7" s="61">
        <v>45156</v>
      </c>
      <c r="H7" s="61">
        <v>45157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요일및주+DATE(달력연도,8,1)-WEEKDAY(DATE(달력연도,8,1),(주시작="월요일")+1)+22</f>
        <v>45158</v>
      </c>
      <c r="C9" s="60">
        <v>45159</v>
      </c>
      <c r="D9" s="60">
        <v>45160</v>
      </c>
      <c r="E9" s="60">
        <v>45161</v>
      </c>
      <c r="F9" s="60">
        <v>45162</v>
      </c>
      <c r="G9" s="60">
        <v>45163</v>
      </c>
      <c r="H9" s="60">
        <v>45164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요일및주+DATE(달력연도,8,1)-WEEKDAY(DATE(달력연도,8,1),(주시작="월요일")+1)+29</f>
        <v>45165</v>
      </c>
      <c r="C11" s="61">
        <v>45166</v>
      </c>
      <c r="D11" s="61">
        <v>45167</v>
      </c>
      <c r="E11" s="61">
        <v>45168</v>
      </c>
      <c r="F11" s="61">
        <v>45169</v>
      </c>
      <c r="G11" s="61">
        <v>45170</v>
      </c>
      <c r="H11" s="61">
        <v>45171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요일및주+DATE(달력연도,8,1)-WEEKDAY(DATE(달력연도,8,1),(주시작="월요일")+1)+36</f>
        <v>45172</v>
      </c>
      <c r="C13" s="60">
        <v>45173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14" priority="4">
      <formula>AND(DAY(B11)&gt;=1,DAY(B11)&lt;=15)</formula>
    </cfRule>
  </conditionalFormatting>
  <conditionalFormatting sqref="B3:G3">
    <cfRule type="expression" dxfId="13" priority="3">
      <formula>DAY(B3)&gt;8</formula>
    </cfRule>
  </conditionalFormatting>
  <conditionalFormatting sqref="D13">
    <cfRule type="expression" dxfId="12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7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7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7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700-000003000000}"/>
    <dataValidation allowBlank="1" showInputMessage="1" showErrorMessage="1" prompt="8월 달력" sqref="A1" xr:uid="{00000000-0002-0000-0700-000005000000}"/>
    <dataValidation allowBlank="1" showInputMessage="1" showErrorMessage="1" prompt="오른쪽 셀에 메모를 입력합니다." sqref="D13:D14" xr:uid="{00000000-0002-0000-0700-000006000000}"/>
    <dataValidation allowBlank="1" showInputMessage="1" showErrorMessage="1" prompt="이 셀에 메모를 입력합니다." sqref="E13:H14" xr:uid="{00000000-0002-0000-0700-000007000000}"/>
    <dataValidation allowBlank="1" showInputMessage="1" showErrorMessage="1" prompt="이 행과 6, 8, 10, 12, 14 행은 위의 셀에 있는 날짜와 관련된 일별 메모를 입력하는 셀입니다" sqref="B4" xr:uid="{00000000-0002-0000-0700-000008000000}"/>
    <dataValidation allowBlank="1" showInputMessage="1" showErrorMessage="1" prompt="이 셀의 연도는 자동으로 업데이트됩니다. 연도를 변경하려면 1월 워크시트의 K3 셀에서 다른 연도를 선택하세요" sqref="C1" xr:uid="{66CA7BBB-AB5C-45C6-8652-E95B2C7872C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8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35" t="str">
        <f>달력연도&amp;"년"&amp;" 9월"</f>
        <v>2023년 9월</v>
      </c>
      <c r="C1" s="36"/>
      <c r="D1" s="36"/>
      <c r="E1" s="37"/>
      <c r="F1" s="37"/>
      <c r="G1" s="37"/>
      <c r="H1" s="3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요일및주+DATE(달력연도,9,1)-WEEKDAY(DATE(달력연도,9,1),(주시작="월요일")+1)+1</f>
        <v>45165</v>
      </c>
      <c r="C3" s="61">
        <v>45166</v>
      </c>
      <c r="D3" s="61">
        <v>45167</v>
      </c>
      <c r="E3" s="61">
        <v>45168</v>
      </c>
      <c r="F3" s="61">
        <v>45169</v>
      </c>
      <c r="G3" s="61">
        <v>45170</v>
      </c>
      <c r="H3" s="61">
        <v>45171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요일및주+DATE(달력연도,9,1)-WEEKDAY(DATE(달력연도,9,1),(주시작="월요일")+1)+8</f>
        <v>45172</v>
      </c>
      <c r="C5" s="60">
        <v>45173</v>
      </c>
      <c r="D5" s="60">
        <v>45174</v>
      </c>
      <c r="E5" s="60">
        <v>45175</v>
      </c>
      <c r="F5" s="60">
        <v>45176</v>
      </c>
      <c r="G5" s="60">
        <v>45177</v>
      </c>
      <c r="H5" s="60">
        <v>45178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요일및주+DATE(달력연도,9,1)-WEEKDAY(DATE(달력연도,9,1),(주시작="월요일")+1)+15</f>
        <v>45179</v>
      </c>
      <c r="C7" s="61">
        <v>45180</v>
      </c>
      <c r="D7" s="61">
        <v>45181</v>
      </c>
      <c r="E7" s="61">
        <v>45182</v>
      </c>
      <c r="F7" s="61">
        <v>45183</v>
      </c>
      <c r="G7" s="61">
        <v>45184</v>
      </c>
      <c r="H7" s="61">
        <v>45185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요일및주+DATE(달력연도,9,1)-WEEKDAY(DATE(달력연도,9,1),(주시작="월요일")+1)+22</f>
        <v>45186</v>
      </c>
      <c r="C9" s="60">
        <v>45187</v>
      </c>
      <c r="D9" s="60">
        <v>45188</v>
      </c>
      <c r="E9" s="60">
        <v>45189</v>
      </c>
      <c r="F9" s="60">
        <v>45190</v>
      </c>
      <c r="G9" s="60">
        <v>45191</v>
      </c>
      <c r="H9" s="60">
        <v>45192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요일및주+DATE(달력연도,9,1)-WEEKDAY(DATE(달력연도,9,1),(주시작="월요일")+1)+29</f>
        <v>45193</v>
      </c>
      <c r="C11" s="61">
        <v>45194</v>
      </c>
      <c r="D11" s="61">
        <v>45195</v>
      </c>
      <c r="E11" s="61">
        <v>45196</v>
      </c>
      <c r="F11" s="61">
        <v>45197</v>
      </c>
      <c r="G11" s="61">
        <v>45198</v>
      </c>
      <c r="H11" s="61">
        <v>45199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요일및주+DATE(달력연도,9,1)-WEEKDAY(DATE(달력연도,9,1),(주시작="월요일")+1)+36</f>
        <v>45200</v>
      </c>
      <c r="C13" s="60">
        <v>45201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11" priority="4">
      <formula>AND(DAY(B11)&gt;=1,DAY(B11)&lt;=15)</formula>
    </cfRule>
  </conditionalFormatting>
  <conditionalFormatting sqref="B3:G3">
    <cfRule type="expression" dxfId="10" priority="3">
      <formula>DAY(B3)&gt;8</formula>
    </cfRule>
  </conditionalFormatting>
  <conditionalFormatting sqref="D13">
    <cfRule type="expression" dxfId="9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8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8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8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800-000003000000}"/>
    <dataValidation allowBlank="1" showInputMessage="1" showErrorMessage="1" prompt="9월 달력" sqref="A1" xr:uid="{00000000-0002-0000-0800-000005000000}"/>
    <dataValidation allowBlank="1" showInputMessage="1" showErrorMessage="1" prompt="오른쪽 셀에 메모를 입력합니다." sqref="D13:D14" xr:uid="{00000000-0002-0000-0800-000006000000}"/>
    <dataValidation allowBlank="1" showInputMessage="1" showErrorMessage="1" prompt="이 셀에 메모를 입력합니다." sqref="E13:H14" xr:uid="{00000000-0002-0000-0800-000007000000}"/>
    <dataValidation allowBlank="1" showInputMessage="1" showErrorMessage="1" prompt="이 행과 6, 8, 10, 12, 14 행은 위의 셀에 있는 날짜와 관련된 일별 메모를 입력하는 셀입니다" sqref="B4" xr:uid="{00000000-0002-0000-0800-000008000000}"/>
    <dataValidation allowBlank="1" showInputMessage="1" showErrorMessage="1" prompt="이 셀의 연도는 자동으로 업데이트됩니다. 연도를 변경하려면 1월 워크시트의 K3 셀에서 다른 연도를 선택하세요" sqref="C1" xr:uid="{4435369A-E4BA-4CCE-AFA8-841FBD5E4294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58" t="str">
        <f>달력연도&amp;"년"&amp;" 10월"</f>
        <v>2023년 10월</v>
      </c>
      <c r="C1" s="42"/>
      <c r="D1" s="42"/>
      <c r="E1" s="43"/>
      <c r="F1" s="43"/>
      <c r="G1" s="43"/>
      <c r="H1" s="4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요일및주+DATE(달력연도,10,1)-WEEKDAY(DATE(달력연도,10,1),(주시작="월요일")+1)+1</f>
        <v>45200</v>
      </c>
      <c r="C3" s="61">
        <v>45201</v>
      </c>
      <c r="D3" s="61">
        <v>45202</v>
      </c>
      <c r="E3" s="61">
        <v>45203</v>
      </c>
      <c r="F3" s="61">
        <v>45204</v>
      </c>
      <c r="G3" s="61">
        <v>45205</v>
      </c>
      <c r="H3" s="61">
        <v>45206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요일및주+DATE(달력연도,10,1)-WEEKDAY(DATE(달력연도,10,1),(주시작="월요일")+1)+8</f>
        <v>45207</v>
      </c>
      <c r="C5" s="60">
        <v>45208</v>
      </c>
      <c r="D5" s="60">
        <v>45209</v>
      </c>
      <c r="E5" s="60">
        <v>45210</v>
      </c>
      <c r="F5" s="60">
        <v>45211</v>
      </c>
      <c r="G5" s="60">
        <v>45212</v>
      </c>
      <c r="H5" s="60">
        <v>45213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요일및주+DATE(달력연도,10,1)-WEEKDAY(DATE(달력연도,10,1),(주시작="월요일")+1)+15</f>
        <v>45214</v>
      </c>
      <c r="C7" s="61">
        <v>45215</v>
      </c>
      <c r="D7" s="61">
        <v>45216</v>
      </c>
      <c r="E7" s="61">
        <v>45217</v>
      </c>
      <c r="F7" s="61">
        <v>45218</v>
      </c>
      <c r="G7" s="61">
        <v>45219</v>
      </c>
      <c r="H7" s="61">
        <v>45220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요일및주+DATE(달력연도,10,1)-WEEKDAY(DATE(달력연도,10,1),(주시작="월요일")+1)+22</f>
        <v>45221</v>
      </c>
      <c r="C9" s="60">
        <v>45222</v>
      </c>
      <c r="D9" s="60">
        <v>45223</v>
      </c>
      <c r="E9" s="60">
        <v>45224</v>
      </c>
      <c r="F9" s="60">
        <v>45225</v>
      </c>
      <c r="G9" s="60">
        <v>45226</v>
      </c>
      <c r="H9" s="60">
        <v>45227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요일및주+DATE(달력연도,10,1)-WEEKDAY(DATE(달력연도,10,1),(주시작="월요일")+1)+29</f>
        <v>45228</v>
      </c>
      <c r="C11" s="61">
        <v>45229</v>
      </c>
      <c r="D11" s="61">
        <v>45230</v>
      </c>
      <c r="E11" s="61">
        <v>45231</v>
      </c>
      <c r="F11" s="61">
        <v>45232</v>
      </c>
      <c r="G11" s="61">
        <v>45233</v>
      </c>
      <c r="H11" s="61">
        <v>45234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요일및주+DATE(달력연도,10,1)-WEEKDAY(DATE(달력연도,10,1),(주시작="월요일")+1)+36</f>
        <v>45235</v>
      </c>
      <c r="C13" s="60">
        <v>45236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8" priority="4">
      <formula>AND(DAY(B11)&gt;=1,DAY(B11)&lt;=15)</formula>
    </cfRule>
  </conditionalFormatting>
  <conditionalFormatting sqref="B3:G3">
    <cfRule type="expression" dxfId="7" priority="3">
      <formula>DAY(B3)&gt;8</formula>
    </cfRule>
  </conditionalFormatting>
  <conditionalFormatting sqref="D13">
    <cfRule type="expression" dxfId="6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9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9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9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900-000003000000}"/>
    <dataValidation allowBlank="1" showInputMessage="1" showErrorMessage="1" prompt="10월 달력" sqref="A1" xr:uid="{00000000-0002-0000-0900-000005000000}"/>
    <dataValidation allowBlank="1" showInputMessage="1" showErrorMessage="1" prompt="오른쪽 셀에 메모를 입력합니다." sqref="D13:D14" xr:uid="{00000000-0002-0000-0900-000006000000}"/>
    <dataValidation allowBlank="1" showInputMessage="1" showErrorMessage="1" prompt="이 셀에 메모를 입력합니다." sqref="E13:H14" xr:uid="{00000000-0002-0000-0900-000007000000}"/>
    <dataValidation allowBlank="1" showInputMessage="1" showErrorMessage="1" prompt="이 행과 6, 8, 10, 12, 14 행은 위의 셀에 있는 날짜와 관련된 일별 메모를 입력하는 셀입니다" sqref="B4" xr:uid="{00000000-0002-0000-0900-000008000000}"/>
    <dataValidation allowBlank="1" showInputMessage="1" showErrorMessage="1" prompt="이 셀의 연도는 자동으로 업데이트됩니다. 연도를 변경하려면 1월 워크시트의 K3 셀에서 다른 연도를 선택하세요" sqref="C1" xr:uid="{873421E6-8E6D-4E29-8E27-EC2434AD0373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-0.499984740745262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59" t="str">
        <f>달력연도&amp;"년"&amp;" 11월"</f>
        <v>2023년 11월</v>
      </c>
      <c r="C1" s="39"/>
      <c r="D1" s="39"/>
      <c r="E1" s="40"/>
      <c r="F1" s="40"/>
      <c r="G1" s="40"/>
      <c r="H1" s="41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요일및주+DATE(달력연도,11,1)-WEEKDAY(DATE(달력연도,11,1),(주시작="월요일")+1)+1</f>
        <v>45228</v>
      </c>
      <c r="C3" s="61">
        <v>45229</v>
      </c>
      <c r="D3" s="61">
        <v>45230</v>
      </c>
      <c r="E3" s="61">
        <v>45231</v>
      </c>
      <c r="F3" s="61">
        <v>45232</v>
      </c>
      <c r="G3" s="61">
        <v>45233</v>
      </c>
      <c r="H3" s="61">
        <v>45234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요일및주+DATE(달력연도,11,1)-WEEKDAY(DATE(달력연도,11,1),(주시작="월요일")+1)+8</f>
        <v>45235</v>
      </c>
      <c r="C5" s="60">
        <v>45236</v>
      </c>
      <c r="D5" s="60">
        <v>45237</v>
      </c>
      <c r="E5" s="60">
        <v>45238</v>
      </c>
      <c r="F5" s="60">
        <v>45239</v>
      </c>
      <c r="G5" s="60">
        <v>45240</v>
      </c>
      <c r="H5" s="60">
        <v>45241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요일및주+DATE(달력연도,11,1)-WEEKDAY(DATE(달력연도,11,1),(주시작="월요일")+1)+15</f>
        <v>45242</v>
      </c>
      <c r="C7" s="61">
        <v>45243</v>
      </c>
      <c r="D7" s="61">
        <v>45244</v>
      </c>
      <c r="E7" s="61">
        <v>45245</v>
      </c>
      <c r="F7" s="61">
        <v>45246</v>
      </c>
      <c r="G7" s="61">
        <v>45247</v>
      </c>
      <c r="H7" s="61">
        <v>45248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요일및주+DATE(달력연도,11,1)-WEEKDAY(DATE(달력연도,11,1),(주시작="월요일")+1)+22</f>
        <v>45249</v>
      </c>
      <c r="C9" s="60">
        <v>45250</v>
      </c>
      <c r="D9" s="60">
        <v>45251</v>
      </c>
      <c r="E9" s="60">
        <v>45252</v>
      </c>
      <c r="F9" s="60">
        <v>45253</v>
      </c>
      <c r="G9" s="60">
        <v>45254</v>
      </c>
      <c r="H9" s="60">
        <v>45255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요일및주+DATE(달력연도,11,1)-WEEKDAY(DATE(달력연도,11,1),(주시작="월요일")+1)+29</f>
        <v>45256</v>
      </c>
      <c r="C11" s="61">
        <v>45257</v>
      </c>
      <c r="D11" s="61">
        <v>45258</v>
      </c>
      <c r="E11" s="61">
        <v>45259</v>
      </c>
      <c r="F11" s="61">
        <v>45260</v>
      </c>
      <c r="G11" s="61">
        <v>45261</v>
      </c>
      <c r="H11" s="61">
        <v>45262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요일및주+DATE(달력연도,11,1)-WEEKDAY(DATE(달력연도,11,1),(주시작="월요일")+1)+36</f>
        <v>45263</v>
      </c>
      <c r="C13" s="60">
        <v>45264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5" priority="5">
      <formula>AND(DAY(B11)&gt;=1,DAY(B11)&lt;=15)</formula>
    </cfRule>
  </conditionalFormatting>
  <conditionalFormatting sqref="B3:G3">
    <cfRule type="expression" dxfId="4" priority="4">
      <formula>DAY(B3)&gt;8</formula>
    </cfRule>
  </conditionalFormatting>
  <conditionalFormatting sqref="D13">
    <cfRule type="expression" dxfId="3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A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A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A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A00-000003000000}"/>
    <dataValidation allowBlank="1" showInputMessage="1" showErrorMessage="1" prompt="11월 달력" sqref="A1" xr:uid="{00000000-0002-0000-0A00-000005000000}"/>
    <dataValidation allowBlank="1" showInputMessage="1" showErrorMessage="1" prompt="오른쪽 셀에 메모를 입력합니다." sqref="D13:D14" xr:uid="{00000000-0002-0000-0A00-000006000000}"/>
    <dataValidation allowBlank="1" showInputMessage="1" showErrorMessage="1" prompt="이 셀에 메모를 입력합니다." sqref="E13:H14" xr:uid="{00000000-0002-0000-0A00-000007000000}"/>
    <dataValidation allowBlank="1" showInputMessage="1" showErrorMessage="1" prompt="이 행과 6, 8, 10, 12, 14 행은 위의 셀에 있는 날짜와 관련된 일별 메모를 입력하는 셀입니다" sqref="B4" xr:uid="{00000000-0002-0000-0A00-000008000000}"/>
    <dataValidation allowBlank="1" showInputMessage="1" showErrorMessage="1" prompt="이 셀의 연도는 자동으로 업데이트됩니다. 연도를 변경하려면 1월 워크시트의 K3 셀에서 다른 연도를 선택하세요" sqref="C1" xr:uid="{3A4E290F-6134-4539-A45D-9C6B0C71CC5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6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45" t="str">
        <f>달력연도&amp;"년"&amp;" 12월"</f>
        <v>2023년 12월</v>
      </c>
      <c r="C1" s="46"/>
      <c r="D1" s="46"/>
      <c r="E1" s="47"/>
      <c r="F1" s="47"/>
      <c r="G1" s="47"/>
      <c r="H1" s="4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요일및주+DATE(달력연도,12,1)-WEEKDAY(DATE(달력연도,12,1),(주시작="월요일")+1)+1</f>
        <v>45256</v>
      </c>
      <c r="C3" s="61">
        <v>45257</v>
      </c>
      <c r="D3" s="61">
        <v>45258</v>
      </c>
      <c r="E3" s="61">
        <v>45259</v>
      </c>
      <c r="F3" s="61">
        <v>45260</v>
      </c>
      <c r="G3" s="61">
        <v>45261</v>
      </c>
      <c r="H3" s="61">
        <v>45262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요일및주+DATE(달력연도,12,1)-WEEKDAY(DATE(달력연도,12,1),(주시작="월요일")+1)+8</f>
        <v>45263</v>
      </c>
      <c r="C5" s="60">
        <v>45264</v>
      </c>
      <c r="D5" s="60">
        <v>45265</v>
      </c>
      <c r="E5" s="60">
        <v>45266</v>
      </c>
      <c r="F5" s="60">
        <v>45267</v>
      </c>
      <c r="G5" s="60">
        <v>45268</v>
      </c>
      <c r="H5" s="60">
        <v>45269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요일및주+DATE(달력연도,12,1)-WEEKDAY(DATE(달력연도,12,1),(주시작="월요일")+1)+15</f>
        <v>45270</v>
      </c>
      <c r="C7" s="61">
        <v>45271</v>
      </c>
      <c r="D7" s="61">
        <v>45272</v>
      </c>
      <c r="E7" s="61">
        <v>45273</v>
      </c>
      <c r="F7" s="61">
        <v>45274</v>
      </c>
      <c r="G7" s="61">
        <v>45275</v>
      </c>
      <c r="H7" s="61">
        <v>45276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요일및주+DATE(달력연도,12,1)-WEEKDAY(DATE(달력연도,12,1),(주시작="월요일")+1)+22</f>
        <v>45277</v>
      </c>
      <c r="C9" s="60">
        <v>45278</v>
      </c>
      <c r="D9" s="60">
        <v>45279</v>
      </c>
      <c r="E9" s="60">
        <v>45280</v>
      </c>
      <c r="F9" s="60">
        <v>45281</v>
      </c>
      <c r="G9" s="60">
        <v>45282</v>
      </c>
      <c r="H9" s="60">
        <v>45283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요일및주+DATE(달력연도,12,1)-WEEKDAY(DATE(달력연도,12,1),(주시작="월요일")+1)+29</f>
        <v>45284</v>
      </c>
      <c r="C11" s="61">
        <v>45285</v>
      </c>
      <c r="D11" s="61">
        <v>45286</v>
      </c>
      <c r="E11" s="61">
        <v>45287</v>
      </c>
      <c r="F11" s="61">
        <v>45288</v>
      </c>
      <c r="G11" s="61">
        <v>45289</v>
      </c>
      <c r="H11" s="61">
        <v>45290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요일및주+DATE(달력연도,12,1)-WEEKDAY(DATE(달력연도,12,1),(주시작="월요일")+1)+36</f>
        <v>45291</v>
      </c>
      <c r="C13" s="60">
        <v>45292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" priority="4">
      <formula>AND(DAY(B11)&gt;=1,DAY(B11)&lt;=15)</formula>
    </cfRule>
  </conditionalFormatting>
  <conditionalFormatting sqref="B3:G3">
    <cfRule type="expression" dxfId="1" priority="3">
      <formula>DAY(B3)&gt;8</formula>
    </cfRule>
  </conditionalFormatting>
  <conditionalFormatting sqref="D13">
    <cfRule type="expression" dxfId="0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B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B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B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B00-000003000000}"/>
    <dataValidation allowBlank="1" showInputMessage="1" showErrorMessage="1" prompt="12월 달력" sqref="A1" xr:uid="{00000000-0002-0000-0B00-000005000000}"/>
    <dataValidation allowBlank="1" showInputMessage="1" showErrorMessage="1" prompt="오른쪽 셀에 메모를 입력합니다." sqref="D13:D14" xr:uid="{00000000-0002-0000-0B00-000006000000}"/>
    <dataValidation allowBlank="1" showInputMessage="1" showErrorMessage="1" prompt="이 셀에 메모를 입력합니다." sqref="E13:H14" xr:uid="{00000000-0002-0000-0B00-000007000000}"/>
    <dataValidation allowBlank="1" showInputMessage="1" showErrorMessage="1" prompt="이 행과 6, 8, 10, 12, 14 행은 위의 셀에 있는 날짜와 관련된 일별 메모를 입력하는 셀입니다" sqref="B4" xr:uid="{00000000-0002-0000-0B00-000008000000}"/>
    <dataValidation allowBlank="1" showInputMessage="1" showErrorMessage="1" prompt="이 셀의 연도는 자동으로 업데이트됩니다. 연도를 변경하려면 1월 워크시트의 K3 셀에서 다른 연도를 선택하세요" sqref="C1" xr:uid="{0ED9C6F5-D117-4D38-BF48-93FAA0D1B91E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A10363-92EC-4580-AE8C-D8F6C7EC38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90E721-6104-41D1-93BF-62E14EE01C6F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71af3243-3dd4-4a8d-8c0d-dd76da1f02a5"/>
    <ds:schemaRef ds:uri="http://www.w3.org/XML/1998/namespace"/>
    <ds:schemaRef ds:uri="http://schemas.microsoft.com/office/infopath/2007/PartnerControls"/>
    <ds:schemaRef ds:uri="16c05727-aa75-4e4a-9b5f-8a80a116589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F8A8BCD-244E-41CF-AC5A-813C9AEC7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2020-07-08T21:12:30Z</dcterms:created>
  <dcterms:modified xsi:type="dcterms:W3CDTF">2023-03-21T07:36:18Z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