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ragan\"/>
    </mc:Choice>
  </mc:AlternateContent>
  <xr:revisionPtr revIDLastSave="0" documentId="8_{3260AA70-A55D-4C0A-AB5B-B25CF0D74C7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2018.,2019.,2020." sheetId="1" r:id="rId1"/>
    <sheet name="ПВТ" sheetId="2" r:id="rId2"/>
    <sheet name="2018 трећа лица" sheetId="3" r:id="rId3"/>
    <sheet name="ПВТ трећа лица" sheetId="4" r:id="rId4"/>
  </sheets>
  <definedNames>
    <definedName name="_xlnm._FilterDatabase" localSheetId="0" hidden="1">'2018.,2019.,2020.'!$A$1:$R$327</definedName>
  </definedNames>
  <calcPr calcId="18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8" i="1" l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R8" i="3" l="1"/>
  <c r="Q8" i="3"/>
  <c r="P8" i="3"/>
  <c r="O8" i="3"/>
  <c r="N8" i="3"/>
  <c r="M8" i="3"/>
  <c r="L8" i="3"/>
  <c r="K8" i="3"/>
  <c r="J8" i="3"/>
  <c r="I8" i="3"/>
  <c r="H8" i="3"/>
  <c r="G8" i="3"/>
  <c r="F8" i="3"/>
  <c r="E8" i="3"/>
</calcChain>
</file>

<file path=xl/sharedStrings.xml><?xml version="1.0" encoding="utf-8"?>
<sst xmlns="http://schemas.openxmlformats.org/spreadsheetml/2006/main" count="628" uniqueCount="100">
  <si>
    <t>Месец</t>
  </si>
  <si>
    <t>ОЈ</t>
  </si>
  <si>
    <t>Машинско решетање колосека</t>
  </si>
  <si>
    <t>Машинско решетање скретница</t>
  </si>
  <si>
    <t>Пруга</t>
  </si>
  <si>
    <t>Машинско регулисање колосека</t>
  </si>
  <si>
    <t>Машинско планирање засторне призме</t>
  </si>
  <si>
    <t>Динамичка стабилизација колосека</t>
  </si>
  <si>
    <t>Машинско регулисање скретница</t>
  </si>
  <si>
    <t>Динамичка стабилизација скретница</t>
  </si>
  <si>
    <t>Total</t>
  </si>
  <si>
    <t>Машинска демонтажа колосека</t>
  </si>
  <si>
    <t>Машинска монтажа колосека</t>
  </si>
  <si>
    <t>Машина</t>
  </si>
  <si>
    <t>Машинска замена скретница</t>
  </si>
  <si>
    <t>Машинска замена путног прелаза</t>
  </si>
  <si>
    <t>Машински утовар шина</t>
  </si>
  <si>
    <t>Машински истовар шина</t>
  </si>
  <si>
    <t>EM-80L</t>
  </si>
  <si>
    <t>Снимање геометрије колосека</t>
  </si>
  <si>
    <t>Row Labels</t>
  </si>
  <si>
    <t>Grand Total</t>
  </si>
  <si>
    <t>Sum of Машинско решетање колосека</t>
  </si>
  <si>
    <t>Sum of Машинско регулисање колосека</t>
  </si>
  <si>
    <t>Sum of Машинско планирање засторне призме</t>
  </si>
  <si>
    <t>Sum of Динамичка стабилизација колосека</t>
  </si>
  <si>
    <t>Sum of Машинско регулисање скретница</t>
  </si>
  <si>
    <t>Sum of Динамичка стабилизација скретница</t>
  </si>
  <si>
    <t>Sum of Машинска демонтажа колосека</t>
  </si>
  <si>
    <t>Sum of Машинска монтажа колосека</t>
  </si>
  <si>
    <t>Sum of Машинска замена скретница</t>
  </si>
  <si>
    <t>Sum of Машинска замена путног прелаза</t>
  </si>
  <si>
    <t>Sum of Машински утовар шина</t>
  </si>
  <si>
    <t>Sum of Машински истовар шина</t>
  </si>
  <si>
    <t>Sum of Снимање геометрије колосека</t>
  </si>
  <si>
    <t>08-32 4S, 3114</t>
  </si>
  <si>
    <t>09-32, 3121</t>
  </si>
  <si>
    <t>DGS 62N, 513</t>
  </si>
  <si>
    <t>Desec, 6303</t>
  </si>
  <si>
    <t>Desec, 6304</t>
  </si>
  <si>
    <t>RM76 UHR, 217</t>
  </si>
  <si>
    <t>Silad, 4061</t>
  </si>
  <si>
    <t>SSP-203, 746</t>
  </si>
  <si>
    <t>Sum of Машинско решетање скретница</t>
  </si>
  <si>
    <t>(All)</t>
  </si>
  <si>
    <t>Ukupno</t>
  </si>
  <si>
    <t>08-32 2088</t>
  </si>
  <si>
    <t>SSP-203 747</t>
  </si>
  <si>
    <t>Values</t>
  </si>
  <si>
    <t>08-16, 2275</t>
  </si>
  <si>
    <t>SSP-203, 516</t>
  </si>
  <si>
    <t>08-32, 2277</t>
  </si>
  <si>
    <t>0.770</t>
  </si>
  <si>
    <t>okt 2019</t>
  </si>
  <si>
    <t>nov 2019</t>
  </si>
  <si>
    <t>dec2019</t>
  </si>
  <si>
    <t>jan2020</t>
  </si>
  <si>
    <t>jun 2020</t>
  </si>
  <si>
    <t>maj  2020</t>
  </si>
  <si>
    <t>maj 2020</t>
  </si>
  <si>
    <t>april  2020</t>
  </si>
  <si>
    <t>jul 2020.</t>
  </si>
  <si>
    <t>sep 2020.</t>
  </si>
  <si>
    <t>nov 2020.</t>
  </si>
  <si>
    <t>dec 2020.</t>
  </si>
  <si>
    <t>jan 2021.</t>
  </si>
  <si>
    <t>feb 2021.</t>
  </si>
  <si>
    <t>mart 2021.</t>
  </si>
  <si>
    <t>april 2021.</t>
  </si>
  <si>
    <t>maj 2021.</t>
  </si>
  <si>
    <t>jun 2021.</t>
  </si>
  <si>
    <t>08-32,2277</t>
  </si>
  <si>
    <t>SSp-203, 516</t>
  </si>
  <si>
    <t>jul 2021.</t>
  </si>
  <si>
    <t>avg 2021.</t>
  </si>
  <si>
    <t>sept 2021.</t>
  </si>
  <si>
    <t xml:space="preserve"> </t>
  </si>
  <si>
    <t>okt 2021.</t>
  </si>
  <si>
    <t>nov 2021</t>
  </si>
  <si>
    <t>SSP 203, 516</t>
  </si>
  <si>
    <t>dec 2021.</t>
  </si>
  <si>
    <t>08-32. 2277</t>
  </si>
  <si>
    <t>jan 2022.</t>
  </si>
  <si>
    <t>feb 2022.</t>
  </si>
  <si>
    <t>mart 202.</t>
  </si>
  <si>
    <t>mart 2022.</t>
  </si>
  <si>
    <t>april 2022.</t>
  </si>
  <si>
    <t>SSP 103, 478</t>
  </si>
  <si>
    <t>SEVER 1435</t>
  </si>
  <si>
    <t>SSP 203, 746</t>
  </si>
  <si>
    <t>DGS 62N, 512</t>
  </si>
  <si>
    <t>Desec 6303</t>
  </si>
  <si>
    <t>Desec 6403</t>
  </si>
  <si>
    <t>maj 2022.</t>
  </si>
  <si>
    <t>DGS-62N, 512</t>
  </si>
  <si>
    <t>jun 2022.</t>
  </si>
  <si>
    <t xml:space="preserve">jun 2022. </t>
  </si>
  <si>
    <t xml:space="preserve">08-16, 2275 </t>
  </si>
  <si>
    <t>jun. 2022.</t>
  </si>
  <si>
    <t>RM 76 UHR, 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</si>
</sst>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Д_и_н_._-;\-* #,##0.00\ _Д_и_н_._-;_-* &quot;-&quot;??\ _Д_и_н_._-;_-@_-"/>
    <numFmt numFmtId="165" formatCode="mmm\ yyyy"/>
  </numFmts>
  <fonts count="11" x14ac:knownFonts="1">
    <font>
      <sz val="11"/>
      <color theme="1"/>
      <name val="Calibri"/>
      <family val="2"/>
      <charset val="204"/>
      <scheme val="minor"/>
    </font>
    <font>
      <sz val="8"/>
      <color indexed="8"/>
      <name val="Tahoma"/>
      <family val="2"/>
    </font>
    <font>
      <sz val="8"/>
      <color indexed="8"/>
      <name val="Calibri"/>
      <family val="2"/>
      <charset val="204"/>
    </font>
    <font>
      <sz val="8"/>
      <name val="Tahoma"/>
      <family val="2"/>
    </font>
    <font>
      <sz val="8"/>
      <color indexed="9"/>
      <name val="Tahoma"/>
      <family val="2"/>
    </font>
    <font>
      <sz val="8"/>
      <name val="Tahoma"/>
    </font>
    <font>
      <b/>
      <sz val="8"/>
      <color indexed="9"/>
      <name val="Tahoma"/>
      <family val="2"/>
    </font>
    <font>
      <sz val="8"/>
      <color theme="1"/>
      <name val="Tahoma"/>
    </font>
    <font>
      <sz val="11"/>
      <color theme="1"/>
      <name val="Calibri"/>
      <family val="2"/>
      <charset val="204"/>
      <scheme val="minor"/>
    </font>
    <font>
      <i/>
      <sz val="8"/>
      <name val="Tahoma"/>
      <family val="2"/>
      <charset val="238"/>
    </font>
    <font>
      <sz val="8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Alignment="1">
      <alignment wrapText="1"/>
    </xf>
    <xf numFmtId="3" fontId="3" fillId="0" borderId="0" xfId="0" applyNumberFormat="1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3" fontId="5" fillId="0" borderId="0" xfId="0" applyNumberFormat="1" applyFont="1" applyFill="1" applyAlignment="1">
      <alignment wrapText="1"/>
    </xf>
    <xf numFmtId="165" fontId="5" fillId="0" borderId="0" xfId="0" applyNumberFormat="1" applyFont="1" applyFill="1" applyAlignment="1">
      <alignment wrapText="1"/>
    </xf>
    <xf numFmtId="3" fontId="5" fillId="0" borderId="0" xfId="0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165" fontId="5" fillId="0" borderId="0" xfId="0" applyNumberFormat="1" applyFont="1" applyFill="1" applyAlignment="1">
      <alignment wrapText="1"/>
    </xf>
    <xf numFmtId="0" fontId="7" fillId="0" borderId="0" xfId="0" pivotButton="1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3" fontId="7" fillId="0" borderId="0" xfId="0" applyNumberFormat="1" applyFont="1"/>
    <xf numFmtId="0" fontId="7" fillId="0" borderId="0" xfId="0" pivotButton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Fill="1" applyAlignment="1">
      <alignment horizontal="left" wrapText="1"/>
    </xf>
    <xf numFmtId="3" fontId="5" fillId="0" borderId="0" xfId="1" applyNumberFormat="1" applyFont="1" applyFill="1" applyAlignment="1">
      <alignment wrapText="1"/>
    </xf>
    <xf numFmtId="3" fontId="3" fillId="0" borderId="0" xfId="0" applyNumberFormat="1" applyFont="1" applyFill="1" applyAlignment="1">
      <alignment horizontal="right" wrapText="1"/>
    </xf>
    <xf numFmtId="165" fontId="3" fillId="0" borderId="0" xfId="0" applyNumberFormat="1" applyFont="1" applyFill="1" applyAlignment="1">
      <alignment horizontal="right" vertical="center" wrapText="1"/>
    </xf>
    <xf numFmtId="165" fontId="5" fillId="0" borderId="0" xfId="0" applyNumberFormat="1" applyFont="1" applyFill="1" applyAlignment="1">
      <alignment horizontal="right" vertical="center" wrapText="1"/>
    </xf>
    <xf numFmtId="165" fontId="5" fillId="0" borderId="0" xfId="0" applyNumberFormat="1" applyFont="1" applyFill="1" applyAlignment="1">
      <alignment horizontal="left" wrapText="1"/>
    </xf>
    <xf numFmtId="0" fontId="9" fillId="0" borderId="0" xfId="0" applyFont="1" applyFill="1" applyAlignment="1">
      <alignment wrapText="1"/>
    </xf>
    <xf numFmtId="3" fontId="9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1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mmm\ 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165" formatCode="mmm\ 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3382.355990856478" createdVersion="6" refreshedVersion="6" minRefreshableVersion="3" recordCount="1" xr:uid="{00000000-000A-0000-FFFF-FFFF00000000}">
  <cacheSource type="worksheet">
    <worksheetSource name="Table13"/>
  </cacheSource>
  <cacheFields count="18">
    <cacheField name="Месец" numFmtId="165">
      <sharedItems containsSemiMixedTypes="0" containsNonDate="0" containsDate="1" containsString="0" minDate="2018-09-01T00:00:00" maxDate="2018-09-02T00:00:00" count="1">
        <d v="2018-09-01T00:00:00"/>
      </sharedItems>
    </cacheField>
    <cacheField name="ОЈ" numFmtId="0">
      <sharedItems containsSemiMixedTypes="0" containsString="0" containsNumber="1" containsInteger="1" minValue="30106" maxValue="30106"/>
    </cacheField>
    <cacheField name="Машина" numFmtId="0">
      <sharedItems/>
    </cacheField>
    <cacheField name="Пруга" numFmtId="0">
      <sharedItems containsSemiMixedTypes="0" containsString="0" containsNumber="1" containsInteger="1" minValue="102" maxValue="102" count="1">
        <n v="102"/>
      </sharedItems>
    </cacheField>
    <cacheField name="Машинско решетање колосека" numFmtId="3">
      <sharedItems containsNonDate="0" containsString="0" containsBlank="1"/>
    </cacheField>
    <cacheField name="Машинско решетање скретница" numFmtId="3">
      <sharedItems containsNonDate="0" containsString="0" containsBlank="1"/>
    </cacheField>
    <cacheField name="Машинско регулисање колосека" numFmtId="3">
      <sharedItems containsNonDate="0" containsString="0" containsBlank="1"/>
    </cacheField>
    <cacheField name="Машинско планирање засторне призме" numFmtId="3">
      <sharedItems containsNonDate="0" containsString="0" containsBlank="1"/>
    </cacheField>
    <cacheField name="Динамичка стабилизација колосека" numFmtId="3">
      <sharedItems containsSemiMixedTypes="0" containsString="0" containsNumber="1" containsInteger="1" minValue="5202" maxValue="5202"/>
    </cacheField>
    <cacheField name="Машинско регулисање скретница" numFmtId="3">
      <sharedItems containsNonDate="0" containsString="0" containsBlank="1"/>
    </cacheField>
    <cacheField name="Динамичка стабилизација скретница" numFmtId="3">
      <sharedItems containsNonDate="0" containsString="0" containsBlank="1"/>
    </cacheField>
    <cacheField name="Машинска демонтажа колосека" numFmtId="3">
      <sharedItems containsNonDate="0" containsString="0" containsBlank="1"/>
    </cacheField>
    <cacheField name="Машинска монтажа колосека" numFmtId="3">
      <sharedItems containsNonDate="0" containsString="0" containsBlank="1"/>
    </cacheField>
    <cacheField name="Машинска замена скретница" numFmtId="3">
      <sharedItems containsNonDate="0" containsString="0" containsBlank="1"/>
    </cacheField>
    <cacheField name="Машинска замена путног прелаза" numFmtId="3">
      <sharedItems containsNonDate="0" containsString="0" containsBlank="1"/>
    </cacheField>
    <cacheField name="Машински утовар шина" numFmtId="3">
      <sharedItems containsNonDate="0" containsString="0" containsBlank="1"/>
    </cacheField>
    <cacheField name="Машински истовар шина" numFmtId="3">
      <sharedItems containsNonDate="0" containsString="0" containsBlank="1"/>
    </cacheField>
    <cacheField name="Снимање геометрије колосека" numFmtId="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3382.355991435186" createdVersion="6" refreshedVersion="6" minRefreshableVersion="3" recordCount="40" xr:uid="{00000000-000A-0000-FFFF-FFFF01000000}">
  <cacheSource type="worksheet">
    <worksheetSource name="Table1"/>
  </cacheSource>
  <cacheFields count="18">
    <cacheField name="Месец" numFmtId="165">
      <sharedItems containsSemiMixedTypes="0" containsNonDate="0" containsDate="1" containsString="0" minDate="2018-08-01T00:00:00" maxDate="2018-09-06T00:00:00" count="4">
        <d v="2018-08-01T00:00:00"/>
        <d v="2018-09-01T00:00:00"/>
        <d v="2018-08-02T00:00:00"/>
        <d v="2018-09-05T00:00:00"/>
      </sharedItems>
    </cacheField>
    <cacheField name="ОЈ" numFmtId="0">
      <sharedItems containsSemiMixedTypes="0" containsString="0" containsNumber="1" containsInteger="1" minValue="30106" maxValue="30706"/>
    </cacheField>
    <cacheField name="Машина" numFmtId="0">
      <sharedItems/>
    </cacheField>
    <cacheField name="Пруга" numFmtId="0">
      <sharedItems containsSemiMixedTypes="0" containsString="0" containsNumber="1" containsInteger="1" minValue="102" maxValue="313" count="10">
        <n v="209"/>
        <n v="202"/>
        <n v="215"/>
        <n v="103"/>
        <n v="206"/>
        <n v="102"/>
        <n v="112"/>
        <n v="313"/>
        <n v="104"/>
        <n v="207"/>
      </sharedItems>
    </cacheField>
    <cacheField name="Машинско решетање колосека" numFmtId="0">
      <sharedItems containsString="0" containsBlank="1" containsNumber="1" containsInteger="1" minValue="2250" maxValue="2250"/>
    </cacheField>
    <cacheField name="Машинско решетање скретница" numFmtId="0">
      <sharedItems containsNonDate="0" containsString="0" containsBlank="1"/>
    </cacheField>
    <cacheField name="Машинско регулисање колосека" numFmtId="0">
      <sharedItems containsString="0" containsBlank="1" containsNumber="1" containsInteger="1" minValue="200" maxValue="36570"/>
    </cacheField>
    <cacheField name="Машинско планирање засторне призме" numFmtId="0">
      <sharedItems containsString="0" containsBlank="1" containsNumber="1" containsInteger="1" minValue="200" maxValue="45170"/>
    </cacheField>
    <cacheField name="Динамичка стабилизација колосека" numFmtId="0">
      <sharedItems containsString="0" containsBlank="1" containsNumber="1" containsInteger="1" minValue="100" maxValue="6190"/>
    </cacheField>
    <cacheField name="Машинско регулисање скретница" numFmtId="0">
      <sharedItems containsString="0" containsBlank="1" containsNumber="1" containsInteger="1" minValue="1" maxValue="14"/>
    </cacheField>
    <cacheField name="Динамичка стабилизација скретница" numFmtId="0">
      <sharedItems containsString="0" containsBlank="1" containsNumber="1" containsInteger="1" minValue="14" maxValue="14"/>
    </cacheField>
    <cacheField name="Машинска демонтажа колосека" numFmtId="0">
      <sharedItems containsString="0" containsBlank="1" containsNumber="1" containsInteger="1" minValue="2068" maxValue="4374"/>
    </cacheField>
    <cacheField name="Машинска монтажа колосека" numFmtId="0">
      <sharedItems containsString="0" containsBlank="1" containsNumber="1" containsInteger="1" minValue="2068" maxValue="5184"/>
    </cacheField>
    <cacheField name="Машинска замена скретница" numFmtId="0">
      <sharedItems containsString="0" containsBlank="1" containsNumber="1" containsInteger="1" minValue="1" maxValue="4"/>
    </cacheField>
    <cacheField name="Машинска замена путног прелаза" numFmtId="0">
      <sharedItems containsString="0" containsBlank="1" containsNumber="1" containsInteger="1" minValue="3" maxValue="3"/>
    </cacheField>
    <cacheField name="Машински утовар шина" numFmtId="0">
      <sharedItems containsString="0" containsBlank="1" containsNumber="1" containsInteger="1" minValue="5400" maxValue="5400"/>
    </cacheField>
    <cacheField name="Машински истовар шина" numFmtId="0">
      <sharedItems containsString="0" containsBlank="1" containsNumber="1" containsInteger="1" minValue="7080" maxValue="7080"/>
    </cacheField>
    <cacheField name="Снимање геометрије колосека" numFmtId="0">
      <sharedItems containsString="0" containsBlank="1" containsNumber="1" containsInteger="1" minValue="9000" maxValue="55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n v="30106"/>
    <s v="DGS 62N, 513"/>
    <x v="0"/>
    <m/>
    <m/>
    <m/>
    <m/>
    <n v="5202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x v="0"/>
    <n v="30107"/>
    <s v="Desec, 6303"/>
    <x v="0"/>
    <m/>
    <m/>
    <m/>
    <m/>
    <m/>
    <m/>
    <m/>
    <n v="4374"/>
    <m/>
    <n v="4"/>
    <n v="3"/>
    <m/>
    <m/>
    <m/>
  </r>
  <r>
    <x v="0"/>
    <n v="30107"/>
    <s v="Desec, 6304"/>
    <x v="0"/>
    <m/>
    <m/>
    <m/>
    <m/>
    <m/>
    <m/>
    <m/>
    <m/>
    <n v="5184"/>
    <m/>
    <m/>
    <m/>
    <m/>
    <m/>
  </r>
  <r>
    <x v="0"/>
    <n v="30107"/>
    <s v="Silad, 4061"/>
    <x v="1"/>
    <m/>
    <m/>
    <m/>
    <m/>
    <m/>
    <m/>
    <m/>
    <m/>
    <m/>
    <m/>
    <m/>
    <n v="5400"/>
    <n v="7080"/>
    <m/>
  </r>
  <r>
    <x v="0"/>
    <n v="30107"/>
    <s v="EM-80L"/>
    <x v="2"/>
    <m/>
    <m/>
    <m/>
    <m/>
    <m/>
    <m/>
    <m/>
    <m/>
    <m/>
    <m/>
    <m/>
    <m/>
    <m/>
    <n v="48186"/>
  </r>
  <r>
    <x v="0"/>
    <n v="30107"/>
    <s v="EM-80L"/>
    <x v="0"/>
    <m/>
    <m/>
    <m/>
    <m/>
    <m/>
    <m/>
    <m/>
    <m/>
    <m/>
    <m/>
    <m/>
    <m/>
    <m/>
    <n v="55602"/>
  </r>
  <r>
    <x v="0"/>
    <n v="30106"/>
    <s v="08-32 4S, 3114"/>
    <x v="2"/>
    <m/>
    <m/>
    <n v="21102"/>
    <m/>
    <m/>
    <n v="14"/>
    <m/>
    <m/>
    <m/>
    <m/>
    <m/>
    <m/>
    <m/>
    <m/>
  </r>
  <r>
    <x v="0"/>
    <n v="30106"/>
    <s v="08-32 4S, 3114"/>
    <x v="3"/>
    <m/>
    <m/>
    <n v="600"/>
    <m/>
    <m/>
    <n v="2"/>
    <m/>
    <m/>
    <m/>
    <m/>
    <m/>
    <m/>
    <m/>
    <m/>
  </r>
  <r>
    <x v="0"/>
    <n v="30106"/>
    <s v="SSP-203, 746"/>
    <x v="2"/>
    <m/>
    <m/>
    <m/>
    <n v="43618"/>
    <m/>
    <m/>
    <m/>
    <m/>
    <m/>
    <m/>
    <m/>
    <m/>
    <m/>
    <m/>
  </r>
  <r>
    <x v="0"/>
    <n v="30106"/>
    <s v="DGS 62N, 513"/>
    <x v="2"/>
    <m/>
    <m/>
    <m/>
    <m/>
    <n v="1587"/>
    <m/>
    <n v="14"/>
    <m/>
    <m/>
    <m/>
    <m/>
    <m/>
    <m/>
    <m/>
  </r>
  <r>
    <x v="0"/>
    <n v="30106"/>
    <s v="RM76 UHR, 217"/>
    <x v="4"/>
    <n v="2250"/>
    <m/>
    <m/>
    <m/>
    <m/>
    <m/>
    <m/>
    <m/>
    <m/>
    <m/>
    <m/>
    <m/>
    <m/>
    <m/>
  </r>
  <r>
    <x v="0"/>
    <n v="30106"/>
    <s v="08-32 4S, 3114"/>
    <x v="0"/>
    <m/>
    <m/>
    <n v="22300"/>
    <m/>
    <m/>
    <m/>
    <m/>
    <m/>
    <m/>
    <m/>
    <m/>
    <m/>
    <m/>
    <m/>
  </r>
  <r>
    <x v="0"/>
    <n v="30106"/>
    <s v="SSP-203, 746"/>
    <x v="0"/>
    <m/>
    <m/>
    <m/>
    <n v="25900"/>
    <m/>
    <m/>
    <m/>
    <m/>
    <m/>
    <m/>
    <m/>
    <m/>
    <m/>
    <m/>
  </r>
  <r>
    <x v="0"/>
    <n v="30106"/>
    <s v="DGS 62N, 513"/>
    <x v="0"/>
    <m/>
    <m/>
    <m/>
    <m/>
    <n v="5820"/>
    <m/>
    <m/>
    <m/>
    <m/>
    <m/>
    <m/>
    <m/>
    <m/>
    <m/>
  </r>
  <r>
    <x v="0"/>
    <n v="30106"/>
    <s v="09-32, 3121"/>
    <x v="0"/>
    <m/>
    <m/>
    <n v="950"/>
    <m/>
    <m/>
    <m/>
    <m/>
    <m/>
    <m/>
    <m/>
    <m/>
    <m/>
    <m/>
    <m/>
  </r>
  <r>
    <x v="0"/>
    <n v="30106"/>
    <s v="08-32 4S, 3114"/>
    <x v="0"/>
    <m/>
    <m/>
    <m/>
    <m/>
    <m/>
    <n v="2"/>
    <m/>
    <m/>
    <m/>
    <m/>
    <m/>
    <m/>
    <m/>
    <m/>
  </r>
  <r>
    <x v="1"/>
    <n v="30106"/>
    <s v="08-32 4S, 3114"/>
    <x v="0"/>
    <m/>
    <m/>
    <n v="36570"/>
    <m/>
    <m/>
    <n v="3"/>
    <m/>
    <m/>
    <m/>
    <m/>
    <m/>
    <m/>
    <m/>
    <m/>
  </r>
  <r>
    <x v="1"/>
    <n v="30106"/>
    <s v="08-32 4S, 3114"/>
    <x v="1"/>
    <m/>
    <m/>
    <n v="10185"/>
    <m/>
    <m/>
    <m/>
    <m/>
    <m/>
    <m/>
    <m/>
    <m/>
    <m/>
    <m/>
    <m/>
  </r>
  <r>
    <x v="1"/>
    <n v="30106"/>
    <s v="08-32 4S, 3114"/>
    <x v="5"/>
    <m/>
    <m/>
    <n v="200"/>
    <m/>
    <m/>
    <m/>
    <m/>
    <m/>
    <m/>
    <m/>
    <m/>
    <m/>
    <m/>
    <m/>
  </r>
  <r>
    <x v="1"/>
    <n v="30106"/>
    <s v="08-32 4S, 3114"/>
    <x v="6"/>
    <m/>
    <m/>
    <m/>
    <m/>
    <m/>
    <n v="1"/>
    <m/>
    <m/>
    <m/>
    <m/>
    <m/>
    <m/>
    <m/>
    <m/>
  </r>
  <r>
    <x v="1"/>
    <n v="30106"/>
    <s v="08-32 4S, 3114"/>
    <x v="7"/>
    <m/>
    <m/>
    <n v="600"/>
    <m/>
    <m/>
    <m/>
    <m/>
    <m/>
    <m/>
    <m/>
    <m/>
    <m/>
    <m/>
    <m/>
  </r>
  <r>
    <x v="1"/>
    <n v="30106"/>
    <s v="SSP-203, 746"/>
    <x v="0"/>
    <m/>
    <m/>
    <m/>
    <n v="45170"/>
    <m/>
    <m/>
    <m/>
    <m/>
    <m/>
    <m/>
    <m/>
    <m/>
    <m/>
    <m/>
  </r>
  <r>
    <x v="1"/>
    <n v="30106"/>
    <s v="SSP-203, 746"/>
    <x v="1"/>
    <m/>
    <m/>
    <m/>
    <n v="7385"/>
    <m/>
    <m/>
    <m/>
    <m/>
    <m/>
    <m/>
    <m/>
    <m/>
    <m/>
    <m/>
  </r>
  <r>
    <x v="1"/>
    <n v="30106"/>
    <s v="SSP-203, 746"/>
    <x v="5"/>
    <m/>
    <m/>
    <m/>
    <n v="200"/>
    <m/>
    <m/>
    <m/>
    <m/>
    <m/>
    <m/>
    <m/>
    <m/>
    <m/>
    <m/>
  </r>
  <r>
    <x v="1"/>
    <n v="30106"/>
    <s v="SSP-203, 746"/>
    <x v="7"/>
    <m/>
    <m/>
    <m/>
    <n v="600"/>
    <m/>
    <m/>
    <m/>
    <m/>
    <m/>
    <m/>
    <m/>
    <m/>
    <m/>
    <m/>
  </r>
  <r>
    <x v="1"/>
    <n v="30106"/>
    <s v="09-32, 3121"/>
    <x v="0"/>
    <m/>
    <m/>
    <n v="5600"/>
    <m/>
    <m/>
    <m/>
    <m/>
    <m/>
    <m/>
    <m/>
    <m/>
    <m/>
    <m/>
    <m/>
  </r>
  <r>
    <x v="1"/>
    <n v="30106"/>
    <s v="09-32, 3121"/>
    <x v="4"/>
    <m/>
    <m/>
    <n v="16450"/>
    <m/>
    <m/>
    <m/>
    <m/>
    <m/>
    <m/>
    <m/>
    <m/>
    <m/>
    <m/>
    <m/>
  </r>
  <r>
    <x v="1"/>
    <n v="30106"/>
    <s v="DGS 62N, 513"/>
    <x v="0"/>
    <m/>
    <m/>
    <m/>
    <m/>
    <n v="2200"/>
    <m/>
    <m/>
    <m/>
    <m/>
    <m/>
    <m/>
    <m/>
    <m/>
    <m/>
  </r>
  <r>
    <x v="1"/>
    <n v="30106"/>
    <s v="DGS 62N, 513"/>
    <x v="5"/>
    <m/>
    <m/>
    <m/>
    <m/>
    <n v="200"/>
    <m/>
    <m/>
    <m/>
    <m/>
    <m/>
    <m/>
    <m/>
    <m/>
    <m/>
  </r>
  <r>
    <x v="1"/>
    <n v="30106"/>
    <s v="DGS 62N, 513"/>
    <x v="4"/>
    <m/>
    <m/>
    <m/>
    <m/>
    <n v="1633"/>
    <m/>
    <m/>
    <m/>
    <m/>
    <m/>
    <m/>
    <m/>
    <m/>
    <m/>
  </r>
  <r>
    <x v="1"/>
    <n v="30106"/>
    <s v="DGS 62N, 513"/>
    <x v="8"/>
    <m/>
    <m/>
    <m/>
    <m/>
    <n v="6190"/>
    <m/>
    <m/>
    <m/>
    <m/>
    <m/>
    <m/>
    <m/>
    <m/>
    <m/>
  </r>
  <r>
    <x v="1"/>
    <n v="30106"/>
    <s v="09-32, 3121"/>
    <x v="8"/>
    <m/>
    <m/>
    <n v="5890"/>
    <m/>
    <m/>
    <m/>
    <m/>
    <m/>
    <m/>
    <m/>
    <m/>
    <m/>
    <m/>
    <m/>
  </r>
  <r>
    <x v="1"/>
    <n v="30106"/>
    <s v="09-32, 3121"/>
    <x v="9"/>
    <m/>
    <m/>
    <n v="200"/>
    <m/>
    <m/>
    <m/>
    <m/>
    <m/>
    <m/>
    <m/>
    <m/>
    <m/>
    <m/>
    <m/>
  </r>
  <r>
    <x v="1"/>
    <n v="30106"/>
    <s v="DGS 62N, 513"/>
    <x v="9"/>
    <m/>
    <m/>
    <m/>
    <m/>
    <n v="100"/>
    <m/>
    <m/>
    <m/>
    <m/>
    <m/>
    <m/>
    <m/>
    <m/>
    <m/>
  </r>
  <r>
    <x v="1"/>
    <n v="30107"/>
    <s v="Desec, 6303"/>
    <x v="2"/>
    <m/>
    <m/>
    <m/>
    <m/>
    <m/>
    <m/>
    <m/>
    <n v="2068"/>
    <n v="2068"/>
    <m/>
    <m/>
    <m/>
    <m/>
    <m/>
  </r>
  <r>
    <x v="1"/>
    <n v="30107"/>
    <s v="Desec, 6303"/>
    <x v="6"/>
    <m/>
    <m/>
    <m/>
    <m/>
    <m/>
    <m/>
    <m/>
    <m/>
    <m/>
    <n v="1"/>
    <m/>
    <m/>
    <m/>
    <m/>
  </r>
  <r>
    <x v="1"/>
    <n v="30107"/>
    <s v="EM-80L"/>
    <x v="0"/>
    <m/>
    <m/>
    <m/>
    <m/>
    <m/>
    <m/>
    <m/>
    <m/>
    <m/>
    <m/>
    <m/>
    <m/>
    <m/>
    <n v="9000"/>
  </r>
  <r>
    <x v="0"/>
    <n v="30706"/>
    <s v="08-32 2088"/>
    <x v="4"/>
    <m/>
    <m/>
    <n v="10080"/>
    <m/>
    <m/>
    <m/>
    <m/>
    <m/>
    <m/>
    <m/>
    <m/>
    <m/>
    <m/>
    <m/>
  </r>
  <r>
    <x v="2"/>
    <n v="30706"/>
    <s v="08-32 2088"/>
    <x v="0"/>
    <m/>
    <m/>
    <n v="9760"/>
    <m/>
    <m/>
    <m/>
    <m/>
    <m/>
    <m/>
    <m/>
    <m/>
    <m/>
    <m/>
    <m/>
  </r>
  <r>
    <x v="1"/>
    <n v="30706"/>
    <s v="08-32 2088"/>
    <x v="8"/>
    <m/>
    <m/>
    <n v="7690"/>
    <m/>
    <m/>
    <m/>
    <m/>
    <m/>
    <m/>
    <m/>
    <m/>
    <m/>
    <m/>
    <m/>
  </r>
  <r>
    <x v="3"/>
    <n v="30706"/>
    <s v="SSP-203 747"/>
    <x v="4"/>
    <m/>
    <m/>
    <m/>
    <n v="1313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3:O15" firstHeaderRow="1" firstDataRow="2" firstDataCol="1" rowPageCount="1" colPageCount="1"/>
  <pivotFields count="18">
    <pivotField axis="axisPage" numFmtId="165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 sortType="ascending">
      <items count="11">
        <item x="5"/>
        <item x="3"/>
        <item x="8"/>
        <item x="6"/>
        <item x="1"/>
        <item x="4"/>
        <item x="9"/>
        <item x="0"/>
        <item x="2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0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3" baseField="3" baseItem="0" numFmtId="3"/>
    <dataField name="Sum of Машинска замена путног прелаза" fld="14" baseField="3" baseItem="0" numFmtId="3"/>
    <dataField name="Sum of Машински утовар шина" fld="15" baseField="3" baseItem="0" numFmtId="3"/>
    <dataField name="Sum of Машински истовар шина" fld="16" baseField="3" baseItem="0" numFmtId="3"/>
    <dataField name="Sum of Снимање геометрије колосека" fld="17" baseField="3" baseItem="0" numFmtId="3"/>
  </dataFields>
  <formats count="34">
    <format dxfId="14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4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4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41">
      <pivotArea outline="0" collapsedLevelsAreSubtotals="1" fieldPosition="0">
        <references count="1">
          <reference field="4294967294" count="1">
            <x v="0"/>
          </reference>
        </references>
      </pivotArea>
    </format>
    <format dxfId="140">
      <pivotArea outline="0" collapsedLevelsAreSubtotals="1" fieldPosition="0">
        <references count="1">
          <reference field="4294967294" count="1">
            <x v="12"/>
          </reference>
        </references>
      </pivotArea>
    </format>
    <format dxfId="139">
      <pivotArea outline="0" collapsedLevelsAreSubtotals="1" fieldPosition="0">
        <references count="1">
          <reference field="4294967294" count="1">
            <x v="1"/>
          </reference>
        </references>
      </pivotArea>
    </format>
    <format dxfId="138">
      <pivotArea outline="0" collapsedLevelsAreSubtotals="1" fieldPosition="0">
        <references count="1">
          <reference field="4294967294" count="1">
            <x v="2"/>
          </reference>
        </references>
      </pivotArea>
    </format>
    <format dxfId="137">
      <pivotArea outline="0" collapsedLevelsAreSubtotals="1" fieldPosition="0">
        <references count="1">
          <reference field="4294967294" count="1">
            <x v="3"/>
          </reference>
        </references>
      </pivotArea>
    </format>
    <format dxfId="136">
      <pivotArea outline="0" collapsedLevelsAreSubtotals="1" fieldPosition="0">
        <references count="1">
          <reference field="4294967294" count="1">
            <x v="4"/>
          </reference>
        </references>
      </pivotArea>
    </format>
    <format dxfId="135">
      <pivotArea outline="0" collapsedLevelsAreSubtotals="1" fieldPosition="0">
        <references count="1">
          <reference field="4294967294" count="1">
            <x v="5"/>
          </reference>
        </references>
      </pivotArea>
    </format>
    <format dxfId="134">
      <pivotArea outline="0" collapsedLevelsAreSubtotals="1" fieldPosition="0">
        <references count="1">
          <reference field="4294967294" count="1">
            <x v="6"/>
          </reference>
        </references>
      </pivotArea>
    </format>
    <format dxfId="133">
      <pivotArea outline="0" collapsedLevelsAreSubtotals="1" fieldPosition="0">
        <references count="1">
          <reference field="4294967294" count="1">
            <x v="7"/>
          </reference>
        </references>
      </pivotArea>
    </format>
    <format dxfId="132">
      <pivotArea outline="0" collapsedLevelsAreSubtotals="1" fieldPosition="0">
        <references count="1">
          <reference field="4294967294" count="1">
            <x v="8"/>
          </reference>
        </references>
      </pivotArea>
    </format>
    <format dxfId="131">
      <pivotArea outline="0" collapsedLevelsAreSubtotals="1" fieldPosition="0">
        <references count="1">
          <reference field="4294967294" count="1">
            <x v="9"/>
          </reference>
        </references>
      </pivotArea>
    </format>
    <format dxfId="130">
      <pivotArea outline="0" collapsedLevelsAreSubtotals="1" fieldPosition="0">
        <references count="1">
          <reference field="4294967294" count="1">
            <x v="10"/>
          </reference>
        </references>
      </pivotArea>
    </format>
    <format dxfId="129">
      <pivotArea outline="0" collapsedLevelsAreSubtotals="1" fieldPosition="0">
        <references count="1">
          <reference field="4294967294" count="1">
            <x v="11"/>
          </reference>
        </references>
      </pivotArea>
    </format>
    <format dxfId="128">
      <pivotArea outline="0" collapsedLevelsAreSubtotals="1" fieldPosition="0">
        <references count="1">
          <reference field="4294967294" count="1">
            <x v="13"/>
          </reference>
        </references>
      </pivotArea>
    </format>
    <format dxfId="127">
      <pivotArea type="all" dataOnly="0" outline="0" collapsedLevelsAreSubtotals="1" fieldPosition="0"/>
    </format>
    <format dxfId="126">
      <pivotArea outline="0" collapsedLevelsAreSubtotals="1" fieldPosition="0"/>
    </format>
    <format dxfId="125">
      <pivotArea field="3" type="button" dataOnly="0" labelOnly="1" outline="0" axis="axisRow" fieldPosition="0"/>
    </format>
    <format dxfId="124">
      <pivotArea dataOnly="0" labelOnly="1" fieldPosition="0">
        <references count="1">
          <reference field="3" count="0"/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1">
      <pivotArea field="3" type="button" dataOnly="0" labelOnly="1" outline="0" axis="axisRow" fieldPosition="0"/>
    </format>
    <format dxfId="120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19">
      <pivotArea type="all" dataOnly="0" outline="0" collapsedLevelsAreSubtotals="1" fieldPosition="0"/>
    </format>
    <format dxfId="118">
      <pivotArea outline="0" collapsedLevelsAreSubtotals="1" fieldPosition="0"/>
    </format>
    <format dxfId="117">
      <pivotArea field="3" type="button" dataOnly="0" labelOnly="1" outline="0" axis="axisRow" fieldPosition="0"/>
    </format>
    <format dxfId="116">
      <pivotArea dataOnly="0" labelOnly="1" fieldPosition="0">
        <references count="1">
          <reference field="3" count="0"/>
        </references>
      </pivotArea>
    </format>
    <format dxfId="115">
      <pivotArea dataOnly="0" labelOnly="1" grandRow="1" outline="0" fieldPosition="0"/>
    </format>
    <format dxfId="11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13">
      <pivotArea field="3" type="button" dataOnly="0" labelOnly="1" outline="0" axis="axisRow" fieldPosition="0"/>
    </format>
    <format dxfId="112">
      <pivotArea field="3" type="button" dataOnly="0" labelOnly="1" outline="0" axis="axisRow" fieldPosition="0"/>
    </format>
    <format dxfId="111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>
  <location ref="A3:O6" firstHeaderRow="1" firstDataRow="2" firstDataCol="1" rowPageCount="1" colPageCount="1"/>
  <pivotFields count="18">
    <pivotField axis="axisPage" numFmtId="165" showAll="0">
      <items count="2">
        <item x="0"/>
        <item t="default"/>
      </items>
    </pivotField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0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3" baseField="3" baseItem="0" numFmtId="3"/>
    <dataField name="Sum of Машинска замена путног прелаза" fld="14" baseField="3" baseItem="0" numFmtId="3"/>
    <dataField name="Sum of Машински утовар шина" fld="15" baseField="3" baseItem="0" numFmtId="3"/>
    <dataField name="Sum of Машински истовар шина" fld="16" baseField="3" baseItem="0" numFmtId="3"/>
    <dataField name="Sum of Снимање геометрије колосека" fld="17" baseField="3" baseItem="0" numFmtId="3"/>
  </dataFields>
  <formats count="34">
    <format dxfId="7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0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9">
      <pivotArea outline="0" collapsedLevelsAreSubtotals="1" fieldPosition="0">
        <references count="1">
          <reference field="4294967294" count="1">
            <x v="0"/>
          </reference>
        </references>
      </pivotArea>
    </format>
    <format dxfId="68">
      <pivotArea outline="0" collapsedLevelsAreSubtotals="1" fieldPosition="0">
        <references count="1">
          <reference field="4294967294" count="1">
            <x v="12"/>
          </reference>
        </references>
      </pivotArea>
    </format>
    <format dxfId="67">
      <pivotArea outline="0" collapsedLevelsAreSubtotals="1" fieldPosition="0">
        <references count="1">
          <reference field="4294967294" count="1">
            <x v="1"/>
          </reference>
        </references>
      </pivotArea>
    </format>
    <format dxfId="66">
      <pivotArea outline="0" collapsedLevelsAreSubtotals="1" fieldPosition="0">
        <references count="1">
          <reference field="4294967294" count="1">
            <x v="2"/>
          </reference>
        </references>
      </pivotArea>
    </format>
    <format dxfId="65">
      <pivotArea outline="0" collapsedLevelsAreSubtotals="1" fieldPosition="0">
        <references count="1">
          <reference field="4294967294" count="1">
            <x v="3"/>
          </reference>
        </references>
      </pivotArea>
    </format>
    <format dxfId="64">
      <pivotArea outline="0" collapsedLevelsAreSubtotals="1" fieldPosition="0">
        <references count="1">
          <reference field="4294967294" count="1">
            <x v="4"/>
          </reference>
        </references>
      </pivotArea>
    </format>
    <format dxfId="63">
      <pivotArea outline="0" collapsedLevelsAreSubtotals="1" fieldPosition="0">
        <references count="1">
          <reference field="4294967294" count="1">
            <x v="5"/>
          </reference>
        </references>
      </pivotArea>
    </format>
    <format dxfId="62">
      <pivotArea outline="0" collapsedLevelsAreSubtotals="1" fieldPosition="0">
        <references count="1">
          <reference field="4294967294" count="1">
            <x v="6"/>
          </reference>
        </references>
      </pivotArea>
    </format>
    <format dxfId="61">
      <pivotArea outline="0" collapsedLevelsAreSubtotals="1" fieldPosition="0">
        <references count="1">
          <reference field="4294967294" count="1">
            <x v="7"/>
          </reference>
        </references>
      </pivotArea>
    </format>
    <format dxfId="60">
      <pivotArea outline="0" collapsedLevelsAreSubtotals="1" fieldPosition="0">
        <references count="1">
          <reference field="4294967294" count="1">
            <x v="8"/>
          </reference>
        </references>
      </pivotArea>
    </format>
    <format dxfId="59">
      <pivotArea outline="0" collapsedLevelsAreSubtotals="1" fieldPosition="0">
        <references count="1">
          <reference field="4294967294" count="1">
            <x v="9"/>
          </reference>
        </references>
      </pivotArea>
    </format>
    <format dxfId="58">
      <pivotArea outline="0" collapsedLevelsAreSubtotals="1" fieldPosition="0">
        <references count="1">
          <reference field="4294967294" count="1">
            <x v="10"/>
          </reference>
        </references>
      </pivotArea>
    </format>
    <format dxfId="57">
      <pivotArea outline="0" collapsedLevelsAreSubtotals="1" fieldPosition="0">
        <references count="1">
          <reference field="4294967294" count="1">
            <x v="11"/>
          </reference>
        </references>
      </pivotArea>
    </format>
    <format dxfId="56">
      <pivotArea outline="0" collapsedLevelsAreSubtotals="1" fieldPosition="0">
        <references count="1">
          <reference field="4294967294" count="1">
            <x v="13"/>
          </reference>
        </references>
      </pivotArea>
    </format>
    <format dxfId="55">
      <pivotArea type="all" dataOnly="0" outline="0" collapsedLevelsAreSubtotals="1" fieldPosition="0"/>
    </format>
    <format dxfId="54">
      <pivotArea outline="0" collapsedLevelsAreSubtotals="1" fieldPosition="0"/>
    </format>
    <format dxfId="53">
      <pivotArea field="3" type="button" dataOnly="0" labelOnly="1" outline="0" axis="axisRow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9">
      <pivotArea field="3" type="button" dataOnly="0" labelOnly="1" outline="0" axis="axisRow" fieldPosition="0"/>
    </format>
    <format dxfId="48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7">
      <pivotArea type="all" dataOnly="0" outline="0" collapsedLevelsAreSubtotals="1" fieldPosition="0"/>
    </format>
    <format dxfId="46">
      <pivotArea outline="0" collapsedLevelsAreSubtotals="1" fieldPosition="0"/>
    </format>
    <format dxfId="45">
      <pivotArea field="3" type="button" dataOnly="0" labelOnly="1" outline="0" axis="axisRow" fieldPosition="0"/>
    </format>
    <format dxfId="44">
      <pivotArea dataOnly="0" labelOnly="1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1">
      <pivotArea field="3" type="button" dataOnly="0" labelOnly="1" outline="0" axis="axisRow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328" totalsRowCount="1" headerRowDxfId="38" dataDxfId="37" totalsRowDxfId="36">
  <autoFilter ref="A1:R327" xr:uid="{00000000-0009-0000-0100-000001000000}"/>
  <tableColumns count="18">
    <tableColumn id="1" xr3:uid="{00000000-0010-0000-0000-000001000000}" name="Месец" totalsRowLabel="Ukupno" dataDxfId="35" totalsRowDxfId="17"/>
    <tableColumn id="2" xr3:uid="{00000000-0010-0000-0000-000002000000}" name="ОЈ" dataDxfId="34" totalsRowDxfId="16"/>
    <tableColumn id="13" xr3:uid="{00000000-0010-0000-0000-00000D000000}" name="Машина" dataDxfId="33" totalsRowDxfId="15"/>
    <tableColumn id="3" xr3:uid="{00000000-0010-0000-0000-000003000000}" name="Пруга" dataDxfId="32" totalsRowDxfId="14"/>
    <tableColumn id="4" xr3:uid="{00000000-0010-0000-0000-000004000000}" name="Машинско решетање колосека" totalsRowFunction="sum" dataDxfId="31" totalsRowDxfId="13"/>
    <tableColumn id="5" xr3:uid="{00000000-0010-0000-0000-000005000000}" name="Машинско решетање скретница" totalsRowFunction="sum" dataDxfId="30" totalsRowDxfId="12"/>
    <tableColumn id="6" xr3:uid="{00000000-0010-0000-0000-000006000000}" name="Машинско регулисање колосека" totalsRowFunction="sum" dataDxfId="29" totalsRowDxfId="11"/>
    <tableColumn id="7" xr3:uid="{00000000-0010-0000-0000-000007000000}" name="Машинско планирање засторне призме" totalsRowFunction="sum" dataDxfId="28" totalsRowDxfId="10"/>
    <tableColumn id="8" xr3:uid="{00000000-0010-0000-0000-000008000000}" name="Динамичка стабилизација колосека" totalsRowFunction="sum" dataDxfId="27" totalsRowDxfId="9"/>
    <tableColumn id="9" xr3:uid="{00000000-0010-0000-0000-000009000000}" name="Машинско регулисање скретница" totalsRowFunction="sum" dataDxfId="26" totalsRowDxfId="8"/>
    <tableColumn id="10" xr3:uid="{00000000-0010-0000-0000-00000A000000}" name="Динамичка стабилизација скретница" totalsRowFunction="sum" dataDxfId="25" totalsRowDxfId="7"/>
    <tableColumn id="11" xr3:uid="{00000000-0010-0000-0000-00000B000000}" name="Машинска демонтажа колосека" totalsRowFunction="sum" dataDxfId="24" totalsRowDxfId="6"/>
    <tableColumn id="12" xr3:uid="{00000000-0010-0000-0000-00000C000000}" name="Машинска монтажа колосека" totalsRowFunction="sum" dataDxfId="23" totalsRowDxfId="5"/>
    <tableColumn id="15" xr3:uid="{00000000-0010-0000-0000-00000F000000}" name="Машинска замена скретница" totalsRowFunction="sum" dataDxfId="22" totalsRowDxfId="4"/>
    <tableColumn id="14" xr3:uid="{00000000-0010-0000-0000-00000E000000}" name="Машинска замена путног прелаза" totalsRowFunction="sum" dataDxfId="21" totalsRowDxfId="3"/>
    <tableColumn id="16" xr3:uid="{00000000-0010-0000-0000-000010000000}" name="Машински утовар шина" totalsRowFunction="sum" dataDxfId="20" totalsRowDxfId="2"/>
    <tableColumn id="17" xr3:uid="{00000000-0010-0000-0000-000011000000}" name="Машински истовар шина" totalsRowFunction="sum" dataDxfId="19" totalsRowDxfId="1"/>
    <tableColumn id="18" xr3:uid="{00000000-0010-0000-0000-000012000000}" name="Снимање геометрије колосека" totalsRowFunction="sum" dataDxfId="18" totalsRow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R7" headerRowDxfId="110" dataDxfId="109">
  <autoFilter ref="A1:R7" xr:uid="{00000000-0009-0000-0100-000002000000}"/>
  <tableColumns count="18">
    <tableColumn id="1" xr3:uid="{00000000-0010-0000-0100-000001000000}" name="Месец" totalsRowLabel="Total" dataDxfId="108" totalsRowDxfId="107"/>
    <tableColumn id="2" xr3:uid="{00000000-0010-0000-0100-000002000000}" name="ОЈ" dataDxfId="106" totalsRowDxfId="105"/>
    <tableColumn id="13" xr3:uid="{00000000-0010-0000-0100-00000D000000}" name="Машина" dataDxfId="104" totalsRowDxfId="103"/>
    <tableColumn id="3" xr3:uid="{00000000-0010-0000-0100-000003000000}" name="Пруга" dataDxfId="102" totalsRowDxfId="101"/>
    <tableColumn id="4" xr3:uid="{00000000-0010-0000-0100-000004000000}" name="Машинско решетање колосека" totalsRowFunction="sum" dataDxfId="100" totalsRowDxfId="99"/>
    <tableColumn id="5" xr3:uid="{00000000-0010-0000-0100-000005000000}" name="Машинско решетање скретница" totalsRowFunction="sum" dataDxfId="98" totalsRowDxfId="97"/>
    <tableColumn id="6" xr3:uid="{00000000-0010-0000-0100-000006000000}" name="Машинско регулисање колосека" totalsRowFunction="sum" dataDxfId="96" totalsRowDxfId="95"/>
    <tableColumn id="7" xr3:uid="{00000000-0010-0000-0100-000007000000}" name="Машинско планирање засторне призме" totalsRowFunction="sum" dataDxfId="94" totalsRowDxfId="93"/>
    <tableColumn id="8" xr3:uid="{00000000-0010-0000-0100-000008000000}" name="Динамичка стабилизација колосека" totalsRowFunction="sum" dataDxfId="92" totalsRowDxfId="91"/>
    <tableColumn id="9" xr3:uid="{00000000-0010-0000-0100-000009000000}" name="Машинско регулисање скретница" totalsRowFunction="sum" dataDxfId="90" totalsRowDxfId="89"/>
    <tableColumn id="10" xr3:uid="{00000000-0010-0000-0100-00000A000000}" name="Динамичка стабилизација скретница" totalsRowFunction="sum" dataDxfId="88" totalsRowDxfId="87"/>
    <tableColumn id="11" xr3:uid="{00000000-0010-0000-0100-00000B000000}" name="Машинска демонтажа колосека" totalsRowFunction="sum" dataDxfId="86" totalsRowDxfId="85"/>
    <tableColumn id="12" xr3:uid="{00000000-0010-0000-0100-00000C000000}" name="Машинска монтажа колосека" totalsRowFunction="sum" dataDxfId="84" totalsRowDxfId="83"/>
    <tableColumn id="15" xr3:uid="{00000000-0010-0000-0100-00000F000000}" name="Машинска замена скретница" totalsRowFunction="sum" dataDxfId="82" totalsRowDxfId="81"/>
    <tableColumn id="14" xr3:uid="{00000000-0010-0000-0100-00000E000000}" name="Машинска замена путног прелаза" totalsRowFunction="sum" dataDxfId="80" totalsRowDxfId="79"/>
    <tableColumn id="16" xr3:uid="{00000000-0010-0000-0100-000010000000}" name="Машински утовар шина" totalsRowFunction="sum" dataDxfId="78" totalsRowDxfId="77"/>
    <tableColumn id="17" xr3:uid="{00000000-0010-0000-0100-000011000000}" name="Машински истовар шина" totalsRowFunction="sum" dataDxfId="76" totalsRowDxfId="75"/>
    <tableColumn id="18" xr3:uid="{00000000-0010-0000-0100-000012000000}" name="Снимање геометрије колосека" totalsRowFunction="sum" dataDxfId="74" totalsRowDxfId="7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329"/>
  <sheetViews>
    <sheetView showGridLines="0" topLeftCell="A243" workbookViewId="0">
      <selection activeCell="F262" sqref="F262"/>
    </sheetView>
  </sheetViews>
  <sheetFormatPr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7" width="14.140625" style="3" customWidth="1"/>
    <col min="18" max="18" width="14.28515625" style="3" customWidth="1"/>
    <col min="19" max="16384" width="9.140625" style="3"/>
  </cols>
  <sheetData>
    <row r="1" spans="1:18" ht="42" x14ac:dyDescent="0.15">
      <c r="A1" s="12" t="s">
        <v>0</v>
      </c>
      <c r="B1" s="12" t="s">
        <v>1</v>
      </c>
      <c r="C1" s="12" t="s">
        <v>13</v>
      </c>
      <c r="D1" s="12" t="s">
        <v>4</v>
      </c>
      <c r="E1" s="12" t="s">
        <v>2</v>
      </c>
      <c r="F1" s="5" t="s">
        <v>3</v>
      </c>
      <c r="G1" s="12" t="s">
        <v>5</v>
      </c>
      <c r="H1" s="12" t="s">
        <v>6</v>
      </c>
      <c r="I1" s="5" t="s">
        <v>7</v>
      </c>
      <c r="J1" s="5" t="s">
        <v>8</v>
      </c>
      <c r="K1" s="5" t="s">
        <v>9</v>
      </c>
      <c r="L1" s="5" t="s">
        <v>11</v>
      </c>
      <c r="M1" s="5" t="s">
        <v>12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19</v>
      </c>
    </row>
    <row r="2" spans="1:18" x14ac:dyDescent="0.15">
      <c r="A2" s="6">
        <v>43313</v>
      </c>
      <c r="B2" s="3">
        <v>30107</v>
      </c>
      <c r="C2" s="3" t="s">
        <v>38</v>
      </c>
      <c r="D2" s="3">
        <v>209</v>
      </c>
      <c r="E2" s="4"/>
      <c r="F2" s="4"/>
      <c r="G2" s="4"/>
      <c r="H2" s="4"/>
      <c r="I2" s="4"/>
      <c r="J2" s="4"/>
      <c r="K2" s="4"/>
      <c r="L2" s="4">
        <v>4374</v>
      </c>
      <c r="M2" s="4"/>
      <c r="N2" s="4">
        <v>4</v>
      </c>
      <c r="O2" s="4" t="s">
        <v>76</v>
      </c>
      <c r="P2" s="4"/>
      <c r="Q2" s="4"/>
      <c r="R2" s="4"/>
    </row>
    <row r="3" spans="1:18" x14ac:dyDescent="0.15">
      <c r="A3" s="6">
        <v>43313</v>
      </c>
      <c r="B3" s="3">
        <v>30107</v>
      </c>
      <c r="C3" s="3" t="s">
        <v>39</v>
      </c>
      <c r="D3" s="3">
        <v>209</v>
      </c>
      <c r="E3" s="4"/>
      <c r="F3" s="4"/>
      <c r="G3" s="4"/>
      <c r="H3" s="4"/>
      <c r="I3" s="4"/>
      <c r="J3" s="4"/>
      <c r="K3" s="4"/>
      <c r="L3" s="4"/>
      <c r="M3" s="4">
        <v>5184</v>
      </c>
      <c r="N3" s="4"/>
      <c r="O3" s="4"/>
      <c r="P3" s="4"/>
      <c r="Q3" s="4"/>
      <c r="R3" s="4"/>
    </row>
    <row r="4" spans="1:18" x14ac:dyDescent="0.15">
      <c r="A4" s="6">
        <v>43313</v>
      </c>
      <c r="B4" s="3">
        <v>30107</v>
      </c>
      <c r="C4" s="3" t="s">
        <v>41</v>
      </c>
      <c r="D4" s="3">
        <v>202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v>5400</v>
      </c>
      <c r="Q4" s="4">
        <v>7080</v>
      </c>
      <c r="R4" s="4"/>
    </row>
    <row r="5" spans="1:18" x14ac:dyDescent="0.15">
      <c r="A5" s="6">
        <v>43313</v>
      </c>
      <c r="B5" s="3">
        <v>30107</v>
      </c>
      <c r="C5" s="3" t="s">
        <v>18</v>
      </c>
      <c r="D5" s="3">
        <v>215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48186</v>
      </c>
    </row>
    <row r="6" spans="1:18" x14ac:dyDescent="0.15">
      <c r="A6" s="6">
        <v>43313</v>
      </c>
      <c r="B6" s="3">
        <v>30107</v>
      </c>
      <c r="C6" s="3" t="s">
        <v>18</v>
      </c>
      <c r="D6" s="3">
        <v>209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55602</v>
      </c>
    </row>
    <row r="7" spans="1:18" x14ac:dyDescent="0.15">
      <c r="A7" s="6">
        <v>43313</v>
      </c>
      <c r="B7" s="3">
        <v>30106</v>
      </c>
      <c r="C7" s="3" t="s">
        <v>35</v>
      </c>
      <c r="D7" s="3">
        <v>215</v>
      </c>
      <c r="E7" s="4"/>
      <c r="F7" s="4"/>
      <c r="G7" s="4">
        <v>21102</v>
      </c>
      <c r="H7" s="4"/>
      <c r="I7" s="4"/>
      <c r="J7" s="4">
        <v>14</v>
      </c>
      <c r="K7" s="4"/>
      <c r="L7" s="4"/>
      <c r="M7" s="4"/>
      <c r="N7" s="4"/>
      <c r="O7" s="4"/>
      <c r="P7" s="4"/>
      <c r="Q7" s="4"/>
      <c r="R7" s="4"/>
    </row>
    <row r="8" spans="1:18" x14ac:dyDescent="0.15">
      <c r="A8" s="6">
        <v>43313</v>
      </c>
      <c r="B8" s="3">
        <v>30106</v>
      </c>
      <c r="C8" s="3" t="s">
        <v>35</v>
      </c>
      <c r="D8" s="3">
        <v>103</v>
      </c>
      <c r="E8" s="4"/>
      <c r="F8" s="4"/>
      <c r="G8" s="4">
        <v>600</v>
      </c>
      <c r="H8" s="4"/>
      <c r="I8" s="4"/>
      <c r="J8" s="4">
        <v>2</v>
      </c>
      <c r="K8" s="4"/>
      <c r="L8" s="4"/>
      <c r="M8" s="4"/>
      <c r="N8" s="4"/>
      <c r="O8" s="4"/>
      <c r="P8" s="4"/>
      <c r="Q8" s="4"/>
      <c r="R8" s="4"/>
    </row>
    <row r="9" spans="1:18" x14ac:dyDescent="0.15">
      <c r="A9" s="6">
        <v>43313</v>
      </c>
      <c r="B9" s="3">
        <v>30106</v>
      </c>
      <c r="C9" s="3" t="s">
        <v>42</v>
      </c>
      <c r="D9" s="3">
        <v>215</v>
      </c>
      <c r="E9" s="4"/>
      <c r="F9" s="4"/>
      <c r="G9" s="4"/>
      <c r="H9" s="4">
        <v>43618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15">
      <c r="A10" s="6">
        <v>43313</v>
      </c>
      <c r="B10" s="3">
        <v>30106</v>
      </c>
      <c r="C10" s="3" t="s">
        <v>37</v>
      </c>
      <c r="D10" s="3">
        <v>215</v>
      </c>
      <c r="E10" s="4"/>
      <c r="F10" s="4"/>
      <c r="G10" s="4"/>
      <c r="H10" s="4"/>
      <c r="I10" s="4">
        <v>1587</v>
      </c>
      <c r="J10" s="4"/>
      <c r="K10" s="4">
        <v>14</v>
      </c>
      <c r="L10" s="4"/>
      <c r="M10" s="4"/>
      <c r="N10" s="4"/>
      <c r="O10" s="4"/>
      <c r="P10" s="4"/>
      <c r="Q10" s="4"/>
      <c r="R10" s="4"/>
    </row>
    <row r="11" spans="1:18" x14ac:dyDescent="0.15">
      <c r="A11" s="6">
        <v>43313</v>
      </c>
      <c r="B11" s="3">
        <v>30106</v>
      </c>
      <c r="C11" s="3" t="s">
        <v>40</v>
      </c>
      <c r="D11" s="3">
        <v>206</v>
      </c>
      <c r="E11" s="4">
        <v>2250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15">
      <c r="A12" s="6">
        <v>43313</v>
      </c>
      <c r="B12" s="3">
        <v>30106</v>
      </c>
      <c r="C12" s="3" t="s">
        <v>35</v>
      </c>
      <c r="D12" s="3">
        <v>209</v>
      </c>
      <c r="E12" s="4"/>
      <c r="F12" s="4"/>
      <c r="G12" s="4">
        <v>22300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15">
      <c r="A13" s="6">
        <v>43313</v>
      </c>
      <c r="B13" s="3">
        <v>30106</v>
      </c>
      <c r="C13" s="3" t="s">
        <v>42</v>
      </c>
      <c r="D13" s="3">
        <v>209</v>
      </c>
      <c r="E13" s="4"/>
      <c r="F13" s="4"/>
      <c r="G13" s="4"/>
      <c r="H13" s="4">
        <v>25900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15">
      <c r="A14" s="6">
        <v>43313</v>
      </c>
      <c r="B14" s="3">
        <v>30106</v>
      </c>
      <c r="C14" s="3" t="s">
        <v>37</v>
      </c>
      <c r="D14" s="3">
        <v>209</v>
      </c>
      <c r="E14" s="4"/>
      <c r="F14" s="4"/>
      <c r="G14" s="4"/>
      <c r="H14" s="4"/>
      <c r="I14" s="4">
        <v>5820</v>
      </c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15">
      <c r="A15" s="6">
        <v>43313</v>
      </c>
      <c r="B15" s="3">
        <v>30106</v>
      </c>
      <c r="C15" s="3" t="s">
        <v>36</v>
      </c>
      <c r="D15" s="3">
        <v>209</v>
      </c>
      <c r="E15" s="4"/>
      <c r="F15" s="4"/>
      <c r="G15" s="4">
        <v>950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15">
      <c r="A16" s="6">
        <v>43313</v>
      </c>
      <c r="B16" s="3">
        <v>30106</v>
      </c>
      <c r="C16" s="3" t="s">
        <v>35</v>
      </c>
      <c r="D16" s="3">
        <v>209</v>
      </c>
      <c r="E16" s="4"/>
      <c r="F16" s="4"/>
      <c r="G16" s="4"/>
      <c r="H16" s="4"/>
      <c r="I16" s="4"/>
      <c r="J16" s="4">
        <v>2</v>
      </c>
      <c r="K16" s="4"/>
      <c r="L16" s="4"/>
      <c r="M16" s="4"/>
      <c r="N16" s="4"/>
      <c r="O16" s="4"/>
      <c r="P16" s="4"/>
      <c r="Q16" s="4"/>
      <c r="R16" s="4"/>
    </row>
    <row r="17" spans="1:18" x14ac:dyDescent="0.15">
      <c r="A17" s="9">
        <v>43344</v>
      </c>
      <c r="B17" s="7">
        <v>30106</v>
      </c>
      <c r="C17" s="3" t="s">
        <v>35</v>
      </c>
      <c r="D17" s="7">
        <v>209</v>
      </c>
      <c r="E17" s="8"/>
      <c r="F17" s="8"/>
      <c r="G17" s="10">
        <v>36570</v>
      </c>
      <c r="H17" s="8"/>
      <c r="I17" s="8"/>
      <c r="J17" s="8">
        <v>3</v>
      </c>
      <c r="K17" s="8"/>
      <c r="L17" s="8"/>
      <c r="M17" s="8"/>
      <c r="N17" s="8"/>
      <c r="O17" s="8"/>
      <c r="P17" s="8"/>
      <c r="Q17" s="8"/>
      <c r="R17" s="8"/>
    </row>
    <row r="18" spans="1:18" x14ac:dyDescent="0.15">
      <c r="A18" s="9">
        <v>43344</v>
      </c>
      <c r="B18" s="7">
        <v>30106</v>
      </c>
      <c r="C18" s="3" t="s">
        <v>35</v>
      </c>
      <c r="D18" s="7">
        <v>202</v>
      </c>
      <c r="E18" s="8"/>
      <c r="F18" s="8"/>
      <c r="G18" s="10">
        <v>10185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x14ac:dyDescent="0.15">
      <c r="A19" s="9">
        <v>43344</v>
      </c>
      <c r="B19" s="7">
        <v>30106</v>
      </c>
      <c r="C19" s="3" t="s">
        <v>35</v>
      </c>
      <c r="D19" s="7">
        <v>102</v>
      </c>
      <c r="E19" s="8"/>
      <c r="F19" s="8"/>
      <c r="G19" s="10">
        <v>200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15">
      <c r="A20" s="9">
        <v>43344</v>
      </c>
      <c r="B20" s="7">
        <v>30106</v>
      </c>
      <c r="C20" s="3" t="s">
        <v>35</v>
      </c>
      <c r="D20" s="7">
        <v>112</v>
      </c>
      <c r="E20" s="8"/>
      <c r="F20" s="8"/>
      <c r="G20" s="10"/>
      <c r="H20" s="8"/>
      <c r="I20" s="8"/>
      <c r="J20" s="8">
        <v>1</v>
      </c>
      <c r="K20" s="8"/>
      <c r="L20" s="8"/>
      <c r="M20" s="8"/>
      <c r="N20" s="8"/>
      <c r="O20" s="8"/>
      <c r="P20" s="8"/>
      <c r="Q20" s="8"/>
      <c r="R20" s="8"/>
    </row>
    <row r="21" spans="1:18" x14ac:dyDescent="0.15">
      <c r="A21" s="9">
        <v>43344</v>
      </c>
      <c r="B21" s="7">
        <v>30106</v>
      </c>
      <c r="C21" s="3" t="s">
        <v>35</v>
      </c>
      <c r="D21" s="7">
        <v>313</v>
      </c>
      <c r="E21" s="8"/>
      <c r="F21" s="8"/>
      <c r="G21" s="10">
        <v>600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15">
      <c r="A22" s="9">
        <v>43344</v>
      </c>
      <c r="B22" s="7">
        <v>30106</v>
      </c>
      <c r="C22" s="3" t="s">
        <v>42</v>
      </c>
      <c r="D22" s="7">
        <v>209</v>
      </c>
      <c r="E22" s="8"/>
      <c r="F22" s="8"/>
      <c r="G22" s="10"/>
      <c r="H22" s="10">
        <v>45170</v>
      </c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x14ac:dyDescent="0.15">
      <c r="A23" s="9">
        <v>43344</v>
      </c>
      <c r="B23" s="7">
        <v>30106</v>
      </c>
      <c r="C23" s="3" t="s">
        <v>42</v>
      </c>
      <c r="D23" s="7">
        <v>202</v>
      </c>
      <c r="E23" s="8"/>
      <c r="F23" s="8"/>
      <c r="G23" s="10"/>
      <c r="H23" s="8">
        <v>7385</v>
      </c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15">
      <c r="A24" s="9">
        <v>43344</v>
      </c>
      <c r="B24" s="7">
        <v>30106</v>
      </c>
      <c r="C24" s="3" t="s">
        <v>42</v>
      </c>
      <c r="D24" s="7">
        <v>102</v>
      </c>
      <c r="E24" s="8"/>
      <c r="F24" s="8"/>
      <c r="G24" s="10"/>
      <c r="H24" s="8">
        <v>200</v>
      </c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x14ac:dyDescent="0.15">
      <c r="A25" s="9">
        <v>43344</v>
      </c>
      <c r="B25" s="7">
        <v>30106</v>
      </c>
      <c r="C25" s="3" t="s">
        <v>42</v>
      </c>
      <c r="D25" s="7">
        <v>313</v>
      </c>
      <c r="E25" s="8"/>
      <c r="F25" s="8"/>
      <c r="G25" s="10"/>
      <c r="H25" s="10">
        <v>600</v>
      </c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x14ac:dyDescent="0.15">
      <c r="A26" s="9">
        <v>43344</v>
      </c>
      <c r="B26" s="7">
        <v>30106</v>
      </c>
      <c r="C26" s="3" t="s">
        <v>36</v>
      </c>
      <c r="D26" s="7">
        <v>209</v>
      </c>
      <c r="E26" s="8"/>
      <c r="F26" s="8"/>
      <c r="G26" s="10">
        <v>5600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15">
      <c r="A27" s="9">
        <v>43344</v>
      </c>
      <c r="B27" s="7">
        <v>30106</v>
      </c>
      <c r="C27" s="3" t="s">
        <v>36</v>
      </c>
      <c r="D27" s="7">
        <v>206</v>
      </c>
      <c r="E27" s="8"/>
      <c r="F27" s="8"/>
      <c r="G27" s="10">
        <v>16450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x14ac:dyDescent="0.15">
      <c r="A28" s="9">
        <v>43344</v>
      </c>
      <c r="B28" s="7">
        <v>30106</v>
      </c>
      <c r="C28" s="3" t="s">
        <v>37</v>
      </c>
      <c r="D28" s="7">
        <v>209</v>
      </c>
      <c r="E28" s="8"/>
      <c r="F28" s="8"/>
      <c r="G28" s="10"/>
      <c r="H28" s="8"/>
      <c r="I28" s="8">
        <v>2200</v>
      </c>
      <c r="J28" s="8"/>
      <c r="K28" s="8"/>
      <c r="L28" s="8"/>
      <c r="M28" s="8"/>
      <c r="N28" s="8"/>
      <c r="O28" s="8"/>
      <c r="P28" s="8"/>
      <c r="Q28" s="8"/>
      <c r="R28" s="8"/>
    </row>
    <row r="29" spans="1:18" x14ac:dyDescent="0.15">
      <c r="A29" s="9">
        <v>43344</v>
      </c>
      <c r="B29" s="7">
        <v>30106</v>
      </c>
      <c r="C29" s="3" t="s">
        <v>37</v>
      </c>
      <c r="D29" s="7">
        <v>102</v>
      </c>
      <c r="E29" s="8"/>
      <c r="F29" s="8"/>
      <c r="G29" s="10"/>
      <c r="H29" s="8"/>
      <c r="I29" s="8">
        <v>200</v>
      </c>
      <c r="J29" s="8"/>
      <c r="K29" s="8"/>
      <c r="L29" s="8"/>
      <c r="M29" s="8"/>
      <c r="N29" s="8"/>
      <c r="O29" s="8"/>
      <c r="P29" s="8"/>
      <c r="Q29" s="8"/>
      <c r="R29" s="8"/>
    </row>
    <row r="30" spans="1:18" x14ac:dyDescent="0.15">
      <c r="A30" s="9">
        <v>43344</v>
      </c>
      <c r="B30" s="7">
        <v>30106</v>
      </c>
      <c r="C30" s="3" t="s">
        <v>37</v>
      </c>
      <c r="D30" s="7">
        <v>206</v>
      </c>
      <c r="E30" s="8"/>
      <c r="F30" s="8"/>
      <c r="G30" s="10"/>
      <c r="H30" s="8"/>
      <c r="I30" s="8">
        <v>1633</v>
      </c>
      <c r="J30" s="8"/>
      <c r="K30" s="8"/>
      <c r="L30" s="8"/>
      <c r="M30" s="8"/>
      <c r="N30" s="8"/>
      <c r="O30" s="8"/>
      <c r="P30" s="8"/>
      <c r="Q30" s="8"/>
      <c r="R30" s="8"/>
    </row>
    <row r="31" spans="1:18" x14ac:dyDescent="0.15">
      <c r="A31" s="9">
        <v>43344</v>
      </c>
      <c r="B31" s="7">
        <v>30106</v>
      </c>
      <c r="C31" s="3" t="s">
        <v>37</v>
      </c>
      <c r="D31" s="7">
        <v>104</v>
      </c>
      <c r="E31" s="8"/>
      <c r="F31" s="8"/>
      <c r="G31" s="10"/>
      <c r="H31" s="8"/>
      <c r="I31" s="8">
        <v>6190</v>
      </c>
      <c r="J31" s="8"/>
      <c r="K31" s="8"/>
      <c r="L31" s="8"/>
      <c r="M31" s="8"/>
      <c r="N31" s="8"/>
      <c r="O31" s="8"/>
      <c r="P31" s="8"/>
      <c r="Q31" s="8"/>
      <c r="R31" s="8"/>
    </row>
    <row r="32" spans="1:18" x14ac:dyDescent="0.15">
      <c r="A32" s="9">
        <v>43344</v>
      </c>
      <c r="B32" s="7">
        <v>30106</v>
      </c>
      <c r="C32" s="3" t="s">
        <v>36</v>
      </c>
      <c r="D32" s="7">
        <v>104</v>
      </c>
      <c r="E32" s="8"/>
      <c r="F32" s="8"/>
      <c r="G32" s="10">
        <v>5890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x14ac:dyDescent="0.15">
      <c r="A33" s="9">
        <v>43344</v>
      </c>
      <c r="B33" s="7">
        <v>30106</v>
      </c>
      <c r="C33" s="3" t="s">
        <v>36</v>
      </c>
      <c r="D33" s="7">
        <v>207</v>
      </c>
      <c r="E33" s="8"/>
      <c r="F33" s="8"/>
      <c r="G33" s="10">
        <v>200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x14ac:dyDescent="0.15">
      <c r="A34" s="9">
        <v>43344</v>
      </c>
      <c r="B34" s="7">
        <v>30106</v>
      </c>
      <c r="C34" s="3" t="s">
        <v>37</v>
      </c>
      <c r="D34" s="7">
        <v>207</v>
      </c>
      <c r="E34" s="8"/>
      <c r="F34" s="8"/>
      <c r="G34" s="10"/>
      <c r="H34" s="8"/>
      <c r="I34" s="8">
        <v>100</v>
      </c>
      <c r="J34" s="8"/>
      <c r="K34" s="8"/>
      <c r="L34" s="8"/>
      <c r="M34" s="8"/>
      <c r="N34" s="8"/>
      <c r="O34" s="8"/>
      <c r="P34" s="8"/>
      <c r="Q34" s="8"/>
      <c r="R34" s="8"/>
    </row>
    <row r="35" spans="1:18" x14ac:dyDescent="0.15">
      <c r="A35" s="9">
        <v>43344</v>
      </c>
      <c r="B35" s="7">
        <v>30107</v>
      </c>
      <c r="C35" s="3" t="s">
        <v>38</v>
      </c>
      <c r="D35" s="7">
        <v>215</v>
      </c>
      <c r="E35" s="8"/>
      <c r="F35" s="8"/>
      <c r="G35" s="10"/>
      <c r="H35" s="8"/>
      <c r="I35" s="8"/>
      <c r="J35" s="8"/>
      <c r="K35" s="8"/>
      <c r="L35" s="8">
        <v>2068</v>
      </c>
      <c r="M35" s="8">
        <v>2068</v>
      </c>
      <c r="N35" s="8"/>
      <c r="O35" s="8"/>
      <c r="P35" s="8"/>
      <c r="Q35" s="8"/>
      <c r="R35" s="8"/>
    </row>
    <row r="36" spans="1:18" x14ac:dyDescent="0.15">
      <c r="A36" s="9">
        <v>43344</v>
      </c>
      <c r="B36" s="7">
        <v>30107</v>
      </c>
      <c r="C36" s="3" t="s">
        <v>38</v>
      </c>
      <c r="D36" s="7">
        <v>112</v>
      </c>
      <c r="E36" s="8"/>
      <c r="F36" s="8"/>
      <c r="G36" s="10"/>
      <c r="H36" s="8"/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</row>
    <row r="37" spans="1:18" x14ac:dyDescent="0.15">
      <c r="A37" s="9">
        <v>43344</v>
      </c>
      <c r="B37" s="7">
        <v>30107</v>
      </c>
      <c r="C37" s="3" t="s">
        <v>18</v>
      </c>
      <c r="D37" s="7">
        <v>209</v>
      </c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8"/>
      <c r="R37" s="8">
        <v>9000</v>
      </c>
    </row>
    <row r="38" spans="1:18" x14ac:dyDescent="0.15">
      <c r="A38" s="13">
        <v>43313</v>
      </c>
      <c r="B38" s="11">
        <v>30706</v>
      </c>
      <c r="C38" s="11" t="s">
        <v>46</v>
      </c>
      <c r="D38" s="11">
        <v>206</v>
      </c>
      <c r="E38" s="10"/>
      <c r="F38" s="10"/>
      <c r="G38" s="10">
        <v>10080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15">
      <c r="A39" s="13">
        <v>43314</v>
      </c>
      <c r="B39" s="11">
        <v>30706</v>
      </c>
      <c r="C39" s="11" t="s">
        <v>46</v>
      </c>
      <c r="D39" s="11">
        <v>209</v>
      </c>
      <c r="E39" s="10"/>
      <c r="F39" s="10"/>
      <c r="G39" s="10">
        <v>9760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15">
      <c r="A40" s="13">
        <v>43344</v>
      </c>
      <c r="B40" s="11">
        <v>30706</v>
      </c>
      <c r="C40" s="11" t="s">
        <v>46</v>
      </c>
      <c r="D40" s="11">
        <v>104</v>
      </c>
      <c r="E40" s="10"/>
      <c r="F40" s="10"/>
      <c r="G40" s="10">
        <v>7690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15">
      <c r="A41" s="13">
        <v>43348</v>
      </c>
      <c r="B41" s="11">
        <v>30706</v>
      </c>
      <c r="C41" s="3" t="s">
        <v>47</v>
      </c>
      <c r="D41" s="3">
        <v>206</v>
      </c>
      <c r="G41" s="4"/>
      <c r="H41" s="4">
        <v>13130</v>
      </c>
    </row>
    <row r="42" spans="1:18" x14ac:dyDescent="0.15">
      <c r="A42" s="13">
        <v>43313</v>
      </c>
      <c r="B42" s="11">
        <v>30506</v>
      </c>
      <c r="C42" s="11" t="s">
        <v>49</v>
      </c>
      <c r="D42" s="11">
        <v>114</v>
      </c>
      <c r="E42" s="10"/>
      <c r="F42" s="10"/>
      <c r="G42" s="10">
        <v>1160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15">
      <c r="A43" s="13">
        <v>43313</v>
      </c>
      <c r="B43" s="11">
        <v>30506</v>
      </c>
      <c r="C43" s="11" t="s">
        <v>49</v>
      </c>
      <c r="D43" s="11">
        <v>113</v>
      </c>
      <c r="E43" s="10"/>
      <c r="F43" s="10"/>
      <c r="G43" s="10">
        <v>2050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15">
      <c r="A44" s="13">
        <v>43313</v>
      </c>
      <c r="B44" s="11">
        <v>30506</v>
      </c>
      <c r="C44" s="11" t="s">
        <v>49</v>
      </c>
      <c r="D44" s="11">
        <v>112</v>
      </c>
      <c r="E44" s="10"/>
      <c r="F44" s="10"/>
      <c r="G44" s="10">
        <v>1660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15">
      <c r="A45" s="13">
        <v>43313</v>
      </c>
      <c r="B45" s="11">
        <v>30506</v>
      </c>
      <c r="C45" s="3" t="s">
        <v>50</v>
      </c>
      <c r="D45" s="11">
        <v>114</v>
      </c>
      <c r="E45" s="10"/>
      <c r="F45" s="10"/>
      <c r="G45" s="10"/>
      <c r="H45" s="10">
        <v>1160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15">
      <c r="A46" s="13">
        <v>43313</v>
      </c>
      <c r="B46" s="11">
        <v>30506</v>
      </c>
      <c r="C46" s="3" t="s">
        <v>50</v>
      </c>
      <c r="D46" s="11">
        <v>113</v>
      </c>
      <c r="E46" s="10"/>
      <c r="F46" s="10"/>
      <c r="G46" s="10"/>
      <c r="H46" s="10">
        <v>2050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x14ac:dyDescent="0.15">
      <c r="A47" s="13">
        <v>43313</v>
      </c>
      <c r="B47" s="11">
        <v>30506</v>
      </c>
      <c r="C47" s="3" t="s">
        <v>50</v>
      </c>
      <c r="D47" s="11">
        <v>112</v>
      </c>
      <c r="E47" s="10"/>
      <c r="F47" s="10"/>
      <c r="G47" s="10"/>
      <c r="H47" s="10">
        <v>2050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15">
      <c r="A48" s="13">
        <v>43435</v>
      </c>
      <c r="B48" s="11">
        <v>30506</v>
      </c>
      <c r="C48" s="11" t="s">
        <v>51</v>
      </c>
      <c r="D48" s="11">
        <v>107</v>
      </c>
      <c r="E48" s="10"/>
      <c r="F48" s="10"/>
      <c r="G48" s="10">
        <v>2835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x14ac:dyDescent="0.15">
      <c r="A49" s="13">
        <v>43435</v>
      </c>
      <c r="B49" s="11">
        <v>30506</v>
      </c>
      <c r="C49" s="3" t="s">
        <v>50</v>
      </c>
      <c r="D49" s="11">
        <v>107</v>
      </c>
      <c r="E49" s="10"/>
      <c r="F49" s="10"/>
      <c r="G49" s="10"/>
      <c r="H49" s="10">
        <v>3885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x14ac:dyDescent="0.15">
      <c r="A50" s="13">
        <v>43466</v>
      </c>
      <c r="B50" s="11">
        <v>30506</v>
      </c>
      <c r="C50" s="11" t="s">
        <v>51</v>
      </c>
      <c r="D50" s="11">
        <v>216</v>
      </c>
      <c r="E50" s="10"/>
      <c r="F50" s="10"/>
      <c r="G50" s="10">
        <v>300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x14ac:dyDescent="0.15">
      <c r="A51" s="13">
        <v>43497</v>
      </c>
      <c r="B51" s="11">
        <v>30506</v>
      </c>
      <c r="C51" s="11" t="s">
        <v>51</v>
      </c>
      <c r="D51" s="11">
        <v>216</v>
      </c>
      <c r="E51" s="10"/>
      <c r="F51" s="10"/>
      <c r="G51" s="10">
        <v>7600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x14ac:dyDescent="0.15">
      <c r="A52" s="13">
        <v>43498</v>
      </c>
      <c r="B52" s="11">
        <v>30506</v>
      </c>
      <c r="C52" s="11" t="s">
        <v>51</v>
      </c>
      <c r="D52" s="11">
        <v>215</v>
      </c>
      <c r="E52" s="10"/>
      <c r="F52" s="10"/>
      <c r="G52" s="10">
        <v>2350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x14ac:dyDescent="0.15">
      <c r="A53" s="13">
        <v>43499</v>
      </c>
      <c r="B53" s="11">
        <v>30506</v>
      </c>
      <c r="C53" s="3" t="s">
        <v>50</v>
      </c>
      <c r="D53" s="11">
        <v>216</v>
      </c>
      <c r="E53" s="10"/>
      <c r="F53" s="10"/>
      <c r="G53" s="10"/>
      <c r="H53" s="10">
        <v>9100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x14ac:dyDescent="0.15">
      <c r="A54" s="13">
        <v>43500</v>
      </c>
      <c r="B54" s="11">
        <v>30506</v>
      </c>
      <c r="C54" s="3" t="s">
        <v>50</v>
      </c>
      <c r="D54" s="11">
        <v>215</v>
      </c>
      <c r="E54" s="10"/>
      <c r="F54" s="10"/>
      <c r="G54" s="10"/>
      <c r="H54" s="10">
        <v>2450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x14ac:dyDescent="0.15">
      <c r="A55" s="13">
        <v>43501</v>
      </c>
      <c r="B55" s="11">
        <v>30506</v>
      </c>
      <c r="C55" s="3" t="s">
        <v>50</v>
      </c>
      <c r="D55" s="11">
        <v>108</v>
      </c>
      <c r="E55" s="10"/>
      <c r="F55" s="10"/>
      <c r="G55" s="10"/>
      <c r="H55" s="10">
        <v>13260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x14ac:dyDescent="0.15">
      <c r="A56" s="13">
        <v>43525</v>
      </c>
      <c r="B56" s="11">
        <v>30506</v>
      </c>
      <c r="C56" s="11" t="s">
        <v>51</v>
      </c>
      <c r="D56" s="11">
        <v>108</v>
      </c>
      <c r="E56" s="10"/>
      <c r="F56" s="10"/>
      <c r="G56" s="10">
        <v>20565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x14ac:dyDescent="0.15">
      <c r="A57" s="13">
        <v>43526</v>
      </c>
      <c r="B57" s="11">
        <v>30506</v>
      </c>
      <c r="C57" s="3" t="s">
        <v>50</v>
      </c>
      <c r="D57" s="11">
        <v>108</v>
      </c>
      <c r="E57" s="10"/>
      <c r="F57" s="10"/>
      <c r="G57" s="10"/>
      <c r="H57" s="10">
        <v>33135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x14ac:dyDescent="0.15">
      <c r="A58" s="13">
        <v>43556</v>
      </c>
      <c r="B58" s="11">
        <v>30506</v>
      </c>
      <c r="C58" s="11" t="s">
        <v>49</v>
      </c>
      <c r="D58" s="11">
        <v>108</v>
      </c>
      <c r="E58" s="10"/>
      <c r="F58" s="10"/>
      <c r="G58" s="10">
        <v>7375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x14ac:dyDescent="0.15">
      <c r="A59" s="13">
        <v>43557</v>
      </c>
      <c r="B59" s="11">
        <v>30506</v>
      </c>
      <c r="C59" s="3" t="s">
        <v>51</v>
      </c>
      <c r="D59" s="11">
        <v>108</v>
      </c>
      <c r="E59" s="10"/>
      <c r="F59" s="10"/>
      <c r="G59" s="10">
        <v>8510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x14ac:dyDescent="0.15">
      <c r="A60" s="13">
        <v>43558</v>
      </c>
      <c r="B60" s="11">
        <v>30506</v>
      </c>
      <c r="C60" s="3" t="s">
        <v>50</v>
      </c>
      <c r="D60" s="11">
        <v>108</v>
      </c>
      <c r="E60" s="10"/>
      <c r="F60" s="10"/>
      <c r="G60" s="10"/>
      <c r="H60" s="10">
        <v>20610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x14ac:dyDescent="0.15">
      <c r="A61" s="13">
        <v>43559</v>
      </c>
      <c r="B61" s="11">
        <v>30506</v>
      </c>
      <c r="C61" s="3" t="s">
        <v>50</v>
      </c>
      <c r="D61" s="11">
        <v>322</v>
      </c>
      <c r="E61" s="10"/>
      <c r="F61" s="10"/>
      <c r="G61" s="10"/>
      <c r="H61" s="10">
        <v>2720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x14ac:dyDescent="0.15">
      <c r="A62" s="13">
        <v>43586</v>
      </c>
      <c r="B62" s="11">
        <v>30506</v>
      </c>
      <c r="C62" s="11" t="s">
        <v>51</v>
      </c>
      <c r="D62" s="11">
        <v>322</v>
      </c>
      <c r="E62" s="10"/>
      <c r="F62" s="10"/>
      <c r="G62" s="10">
        <v>6351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x14ac:dyDescent="0.15">
      <c r="A63" s="13">
        <v>43587</v>
      </c>
      <c r="B63" s="11">
        <v>30506</v>
      </c>
      <c r="C63" s="11" t="s">
        <v>51</v>
      </c>
      <c r="D63" s="11">
        <v>108</v>
      </c>
      <c r="E63" s="10"/>
      <c r="F63" s="10"/>
      <c r="G63" s="22">
        <v>8730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x14ac:dyDescent="0.15">
      <c r="A64" s="13">
        <v>43586</v>
      </c>
      <c r="B64" s="11">
        <v>30506</v>
      </c>
      <c r="C64" s="21" t="s">
        <v>49</v>
      </c>
      <c r="D64" s="11">
        <v>108</v>
      </c>
      <c r="E64" s="10"/>
      <c r="F64" s="10"/>
      <c r="G64" s="10">
        <v>14610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x14ac:dyDescent="0.15">
      <c r="A65" s="13">
        <v>43586</v>
      </c>
      <c r="B65" s="11">
        <v>30506</v>
      </c>
      <c r="C65" s="21" t="s">
        <v>49</v>
      </c>
      <c r="D65" s="11">
        <v>215</v>
      </c>
      <c r="E65" s="10"/>
      <c r="F65" s="10"/>
      <c r="G65" s="10">
        <v>1860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x14ac:dyDescent="0.15">
      <c r="A66" s="13">
        <v>43586</v>
      </c>
      <c r="B66" s="11">
        <v>30506</v>
      </c>
      <c r="C66" s="3" t="s">
        <v>50</v>
      </c>
      <c r="D66" s="11">
        <v>108</v>
      </c>
      <c r="E66" s="10"/>
      <c r="F66" s="10"/>
      <c r="G66" s="10"/>
      <c r="H66" s="10">
        <v>18570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x14ac:dyDescent="0.15">
      <c r="A67" s="13">
        <v>43586</v>
      </c>
      <c r="B67" s="11">
        <v>30506</v>
      </c>
      <c r="C67" s="3" t="s">
        <v>50</v>
      </c>
      <c r="D67" s="11">
        <v>322</v>
      </c>
      <c r="E67" s="10"/>
      <c r="F67" s="10"/>
      <c r="G67" s="10"/>
      <c r="H67" s="10">
        <v>5310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x14ac:dyDescent="0.15">
      <c r="A68" s="13">
        <v>43586</v>
      </c>
      <c r="B68" s="11">
        <v>30506</v>
      </c>
      <c r="C68" s="3" t="s">
        <v>50</v>
      </c>
      <c r="D68" s="11">
        <v>215</v>
      </c>
      <c r="E68" s="10"/>
      <c r="F68" s="10"/>
      <c r="G68" s="10"/>
      <c r="H68" s="10">
        <v>15600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x14ac:dyDescent="0.15">
      <c r="A69" s="13">
        <v>43617</v>
      </c>
      <c r="B69" s="11">
        <v>30506</v>
      </c>
      <c r="C69" s="11" t="s">
        <v>51</v>
      </c>
      <c r="D69" s="11">
        <v>102</v>
      </c>
      <c r="E69" s="10"/>
      <c r="F69" s="10"/>
      <c r="G69" s="10">
        <v>1500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x14ac:dyDescent="0.15">
      <c r="A70" s="13">
        <v>43617</v>
      </c>
      <c r="B70" s="11">
        <v>30506</v>
      </c>
      <c r="C70" s="11" t="s">
        <v>51</v>
      </c>
      <c r="D70" s="3">
        <v>108</v>
      </c>
      <c r="E70" s="4"/>
      <c r="F70" s="4"/>
      <c r="G70" s="23" t="s">
        <v>52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15">
      <c r="A71" s="13">
        <v>43617</v>
      </c>
      <c r="B71" s="11">
        <v>30506</v>
      </c>
      <c r="C71" s="21" t="s">
        <v>49</v>
      </c>
      <c r="D71" s="3">
        <v>215</v>
      </c>
      <c r="E71" s="4"/>
      <c r="F71" s="4"/>
      <c r="G71" s="4">
        <v>17900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15">
      <c r="A72" s="13">
        <v>43617</v>
      </c>
      <c r="B72" s="11">
        <v>30506</v>
      </c>
      <c r="C72" s="3" t="s">
        <v>50</v>
      </c>
      <c r="D72" s="3">
        <v>102</v>
      </c>
      <c r="E72" s="4"/>
      <c r="F72" s="4"/>
      <c r="G72" s="4"/>
      <c r="H72" s="4">
        <v>3200</v>
      </c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15">
      <c r="A73" s="13">
        <v>43617</v>
      </c>
      <c r="B73" s="11">
        <v>30506</v>
      </c>
      <c r="C73" s="3" t="s">
        <v>50</v>
      </c>
      <c r="D73" s="3">
        <v>108</v>
      </c>
      <c r="E73" s="4"/>
      <c r="F73" s="4"/>
      <c r="G73" s="4"/>
      <c r="H73" s="4">
        <v>6770</v>
      </c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15">
      <c r="A74" s="6">
        <v>43647</v>
      </c>
      <c r="B74" s="11">
        <v>30506</v>
      </c>
      <c r="C74" s="11" t="s">
        <v>51</v>
      </c>
      <c r="D74" s="3">
        <v>108</v>
      </c>
      <c r="E74" s="4"/>
      <c r="F74" s="4"/>
      <c r="G74" s="4">
        <v>15115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15">
      <c r="A75" s="6">
        <v>43648</v>
      </c>
      <c r="B75" s="11">
        <v>30506</v>
      </c>
      <c r="C75" s="21" t="s">
        <v>49</v>
      </c>
      <c r="D75" s="3">
        <v>108</v>
      </c>
      <c r="E75" s="4"/>
      <c r="F75" s="4"/>
      <c r="G75" s="23">
        <v>21480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15">
      <c r="A76" s="6">
        <v>43649</v>
      </c>
      <c r="B76" s="11">
        <v>30506</v>
      </c>
      <c r="C76" s="3" t="s">
        <v>50</v>
      </c>
      <c r="D76" s="3">
        <v>108</v>
      </c>
      <c r="E76" s="4"/>
      <c r="F76" s="4"/>
      <c r="G76" s="4"/>
      <c r="H76" s="4">
        <v>33045</v>
      </c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15">
      <c r="A77" s="6">
        <v>43650</v>
      </c>
      <c r="B77" s="11">
        <v>30506</v>
      </c>
      <c r="C77" s="3" t="s">
        <v>50</v>
      </c>
      <c r="D77" s="3">
        <v>211</v>
      </c>
      <c r="E77" s="4"/>
      <c r="F77" s="4"/>
      <c r="G77" s="4"/>
      <c r="H77" s="4">
        <v>11750</v>
      </c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15">
      <c r="A78" s="6">
        <v>43678</v>
      </c>
      <c r="B78" s="3">
        <v>30506</v>
      </c>
      <c r="C78" s="3" t="s">
        <v>49</v>
      </c>
      <c r="D78" s="3">
        <v>108</v>
      </c>
      <c r="E78" s="4"/>
      <c r="F78" s="4"/>
      <c r="G78" s="4">
        <v>18150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15">
      <c r="A79" s="6">
        <v>43678</v>
      </c>
      <c r="B79" s="3">
        <v>30506</v>
      </c>
      <c r="C79" s="3" t="s">
        <v>51</v>
      </c>
      <c r="D79" s="3">
        <v>108</v>
      </c>
      <c r="E79" s="4"/>
      <c r="F79" s="4"/>
      <c r="G79" s="4">
        <v>18410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x14ac:dyDescent="0.15">
      <c r="A80" s="6">
        <v>43678</v>
      </c>
      <c r="B80" s="3">
        <v>30506</v>
      </c>
      <c r="C80" s="3" t="s">
        <v>50</v>
      </c>
      <c r="D80" s="3">
        <v>108</v>
      </c>
      <c r="E80" s="4"/>
      <c r="F80" s="4"/>
      <c r="G80" s="4"/>
      <c r="H80" s="4">
        <v>32800</v>
      </c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x14ac:dyDescent="0.15">
      <c r="A81" s="6">
        <v>43709</v>
      </c>
      <c r="B81" s="3">
        <v>30506</v>
      </c>
      <c r="C81" s="3" t="s">
        <v>49</v>
      </c>
      <c r="D81" s="3">
        <v>108</v>
      </c>
      <c r="E81" s="4"/>
      <c r="F81" s="4"/>
      <c r="G81" s="4">
        <v>25240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15">
      <c r="A82" s="6">
        <v>43709</v>
      </c>
      <c r="B82" s="3">
        <v>30506</v>
      </c>
      <c r="C82" s="3" t="s">
        <v>51</v>
      </c>
      <c r="D82" s="3">
        <v>108</v>
      </c>
      <c r="E82" s="4"/>
      <c r="F82" s="4"/>
      <c r="G82" s="4">
        <v>24390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x14ac:dyDescent="0.15">
      <c r="A83" s="6">
        <v>43709</v>
      </c>
      <c r="B83" s="3">
        <v>30506</v>
      </c>
      <c r="C83" s="3" t="s">
        <v>50</v>
      </c>
      <c r="D83" s="3">
        <v>108</v>
      </c>
      <c r="E83" s="4"/>
      <c r="F83" s="4"/>
      <c r="G83" s="4"/>
      <c r="H83" s="4">
        <v>7670</v>
      </c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15">
      <c r="A84" s="24" t="s">
        <v>53</v>
      </c>
      <c r="B84" s="3">
        <v>30506</v>
      </c>
      <c r="C84" s="11" t="s">
        <v>51</v>
      </c>
      <c r="D84" s="11">
        <v>211</v>
      </c>
      <c r="E84" s="10"/>
      <c r="F84" s="10"/>
      <c r="G84" s="10">
        <v>5450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x14ac:dyDescent="0.15">
      <c r="A85" s="25" t="s">
        <v>53</v>
      </c>
      <c r="B85" s="11">
        <v>30506</v>
      </c>
      <c r="C85" s="11" t="s">
        <v>51</v>
      </c>
      <c r="D85" s="11">
        <v>102</v>
      </c>
      <c r="E85" s="10"/>
      <c r="F85" s="10"/>
      <c r="G85" s="10">
        <v>36305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x14ac:dyDescent="0.15">
      <c r="A86" s="25" t="s">
        <v>53</v>
      </c>
      <c r="B86" s="11">
        <v>30506</v>
      </c>
      <c r="C86" s="11" t="s">
        <v>49</v>
      </c>
      <c r="D86" s="11">
        <v>102</v>
      </c>
      <c r="E86" s="10"/>
      <c r="F86" s="10"/>
      <c r="G86" s="10">
        <v>28150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x14ac:dyDescent="0.15">
      <c r="A87" s="25" t="s">
        <v>53</v>
      </c>
      <c r="B87" s="11">
        <v>30506</v>
      </c>
      <c r="C87" s="11" t="s">
        <v>49</v>
      </c>
      <c r="D87" s="11">
        <v>223</v>
      </c>
      <c r="E87" s="10"/>
      <c r="F87" s="10"/>
      <c r="G87" s="10">
        <v>1450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x14ac:dyDescent="0.15">
      <c r="A88" s="25" t="s">
        <v>54</v>
      </c>
      <c r="B88" s="11">
        <v>30506</v>
      </c>
      <c r="C88" s="11" t="s">
        <v>49</v>
      </c>
      <c r="D88" s="11">
        <v>108</v>
      </c>
      <c r="E88" s="10"/>
      <c r="F88" s="10"/>
      <c r="G88" s="10">
        <v>17150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x14ac:dyDescent="0.15">
      <c r="A89" s="25" t="s">
        <v>54</v>
      </c>
      <c r="B89" s="11">
        <v>30506</v>
      </c>
      <c r="C89" s="11" t="s">
        <v>49</v>
      </c>
      <c r="D89" s="11">
        <v>211</v>
      </c>
      <c r="E89" s="10"/>
      <c r="F89" s="10"/>
      <c r="G89" s="10">
        <v>7550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x14ac:dyDescent="0.15">
      <c r="A90" s="25" t="s">
        <v>54</v>
      </c>
      <c r="B90" s="11">
        <v>30506</v>
      </c>
      <c r="C90" s="11" t="s">
        <v>51</v>
      </c>
      <c r="D90" s="11">
        <v>211</v>
      </c>
      <c r="E90" s="10"/>
      <c r="F90" s="10"/>
      <c r="G90" s="10">
        <v>28120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x14ac:dyDescent="0.15">
      <c r="A91" s="13" t="s">
        <v>55</v>
      </c>
      <c r="B91" s="11">
        <v>30506</v>
      </c>
      <c r="C91" s="11" t="s">
        <v>51</v>
      </c>
      <c r="D91" s="11">
        <v>211</v>
      </c>
      <c r="E91" s="10"/>
      <c r="F91" s="10"/>
      <c r="G91" s="10">
        <v>5900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x14ac:dyDescent="0.15">
      <c r="A92" s="13" t="s">
        <v>55</v>
      </c>
      <c r="B92" s="11">
        <v>30506</v>
      </c>
      <c r="C92" s="11" t="s">
        <v>51</v>
      </c>
      <c r="D92" s="11">
        <v>108</v>
      </c>
      <c r="E92" s="10"/>
      <c r="F92" s="10"/>
      <c r="G92" s="10">
        <v>16095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x14ac:dyDescent="0.15">
      <c r="A93" s="13" t="s">
        <v>55</v>
      </c>
      <c r="B93" s="11">
        <v>30506</v>
      </c>
      <c r="C93" s="11" t="s">
        <v>49</v>
      </c>
      <c r="D93" s="11">
        <v>211</v>
      </c>
      <c r="E93" s="10"/>
      <c r="F93" s="10"/>
      <c r="G93" s="10">
        <v>6980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x14ac:dyDescent="0.15">
      <c r="A94" s="13" t="s">
        <v>55</v>
      </c>
      <c r="B94" s="11">
        <v>30506</v>
      </c>
      <c r="C94" s="11" t="s">
        <v>49</v>
      </c>
      <c r="D94" s="11">
        <v>215</v>
      </c>
      <c r="E94" s="10"/>
      <c r="F94" s="10"/>
      <c r="G94" s="10">
        <v>500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x14ac:dyDescent="0.15">
      <c r="A95" s="13" t="s">
        <v>55</v>
      </c>
      <c r="B95" s="11">
        <v>30506</v>
      </c>
      <c r="C95" s="11" t="s">
        <v>49</v>
      </c>
      <c r="D95" s="11">
        <v>322</v>
      </c>
      <c r="E95" s="10"/>
      <c r="F95" s="10"/>
      <c r="G95" s="10">
        <v>4450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x14ac:dyDescent="0.15">
      <c r="A96" s="13" t="s">
        <v>55</v>
      </c>
      <c r="B96" s="11">
        <v>30506</v>
      </c>
      <c r="C96" s="11" t="s">
        <v>49</v>
      </c>
      <c r="D96" s="11">
        <v>107</v>
      </c>
      <c r="E96" s="10"/>
      <c r="F96" s="10"/>
      <c r="G96" s="10">
        <v>4290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x14ac:dyDescent="0.15">
      <c r="A97" s="13" t="s">
        <v>56</v>
      </c>
      <c r="B97" s="11">
        <v>30506</v>
      </c>
      <c r="C97" s="11" t="s">
        <v>49</v>
      </c>
      <c r="D97" s="11">
        <v>218</v>
      </c>
      <c r="E97" s="10"/>
      <c r="F97" s="10"/>
      <c r="G97" s="10">
        <v>4380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x14ac:dyDescent="0.15">
      <c r="A98" s="13" t="s">
        <v>56</v>
      </c>
      <c r="B98" s="11">
        <v>30506</v>
      </c>
      <c r="C98" s="11" t="s">
        <v>51</v>
      </c>
      <c r="D98" s="11">
        <v>108</v>
      </c>
      <c r="E98" s="10"/>
      <c r="F98" s="10"/>
      <c r="G98" s="10">
        <v>4790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x14ac:dyDescent="0.15">
      <c r="A99" s="13" t="s">
        <v>60</v>
      </c>
      <c r="B99" s="11">
        <v>30506</v>
      </c>
      <c r="C99" s="11"/>
      <c r="D99" s="11"/>
      <c r="E99" s="10"/>
      <c r="F99" s="10"/>
      <c r="G99" s="10"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x14ac:dyDescent="0.15">
      <c r="A100" s="13" t="s">
        <v>59</v>
      </c>
      <c r="B100" s="11">
        <v>30506</v>
      </c>
      <c r="C100" s="11" t="s">
        <v>51</v>
      </c>
      <c r="D100" s="11">
        <v>102</v>
      </c>
      <c r="E100" s="10"/>
      <c r="F100" s="10"/>
      <c r="G100" s="10">
        <v>5280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x14ac:dyDescent="0.15">
      <c r="A101" s="13" t="s">
        <v>58</v>
      </c>
      <c r="B101" s="11">
        <v>30506</v>
      </c>
      <c r="C101" s="11" t="s">
        <v>51</v>
      </c>
      <c r="D101" s="11">
        <v>109</v>
      </c>
      <c r="E101" s="10"/>
      <c r="F101" s="10"/>
      <c r="G101" s="10">
        <v>550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x14ac:dyDescent="0.15">
      <c r="A102" s="13" t="s">
        <v>58</v>
      </c>
      <c r="B102" s="11">
        <v>30506</v>
      </c>
      <c r="C102" s="11" t="s">
        <v>51</v>
      </c>
      <c r="D102" s="11">
        <v>213</v>
      </c>
      <c r="E102" s="10"/>
      <c r="F102" s="10"/>
      <c r="G102" s="10">
        <v>7680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x14ac:dyDescent="0.15">
      <c r="A103" s="13" t="s">
        <v>57</v>
      </c>
      <c r="B103" s="11">
        <v>30506</v>
      </c>
      <c r="C103" s="11" t="s">
        <v>51</v>
      </c>
      <c r="D103" s="11">
        <v>102</v>
      </c>
      <c r="E103" s="10"/>
      <c r="F103" s="10"/>
      <c r="G103" s="10">
        <v>6820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x14ac:dyDescent="0.15">
      <c r="A104" s="13" t="s">
        <v>61</v>
      </c>
      <c r="B104" s="11">
        <v>30506</v>
      </c>
      <c r="C104" s="11" t="s">
        <v>51</v>
      </c>
      <c r="D104" s="11">
        <v>106</v>
      </c>
      <c r="E104" s="10"/>
      <c r="F104" s="10"/>
      <c r="G104" s="10">
        <v>13457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x14ac:dyDescent="0.15">
      <c r="A105" s="13" t="s">
        <v>62</v>
      </c>
      <c r="B105" s="11">
        <v>30506</v>
      </c>
      <c r="C105" s="11" t="s">
        <v>51</v>
      </c>
      <c r="D105" s="11">
        <v>102</v>
      </c>
      <c r="E105" s="10"/>
      <c r="F105" s="10"/>
      <c r="G105" s="10">
        <v>9590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x14ac:dyDescent="0.15">
      <c r="A106" s="13" t="s">
        <v>62</v>
      </c>
      <c r="B106" s="11">
        <v>30506</v>
      </c>
      <c r="C106" s="11" t="s">
        <v>51</v>
      </c>
      <c r="D106" s="11">
        <v>108</v>
      </c>
      <c r="E106" s="10"/>
      <c r="F106" s="10"/>
      <c r="G106" s="10">
        <v>1400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x14ac:dyDescent="0.15">
      <c r="A107" s="13" t="s">
        <v>62</v>
      </c>
      <c r="B107" s="11">
        <v>30506</v>
      </c>
      <c r="C107" s="11" t="s">
        <v>51</v>
      </c>
      <c r="D107" s="11">
        <v>109</v>
      </c>
      <c r="E107" s="10"/>
      <c r="F107" s="10"/>
      <c r="G107" s="10">
        <v>1100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x14ac:dyDescent="0.15">
      <c r="A108" s="13" t="s">
        <v>62</v>
      </c>
      <c r="B108" s="11">
        <v>30506</v>
      </c>
      <c r="C108" s="11" t="s">
        <v>50</v>
      </c>
      <c r="D108" s="11">
        <v>102</v>
      </c>
      <c r="E108" s="10"/>
      <c r="F108" s="10"/>
      <c r="G108" s="10"/>
      <c r="H108" s="10">
        <v>2800</v>
      </c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x14ac:dyDescent="0.15">
      <c r="A109" s="13" t="s">
        <v>62</v>
      </c>
      <c r="B109" s="11">
        <v>30506</v>
      </c>
      <c r="C109" s="11" t="s">
        <v>50</v>
      </c>
      <c r="D109" s="11">
        <v>108</v>
      </c>
      <c r="E109" s="10"/>
      <c r="F109" s="10"/>
      <c r="G109" s="10"/>
      <c r="H109" s="10">
        <v>1400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x14ac:dyDescent="0.15">
      <c r="A110" s="13" t="s">
        <v>62</v>
      </c>
      <c r="B110" s="11">
        <v>30506</v>
      </c>
      <c r="C110" s="11" t="s">
        <v>50</v>
      </c>
      <c r="D110" s="11">
        <v>109</v>
      </c>
      <c r="E110" s="10"/>
      <c r="F110" s="10"/>
      <c r="G110" s="10"/>
      <c r="H110" s="10">
        <v>1900</v>
      </c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x14ac:dyDescent="0.15">
      <c r="A111" s="26">
        <v>44105</v>
      </c>
      <c r="B111" s="11">
        <v>30506</v>
      </c>
      <c r="C111" s="11" t="s">
        <v>50</v>
      </c>
      <c r="D111" s="11">
        <v>311</v>
      </c>
      <c r="E111" s="10"/>
      <c r="F111" s="10"/>
      <c r="G111" s="10"/>
      <c r="H111" s="10">
        <v>9250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x14ac:dyDescent="0.15">
      <c r="A112" s="13" t="s">
        <v>63</v>
      </c>
      <c r="B112" s="11">
        <v>30506</v>
      </c>
      <c r="C112" s="11" t="s">
        <v>51</v>
      </c>
      <c r="D112" s="11">
        <v>109</v>
      </c>
      <c r="E112" s="10"/>
      <c r="F112" s="10"/>
      <c r="G112" s="10">
        <v>600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x14ac:dyDescent="0.15">
      <c r="A113" s="13" t="s">
        <v>63</v>
      </c>
      <c r="B113" s="11">
        <v>30506</v>
      </c>
      <c r="C113" s="11" t="s">
        <v>51</v>
      </c>
      <c r="D113" s="11">
        <v>213</v>
      </c>
      <c r="E113" s="10"/>
      <c r="F113" s="10"/>
      <c r="G113" s="10">
        <v>20750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x14ac:dyDescent="0.15">
      <c r="A114" s="13" t="s">
        <v>63</v>
      </c>
      <c r="B114" s="11">
        <v>30506</v>
      </c>
      <c r="C114" s="11" t="s">
        <v>51</v>
      </c>
      <c r="D114" s="11">
        <v>106</v>
      </c>
      <c r="E114" s="10"/>
      <c r="F114" s="10"/>
      <c r="G114" s="10">
        <v>9200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x14ac:dyDescent="0.15">
      <c r="A115" s="13" t="s">
        <v>63</v>
      </c>
      <c r="B115" s="11">
        <v>30506</v>
      </c>
      <c r="C115" s="11" t="s">
        <v>50</v>
      </c>
      <c r="D115" s="11">
        <v>109</v>
      </c>
      <c r="E115" s="10"/>
      <c r="F115" s="10"/>
      <c r="G115" s="10">
        <v>1100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x14ac:dyDescent="0.15">
      <c r="A116" s="13" t="s">
        <v>63</v>
      </c>
      <c r="B116" s="11">
        <v>30506</v>
      </c>
      <c r="C116" s="11" t="s">
        <v>50</v>
      </c>
      <c r="D116" s="11">
        <v>213</v>
      </c>
      <c r="E116" s="10"/>
      <c r="F116" s="10"/>
      <c r="G116" s="10">
        <v>20750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x14ac:dyDescent="0.15">
      <c r="A117" s="13" t="s">
        <v>63</v>
      </c>
      <c r="B117" s="11">
        <v>30506</v>
      </c>
      <c r="C117" s="11" t="s">
        <v>50</v>
      </c>
      <c r="D117" s="11">
        <v>106</v>
      </c>
      <c r="E117" s="10"/>
      <c r="F117" s="10"/>
      <c r="G117" s="10">
        <v>11200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x14ac:dyDescent="0.15">
      <c r="A118" s="13" t="s">
        <v>64</v>
      </c>
      <c r="B118" s="11">
        <v>30506</v>
      </c>
      <c r="C118" s="11" t="s">
        <v>51</v>
      </c>
      <c r="D118" s="11">
        <v>106</v>
      </c>
      <c r="E118" s="10"/>
      <c r="F118" s="10"/>
      <c r="G118" s="10">
        <v>12760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x14ac:dyDescent="0.15">
      <c r="A119" s="13" t="s">
        <v>64</v>
      </c>
      <c r="B119" s="11">
        <v>30506</v>
      </c>
      <c r="C119" s="11" t="s">
        <v>51</v>
      </c>
      <c r="D119" s="11">
        <v>109</v>
      </c>
      <c r="E119" s="10"/>
      <c r="F119" s="10"/>
      <c r="G119" s="10">
        <v>12960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x14ac:dyDescent="0.15">
      <c r="A120" s="13" t="s">
        <v>64</v>
      </c>
      <c r="B120" s="11">
        <v>30506</v>
      </c>
      <c r="C120" s="11" t="s">
        <v>51</v>
      </c>
      <c r="D120" s="11">
        <v>102</v>
      </c>
      <c r="E120" s="10"/>
      <c r="F120" s="10"/>
      <c r="G120" s="10">
        <v>3440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x14ac:dyDescent="0.15">
      <c r="A121" s="13" t="s">
        <v>64</v>
      </c>
      <c r="B121" s="11">
        <v>30506</v>
      </c>
      <c r="C121" s="11" t="s">
        <v>50</v>
      </c>
      <c r="D121" s="11">
        <v>106</v>
      </c>
      <c r="E121" s="10"/>
      <c r="F121" s="10"/>
      <c r="G121" s="10"/>
      <c r="H121" s="10">
        <v>14390</v>
      </c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x14ac:dyDescent="0.15">
      <c r="A122" s="13" t="s">
        <v>64</v>
      </c>
      <c r="B122" s="11">
        <v>30506</v>
      </c>
      <c r="C122" s="11" t="s">
        <v>50</v>
      </c>
      <c r="D122" s="11">
        <v>109</v>
      </c>
      <c r="E122" s="10"/>
      <c r="F122" s="10"/>
      <c r="G122" s="10"/>
      <c r="H122" s="10">
        <v>12960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x14ac:dyDescent="0.15">
      <c r="A123" s="13" t="s">
        <v>64</v>
      </c>
      <c r="B123" s="11">
        <v>30506</v>
      </c>
      <c r="C123" s="11" t="s">
        <v>50</v>
      </c>
      <c r="D123" s="11">
        <v>102</v>
      </c>
      <c r="E123" s="10"/>
      <c r="F123" s="10"/>
      <c r="G123" s="10"/>
      <c r="H123" s="10">
        <v>7760</v>
      </c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x14ac:dyDescent="0.15">
      <c r="A124" s="13" t="s">
        <v>65</v>
      </c>
      <c r="B124" s="11">
        <v>30506</v>
      </c>
      <c r="C124" s="11" t="s">
        <v>51</v>
      </c>
      <c r="D124" s="11">
        <v>109</v>
      </c>
      <c r="E124" s="10"/>
      <c r="F124" s="10"/>
      <c r="G124" s="10">
        <v>1401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x14ac:dyDescent="0.15">
      <c r="A125" s="13" t="s">
        <v>65</v>
      </c>
      <c r="B125" s="11">
        <v>30506</v>
      </c>
      <c r="C125" s="11" t="s">
        <v>51</v>
      </c>
      <c r="D125" s="11">
        <v>219</v>
      </c>
      <c r="E125" s="10"/>
      <c r="F125" s="10"/>
      <c r="G125" s="10">
        <v>7280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 x14ac:dyDescent="0.15">
      <c r="A126" s="13" t="s">
        <v>65</v>
      </c>
      <c r="B126" s="11">
        <v>30506</v>
      </c>
      <c r="C126" s="11" t="s">
        <v>51</v>
      </c>
      <c r="D126" s="11">
        <v>102</v>
      </c>
      <c r="E126" s="10"/>
      <c r="F126" s="10"/>
      <c r="G126" s="10">
        <v>640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x14ac:dyDescent="0.15">
      <c r="A127" s="13" t="s">
        <v>65</v>
      </c>
      <c r="B127" s="11">
        <v>30506</v>
      </c>
      <c r="C127" s="11" t="s">
        <v>50</v>
      </c>
      <c r="D127" s="11">
        <v>109</v>
      </c>
      <c r="E127" s="10"/>
      <c r="F127" s="10"/>
      <c r="G127" s="10"/>
      <c r="H127" s="10">
        <v>1401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 x14ac:dyDescent="0.15">
      <c r="A128" s="13" t="s">
        <v>65</v>
      </c>
      <c r="B128" s="11">
        <v>30506</v>
      </c>
      <c r="C128" s="11" t="s">
        <v>50</v>
      </c>
      <c r="D128" s="11">
        <v>219</v>
      </c>
      <c r="E128" s="10"/>
      <c r="F128" s="10"/>
      <c r="G128" s="10"/>
      <c r="H128" s="10">
        <v>8980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 x14ac:dyDescent="0.15">
      <c r="A129" s="13" t="s">
        <v>66</v>
      </c>
      <c r="B129" s="11">
        <v>30506</v>
      </c>
      <c r="C129" s="11" t="s">
        <v>51</v>
      </c>
      <c r="D129" s="11">
        <v>219</v>
      </c>
      <c r="E129" s="10"/>
      <c r="F129" s="10"/>
      <c r="G129" s="10">
        <v>7080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 x14ac:dyDescent="0.15">
      <c r="A130" s="13" t="s">
        <v>66</v>
      </c>
      <c r="B130" s="11">
        <v>30506</v>
      </c>
      <c r="C130" s="11" t="s">
        <v>50</v>
      </c>
      <c r="D130" s="11">
        <v>219</v>
      </c>
      <c r="E130" s="10"/>
      <c r="F130" s="10"/>
      <c r="G130" s="10"/>
      <c r="H130" s="10">
        <v>12450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 x14ac:dyDescent="0.15">
      <c r="A131" s="13" t="s">
        <v>66</v>
      </c>
      <c r="B131" s="11">
        <v>30506</v>
      </c>
      <c r="C131" s="11" t="s">
        <v>50</v>
      </c>
      <c r="D131" s="11">
        <v>108</v>
      </c>
      <c r="E131" s="10"/>
      <c r="F131" s="10"/>
      <c r="G131" s="10"/>
      <c r="H131" s="10">
        <v>20010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 x14ac:dyDescent="0.15">
      <c r="A132" s="13" t="s">
        <v>67</v>
      </c>
      <c r="B132" s="11">
        <v>30506</v>
      </c>
      <c r="C132" s="11" t="s">
        <v>51</v>
      </c>
      <c r="D132" s="11">
        <v>219</v>
      </c>
      <c r="E132" s="10"/>
      <c r="F132" s="10"/>
      <c r="G132" s="10">
        <v>9080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 x14ac:dyDescent="0.15">
      <c r="A133" s="13" t="s">
        <v>67</v>
      </c>
      <c r="B133" s="11">
        <v>30506</v>
      </c>
      <c r="C133" s="11" t="s">
        <v>51</v>
      </c>
      <c r="D133" s="11">
        <v>216</v>
      </c>
      <c r="E133" s="10"/>
      <c r="F133" s="10"/>
      <c r="G133" s="10">
        <v>300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 x14ac:dyDescent="0.15">
      <c r="A134" s="13" t="s">
        <v>67</v>
      </c>
      <c r="B134" s="11">
        <v>30506</v>
      </c>
      <c r="C134" s="11" t="s">
        <v>51</v>
      </c>
      <c r="D134" s="11">
        <v>218</v>
      </c>
      <c r="E134" s="10"/>
      <c r="F134" s="10"/>
      <c r="G134" s="10">
        <v>4600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 x14ac:dyDescent="0.15">
      <c r="A135" s="13" t="s">
        <v>67</v>
      </c>
      <c r="B135" s="11">
        <v>30506</v>
      </c>
      <c r="C135" s="11" t="s">
        <v>50</v>
      </c>
      <c r="D135" s="11">
        <v>108</v>
      </c>
      <c r="E135" s="10"/>
      <c r="F135" s="10"/>
      <c r="G135" s="10"/>
      <c r="H135" s="10">
        <v>19960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 x14ac:dyDescent="0.15">
      <c r="A136" s="13" t="s">
        <v>67</v>
      </c>
      <c r="B136" s="11">
        <v>30506</v>
      </c>
      <c r="C136" s="11" t="s">
        <v>50</v>
      </c>
      <c r="D136" s="11">
        <v>109</v>
      </c>
      <c r="E136" s="10"/>
      <c r="F136" s="10"/>
      <c r="G136" s="10"/>
      <c r="H136" s="10">
        <v>1750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 x14ac:dyDescent="0.15">
      <c r="A137" s="13" t="s">
        <v>67</v>
      </c>
      <c r="B137" s="11">
        <v>30506</v>
      </c>
      <c r="C137" s="11" t="s">
        <v>50</v>
      </c>
      <c r="D137" s="11">
        <v>216</v>
      </c>
      <c r="E137" s="10"/>
      <c r="F137" s="10"/>
      <c r="G137" s="10"/>
      <c r="H137" s="10">
        <v>2400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 x14ac:dyDescent="0.15">
      <c r="A138" s="13" t="s">
        <v>67</v>
      </c>
      <c r="B138" s="11">
        <v>30506</v>
      </c>
      <c r="C138" s="11" t="s">
        <v>50</v>
      </c>
      <c r="D138" s="11">
        <v>218</v>
      </c>
      <c r="E138" s="10"/>
      <c r="F138" s="10"/>
      <c r="G138" s="10"/>
      <c r="H138" s="10">
        <v>5450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 x14ac:dyDescent="0.15">
      <c r="A139" s="13" t="s">
        <v>68</v>
      </c>
      <c r="B139" s="11">
        <v>30506</v>
      </c>
      <c r="C139" s="11" t="s">
        <v>51</v>
      </c>
      <c r="D139" s="11">
        <v>216</v>
      </c>
      <c r="E139" s="10"/>
      <c r="F139" s="10"/>
      <c r="G139" s="10">
        <v>540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 x14ac:dyDescent="0.15">
      <c r="A140" s="13" t="s">
        <v>68</v>
      </c>
      <c r="B140" s="11">
        <v>30506</v>
      </c>
      <c r="C140" s="11" t="s">
        <v>51</v>
      </c>
      <c r="D140" s="11">
        <v>218</v>
      </c>
      <c r="E140" s="10"/>
      <c r="F140" s="10"/>
      <c r="G140" s="10">
        <v>33380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 x14ac:dyDescent="0.15">
      <c r="A141" s="13" t="s">
        <v>68</v>
      </c>
      <c r="B141" s="11">
        <v>30506</v>
      </c>
      <c r="C141" s="11" t="s">
        <v>50</v>
      </c>
      <c r="D141" s="11">
        <v>216</v>
      </c>
      <c r="E141" s="10"/>
      <c r="F141" s="10"/>
      <c r="G141" s="10"/>
      <c r="H141" s="10">
        <v>810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 ht="11.25" customHeight="1" x14ac:dyDescent="0.15">
      <c r="A142" s="13" t="s">
        <v>68</v>
      </c>
      <c r="B142" s="11">
        <v>30506</v>
      </c>
      <c r="C142" s="11" t="s">
        <v>50</v>
      </c>
      <c r="D142" s="11">
        <v>218</v>
      </c>
      <c r="E142" s="10"/>
      <c r="F142" s="10"/>
      <c r="G142" s="10"/>
      <c r="H142" s="10">
        <v>36220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1:18" x14ac:dyDescent="0.15">
      <c r="A143" s="13" t="s">
        <v>69</v>
      </c>
      <c r="B143" s="11">
        <v>30506</v>
      </c>
      <c r="C143" s="11" t="s">
        <v>51</v>
      </c>
      <c r="D143" s="11">
        <v>218</v>
      </c>
      <c r="E143" s="10"/>
      <c r="F143" s="10"/>
      <c r="G143" s="10">
        <v>11300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1:18" x14ac:dyDescent="0.15">
      <c r="A144" s="13" t="s">
        <v>69</v>
      </c>
      <c r="B144" s="11">
        <v>30506</v>
      </c>
      <c r="C144" s="11" t="s">
        <v>51</v>
      </c>
      <c r="D144" s="11">
        <v>106</v>
      </c>
      <c r="E144" s="10"/>
      <c r="F144" s="10"/>
      <c r="G144" s="10">
        <v>13422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1:18" x14ac:dyDescent="0.15">
      <c r="A145" s="13" t="s">
        <v>69</v>
      </c>
      <c r="B145" s="11">
        <v>30506</v>
      </c>
      <c r="C145" s="11" t="s">
        <v>50</v>
      </c>
      <c r="D145" s="11">
        <v>218</v>
      </c>
      <c r="E145" s="10"/>
      <c r="F145" s="10"/>
      <c r="G145" s="10"/>
      <c r="H145" s="10">
        <v>14270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 x14ac:dyDescent="0.15">
      <c r="A146" s="13" t="s">
        <v>69</v>
      </c>
      <c r="B146" s="11">
        <v>30506</v>
      </c>
      <c r="C146" s="11" t="s">
        <v>50</v>
      </c>
      <c r="D146" s="11">
        <v>106</v>
      </c>
      <c r="E146" s="10"/>
      <c r="F146" s="10"/>
      <c r="G146" s="10"/>
      <c r="H146" s="10">
        <v>14472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 x14ac:dyDescent="0.15">
      <c r="A147" s="13" t="s">
        <v>70</v>
      </c>
      <c r="B147" s="11">
        <v>30506</v>
      </c>
      <c r="C147" s="11" t="s">
        <v>51</v>
      </c>
      <c r="D147" s="11">
        <v>218</v>
      </c>
      <c r="E147" s="10"/>
      <c r="F147" s="10"/>
      <c r="G147" s="10">
        <v>300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 x14ac:dyDescent="0.15">
      <c r="A148" s="13" t="s">
        <v>70</v>
      </c>
      <c r="B148" s="11">
        <v>30506</v>
      </c>
      <c r="C148" s="11" t="s">
        <v>71</v>
      </c>
      <c r="D148" s="11">
        <v>219</v>
      </c>
      <c r="E148" s="10"/>
      <c r="F148" s="10"/>
      <c r="G148" s="10">
        <v>27597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 x14ac:dyDescent="0.15">
      <c r="A149" s="13" t="s">
        <v>70</v>
      </c>
      <c r="B149" s="11">
        <v>30506</v>
      </c>
      <c r="C149" s="11" t="s">
        <v>50</v>
      </c>
      <c r="D149" s="11">
        <v>218</v>
      </c>
      <c r="E149" s="10"/>
      <c r="F149" s="10"/>
      <c r="G149" s="10"/>
      <c r="H149" s="10">
        <v>300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 x14ac:dyDescent="0.15">
      <c r="A150" s="13" t="s">
        <v>70</v>
      </c>
      <c r="B150" s="11">
        <v>30506</v>
      </c>
      <c r="C150" s="11" t="s">
        <v>72</v>
      </c>
      <c r="D150" s="11">
        <v>219</v>
      </c>
      <c r="E150" s="10"/>
      <c r="F150" s="10"/>
      <c r="G150" s="10"/>
      <c r="H150" s="10">
        <v>41098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 x14ac:dyDescent="0.15">
      <c r="A151" s="13" t="s">
        <v>73</v>
      </c>
      <c r="B151" s="11">
        <v>30506</v>
      </c>
      <c r="C151" s="11" t="s">
        <v>51</v>
      </c>
      <c r="D151" s="11">
        <v>219</v>
      </c>
      <c r="E151" s="10"/>
      <c r="F151" s="10"/>
      <c r="G151" s="10">
        <v>20970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 x14ac:dyDescent="0.15">
      <c r="A152" s="13" t="s">
        <v>73</v>
      </c>
      <c r="B152" s="11">
        <v>30506</v>
      </c>
      <c r="C152" s="11" t="s">
        <v>51</v>
      </c>
      <c r="D152" s="11">
        <v>218</v>
      </c>
      <c r="E152" s="10"/>
      <c r="F152" s="10"/>
      <c r="G152" s="10">
        <v>3030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 x14ac:dyDescent="0.15">
      <c r="A153" s="13" t="s">
        <v>73</v>
      </c>
      <c r="B153" s="11">
        <v>30506</v>
      </c>
      <c r="C153" s="11" t="s">
        <v>49</v>
      </c>
      <c r="D153" s="11">
        <v>311</v>
      </c>
      <c r="E153" s="10"/>
      <c r="F153" s="10"/>
      <c r="G153" s="10">
        <v>9230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 x14ac:dyDescent="0.15">
      <c r="A154" s="13" t="s">
        <v>73</v>
      </c>
      <c r="B154" s="11">
        <v>30506</v>
      </c>
      <c r="C154" s="11" t="s">
        <v>49</v>
      </c>
      <c r="D154" s="11">
        <v>213</v>
      </c>
      <c r="E154" s="10"/>
      <c r="F154" s="10"/>
      <c r="G154" s="10">
        <v>300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 x14ac:dyDescent="0.15">
      <c r="A155" s="13" t="s">
        <v>73</v>
      </c>
      <c r="B155" s="11">
        <v>30506</v>
      </c>
      <c r="C155" s="11" t="s">
        <v>50</v>
      </c>
      <c r="D155" s="11">
        <v>219</v>
      </c>
      <c r="E155" s="10"/>
      <c r="F155" s="10"/>
      <c r="G155" s="10"/>
      <c r="H155" s="10">
        <v>21270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 x14ac:dyDescent="0.15">
      <c r="A156" s="13" t="s">
        <v>73</v>
      </c>
      <c r="B156" s="11">
        <v>30506</v>
      </c>
      <c r="C156" s="11" t="s">
        <v>50</v>
      </c>
      <c r="D156" s="11">
        <v>218</v>
      </c>
      <c r="E156" s="10"/>
      <c r="F156" s="10"/>
      <c r="G156" s="10"/>
      <c r="H156" s="10">
        <v>4380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 x14ac:dyDescent="0.15">
      <c r="A157" s="13" t="s">
        <v>73</v>
      </c>
      <c r="B157" s="11">
        <v>30506</v>
      </c>
      <c r="C157" s="11" t="s">
        <v>50</v>
      </c>
      <c r="D157" s="11">
        <v>218</v>
      </c>
      <c r="E157" s="10"/>
      <c r="F157" s="10"/>
      <c r="G157" s="10"/>
      <c r="H157" s="10">
        <v>300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 x14ac:dyDescent="0.15">
      <c r="A158" s="13" t="s">
        <v>74</v>
      </c>
      <c r="B158" s="11">
        <v>30506</v>
      </c>
      <c r="C158" s="11" t="s">
        <v>51</v>
      </c>
      <c r="D158" s="11">
        <v>311</v>
      </c>
      <c r="E158" s="10"/>
      <c r="F158" s="10"/>
      <c r="G158" s="10">
        <v>3450</v>
      </c>
      <c r="H158" s="10" t="s">
        <v>76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 x14ac:dyDescent="0.15">
      <c r="A159" s="13" t="s">
        <v>74</v>
      </c>
      <c r="B159" s="11">
        <v>30506</v>
      </c>
      <c r="C159" s="11" t="s">
        <v>51</v>
      </c>
      <c r="D159" s="11">
        <v>102</v>
      </c>
      <c r="E159" s="10"/>
      <c r="F159" s="10"/>
      <c r="G159" s="10">
        <v>2190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 x14ac:dyDescent="0.15">
      <c r="A160" s="13" t="s">
        <v>74</v>
      </c>
      <c r="B160" s="11">
        <v>30506</v>
      </c>
      <c r="C160" s="11" t="s">
        <v>51</v>
      </c>
      <c r="D160" s="11">
        <v>213</v>
      </c>
      <c r="E160" s="10"/>
      <c r="F160" s="10"/>
      <c r="G160" s="10">
        <v>5000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 x14ac:dyDescent="0.15">
      <c r="A161" s="13" t="s">
        <v>74</v>
      </c>
      <c r="B161" s="11">
        <v>30506</v>
      </c>
      <c r="C161" s="11" t="s">
        <v>51</v>
      </c>
      <c r="D161" s="11">
        <v>106</v>
      </c>
      <c r="E161" s="10"/>
      <c r="F161" s="10"/>
      <c r="G161" s="10">
        <v>750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 x14ac:dyDescent="0.15">
      <c r="A162" s="13" t="s">
        <v>74</v>
      </c>
      <c r="B162" s="11">
        <v>30506</v>
      </c>
      <c r="C162" s="11" t="s">
        <v>51</v>
      </c>
      <c r="D162" s="11">
        <v>102</v>
      </c>
      <c r="E162" s="10"/>
      <c r="F162" s="10"/>
      <c r="G162" s="10">
        <v>150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 x14ac:dyDescent="0.15">
      <c r="A163" s="13" t="s">
        <v>74</v>
      </c>
      <c r="B163" s="11">
        <v>30506</v>
      </c>
      <c r="C163" s="11" t="s">
        <v>49</v>
      </c>
      <c r="D163" s="11">
        <v>311</v>
      </c>
      <c r="E163" s="10"/>
      <c r="F163" s="10"/>
      <c r="G163" s="10">
        <v>9800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 x14ac:dyDescent="0.15">
      <c r="A164" s="13" t="s">
        <v>74</v>
      </c>
      <c r="B164" s="11">
        <v>30506</v>
      </c>
      <c r="C164" s="11" t="s">
        <v>49</v>
      </c>
      <c r="D164" s="11">
        <v>213</v>
      </c>
      <c r="E164" s="10"/>
      <c r="F164" s="10"/>
      <c r="G164" s="10">
        <v>3830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 x14ac:dyDescent="0.15">
      <c r="A165" s="13" t="s">
        <v>74</v>
      </c>
      <c r="B165" s="11">
        <v>30506</v>
      </c>
      <c r="C165" s="11" t="s">
        <v>50</v>
      </c>
      <c r="D165" s="11">
        <v>106</v>
      </c>
      <c r="E165" s="10"/>
      <c r="F165" s="10"/>
      <c r="G165" s="10"/>
      <c r="H165" s="10">
        <v>5260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 x14ac:dyDescent="0.15">
      <c r="A166" s="13" t="s">
        <v>74</v>
      </c>
      <c r="B166" s="11">
        <v>30506</v>
      </c>
      <c r="C166" s="11" t="s">
        <v>50</v>
      </c>
      <c r="D166" s="11">
        <v>213</v>
      </c>
      <c r="E166" s="10"/>
      <c r="F166" s="10"/>
      <c r="G166" s="10"/>
      <c r="H166" s="10">
        <v>8830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 x14ac:dyDescent="0.15">
      <c r="A167" s="13" t="s">
        <v>74</v>
      </c>
      <c r="B167" s="11">
        <v>30506</v>
      </c>
      <c r="C167" s="11" t="s">
        <v>50</v>
      </c>
      <c r="D167" s="11">
        <v>311</v>
      </c>
      <c r="E167" s="10"/>
      <c r="F167" s="10"/>
      <c r="G167" s="10"/>
      <c r="H167" s="10">
        <v>11000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 x14ac:dyDescent="0.15">
      <c r="A168" s="13" t="s">
        <v>75</v>
      </c>
      <c r="B168" s="11">
        <v>30506</v>
      </c>
      <c r="C168" s="11" t="s">
        <v>51</v>
      </c>
      <c r="D168" s="11">
        <v>109</v>
      </c>
      <c r="E168" s="10"/>
      <c r="F168" s="10"/>
      <c r="G168" s="10">
        <v>150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 x14ac:dyDescent="0.15">
      <c r="A169" s="13" t="s">
        <v>75</v>
      </c>
      <c r="B169" s="11">
        <v>30506</v>
      </c>
      <c r="C169" s="11" t="s">
        <v>51</v>
      </c>
      <c r="D169" s="11">
        <v>213</v>
      </c>
      <c r="E169" s="10"/>
      <c r="F169" s="10"/>
      <c r="G169" s="10">
        <v>24750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 x14ac:dyDescent="0.15">
      <c r="A170" s="13" t="s">
        <v>75</v>
      </c>
      <c r="B170" s="11">
        <v>30506</v>
      </c>
      <c r="C170" s="11" t="s">
        <v>50</v>
      </c>
      <c r="D170" s="11">
        <v>213</v>
      </c>
      <c r="E170" s="10"/>
      <c r="F170" s="10"/>
      <c r="G170" s="10"/>
      <c r="H170" s="10">
        <v>24750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 x14ac:dyDescent="0.15">
      <c r="A171" s="13" t="s">
        <v>75</v>
      </c>
      <c r="B171" s="11">
        <v>30506</v>
      </c>
      <c r="C171" s="11" t="s">
        <v>49</v>
      </c>
      <c r="D171" s="11">
        <v>108</v>
      </c>
      <c r="E171" s="10"/>
      <c r="F171" s="10"/>
      <c r="G171" s="10">
        <v>6780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 x14ac:dyDescent="0.15">
      <c r="A172" s="13" t="s">
        <v>75</v>
      </c>
      <c r="B172" s="11">
        <v>30506</v>
      </c>
      <c r="C172" s="11" t="s">
        <v>49</v>
      </c>
      <c r="D172" s="11">
        <v>311</v>
      </c>
      <c r="E172" s="10"/>
      <c r="F172" s="10"/>
      <c r="G172" s="10">
        <v>9290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 x14ac:dyDescent="0.15">
      <c r="A173" s="13" t="s">
        <v>77</v>
      </c>
      <c r="B173" s="11">
        <v>30506</v>
      </c>
      <c r="C173" s="11" t="s">
        <v>51</v>
      </c>
      <c r="D173" s="11">
        <v>213</v>
      </c>
      <c r="E173" s="10"/>
      <c r="F173" s="10"/>
      <c r="G173" s="10">
        <v>9662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 x14ac:dyDescent="0.15">
      <c r="A174" s="13" t="s">
        <v>77</v>
      </c>
      <c r="B174" s="11">
        <v>30506</v>
      </c>
      <c r="C174" s="11" t="s">
        <v>51</v>
      </c>
      <c r="D174" s="11">
        <v>108</v>
      </c>
      <c r="E174" s="10"/>
      <c r="F174" s="10"/>
      <c r="G174" s="10">
        <v>10080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 x14ac:dyDescent="0.15">
      <c r="A175" s="13" t="s">
        <v>77</v>
      </c>
      <c r="B175" s="11">
        <v>30506</v>
      </c>
      <c r="C175" s="11" t="s">
        <v>49</v>
      </c>
      <c r="D175" s="11">
        <v>108</v>
      </c>
      <c r="E175" s="10"/>
      <c r="F175" s="10"/>
      <c r="G175" s="10">
        <v>13730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 x14ac:dyDescent="0.15">
      <c r="A176" s="13" t="s">
        <v>77</v>
      </c>
      <c r="B176" s="11">
        <v>30506</v>
      </c>
      <c r="C176" s="11" t="s">
        <v>49</v>
      </c>
      <c r="D176" s="11">
        <v>109</v>
      </c>
      <c r="E176" s="10"/>
      <c r="F176" s="10"/>
      <c r="G176" s="10">
        <v>6819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 x14ac:dyDescent="0.15">
      <c r="A177" s="13" t="s">
        <v>77</v>
      </c>
      <c r="B177" s="11">
        <v>30506</v>
      </c>
      <c r="C177" s="11" t="s">
        <v>49</v>
      </c>
      <c r="D177" s="11">
        <v>213</v>
      </c>
      <c r="E177" s="10"/>
      <c r="F177" s="10"/>
      <c r="G177" s="10">
        <v>660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 x14ac:dyDescent="0.15">
      <c r="A178" s="13" t="s">
        <v>77</v>
      </c>
      <c r="B178" s="11">
        <v>30506</v>
      </c>
      <c r="C178" s="11" t="s">
        <v>50</v>
      </c>
      <c r="D178" s="11">
        <v>213</v>
      </c>
      <c r="E178" s="10"/>
      <c r="F178" s="10"/>
      <c r="G178" s="10"/>
      <c r="H178" s="10">
        <v>9662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 x14ac:dyDescent="0.15">
      <c r="A179" s="13" t="s">
        <v>77</v>
      </c>
      <c r="B179" s="11">
        <v>30506</v>
      </c>
      <c r="C179" s="11" t="s">
        <v>50</v>
      </c>
      <c r="D179" s="11">
        <v>108</v>
      </c>
      <c r="E179" s="10"/>
      <c r="F179" s="10"/>
      <c r="G179" s="10"/>
      <c r="H179" s="10">
        <v>11130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 x14ac:dyDescent="0.15">
      <c r="A180" s="13" t="s">
        <v>78</v>
      </c>
      <c r="B180" s="11">
        <v>30506</v>
      </c>
      <c r="C180" s="11" t="s">
        <v>51</v>
      </c>
      <c r="D180" s="11">
        <v>108</v>
      </c>
      <c r="E180" s="10"/>
      <c r="F180" s="10"/>
      <c r="G180" s="10">
        <v>200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 x14ac:dyDescent="0.15">
      <c r="A181" s="13" t="s">
        <v>78</v>
      </c>
      <c r="B181" s="11">
        <v>30506</v>
      </c>
      <c r="C181" s="11" t="s">
        <v>51</v>
      </c>
      <c r="D181" s="11">
        <v>109</v>
      </c>
      <c r="E181" s="10"/>
      <c r="F181" s="10"/>
      <c r="G181" s="10">
        <v>18225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 x14ac:dyDescent="0.15">
      <c r="A182" s="13" t="s">
        <v>78</v>
      </c>
      <c r="B182" s="11">
        <v>30506</v>
      </c>
      <c r="C182" s="11" t="s">
        <v>49</v>
      </c>
      <c r="D182" s="11">
        <v>108</v>
      </c>
      <c r="E182" s="10"/>
      <c r="F182" s="10"/>
      <c r="G182" s="10">
        <v>1600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 x14ac:dyDescent="0.15">
      <c r="A183" s="13" t="s">
        <v>78</v>
      </c>
      <c r="B183" s="11">
        <v>30506</v>
      </c>
      <c r="C183" s="11" t="s">
        <v>49</v>
      </c>
      <c r="D183" s="11">
        <v>109</v>
      </c>
      <c r="E183" s="10"/>
      <c r="F183" s="10"/>
      <c r="G183" s="10">
        <v>14390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 x14ac:dyDescent="0.15">
      <c r="A184" s="13" t="s">
        <v>78</v>
      </c>
      <c r="B184" s="11">
        <v>30506</v>
      </c>
      <c r="C184" s="11" t="s">
        <v>79</v>
      </c>
      <c r="D184" s="11">
        <v>108</v>
      </c>
      <c r="E184" s="10"/>
      <c r="F184" s="10"/>
      <c r="G184" s="10"/>
      <c r="H184" s="10">
        <v>1600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 x14ac:dyDescent="0.15">
      <c r="A185" s="13" t="s">
        <v>78</v>
      </c>
      <c r="B185" s="11">
        <v>30506</v>
      </c>
      <c r="C185" s="11" t="s">
        <v>79</v>
      </c>
      <c r="D185" s="11">
        <v>109</v>
      </c>
      <c r="E185" s="10"/>
      <c r="F185" s="10"/>
      <c r="G185" s="10"/>
      <c r="H185" s="10">
        <v>23580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 x14ac:dyDescent="0.15">
      <c r="A186" s="13" t="s">
        <v>80</v>
      </c>
      <c r="B186" s="11">
        <v>30506</v>
      </c>
      <c r="C186" s="11" t="s">
        <v>81</v>
      </c>
      <c r="D186" s="11">
        <v>109</v>
      </c>
      <c r="E186" s="10"/>
      <c r="F186" s="10"/>
      <c r="G186" s="10">
        <v>19780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 x14ac:dyDescent="0.15">
      <c r="A187" s="13" t="s">
        <v>80</v>
      </c>
      <c r="B187" s="11">
        <v>30506</v>
      </c>
      <c r="C187" s="11" t="s">
        <v>49</v>
      </c>
      <c r="D187" s="11">
        <v>108</v>
      </c>
      <c r="E187" s="10"/>
      <c r="F187" s="10"/>
      <c r="G187" s="10">
        <v>400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 x14ac:dyDescent="0.15">
      <c r="A188" s="13" t="s">
        <v>80</v>
      </c>
      <c r="B188" s="11">
        <v>30506</v>
      </c>
      <c r="C188" s="11" t="s">
        <v>49</v>
      </c>
      <c r="D188" s="11">
        <v>109</v>
      </c>
      <c r="E188" s="10"/>
      <c r="F188" s="10"/>
      <c r="G188" s="10">
        <v>2700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 x14ac:dyDescent="0.15">
      <c r="A189" s="13" t="s">
        <v>80</v>
      </c>
      <c r="B189" s="11">
        <v>30506</v>
      </c>
      <c r="C189" s="11" t="s">
        <v>49</v>
      </c>
      <c r="D189" s="11">
        <v>102</v>
      </c>
      <c r="E189" s="10"/>
      <c r="F189" s="10"/>
      <c r="G189" s="10">
        <v>1730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 x14ac:dyDescent="0.15">
      <c r="A190" s="13" t="s">
        <v>80</v>
      </c>
      <c r="B190" s="11">
        <v>30506</v>
      </c>
      <c r="C190" s="11" t="s">
        <v>49</v>
      </c>
      <c r="D190" s="11">
        <v>213</v>
      </c>
      <c r="E190" s="10"/>
      <c r="F190" s="10"/>
      <c r="G190" s="10">
        <v>2400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 x14ac:dyDescent="0.15">
      <c r="A191" s="13" t="s">
        <v>80</v>
      </c>
      <c r="B191" s="11">
        <v>30506</v>
      </c>
      <c r="C191" s="11" t="s">
        <v>49</v>
      </c>
      <c r="D191" s="11">
        <v>219</v>
      </c>
      <c r="E191" s="10"/>
      <c r="F191" s="10"/>
      <c r="G191" s="10">
        <v>950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 x14ac:dyDescent="0.15">
      <c r="A192" s="13" t="s">
        <v>80</v>
      </c>
      <c r="B192" s="11">
        <v>30506</v>
      </c>
      <c r="C192" s="11" t="s">
        <v>79</v>
      </c>
      <c r="D192" s="11">
        <v>108</v>
      </c>
      <c r="E192" s="10"/>
      <c r="F192" s="10"/>
      <c r="G192" s="10"/>
      <c r="H192" s="10">
        <v>400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 x14ac:dyDescent="0.15">
      <c r="A193" s="13" t="s">
        <v>80</v>
      </c>
      <c r="B193" s="11">
        <v>30506</v>
      </c>
      <c r="C193" s="11" t="s">
        <v>79</v>
      </c>
      <c r="D193" s="11">
        <v>109</v>
      </c>
      <c r="E193" s="10"/>
      <c r="F193" s="10"/>
      <c r="G193" s="10"/>
      <c r="H193" s="10">
        <v>6830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 x14ac:dyDescent="0.15">
      <c r="A194" s="13" t="s">
        <v>80</v>
      </c>
      <c r="B194" s="11">
        <v>30506</v>
      </c>
      <c r="C194" s="11" t="s">
        <v>79</v>
      </c>
      <c r="D194" s="11">
        <v>102</v>
      </c>
      <c r="E194" s="10"/>
      <c r="F194" s="10"/>
      <c r="G194" s="10"/>
      <c r="H194" s="10">
        <v>2830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 x14ac:dyDescent="0.15">
      <c r="A195" s="13" t="s">
        <v>80</v>
      </c>
      <c r="B195" s="11">
        <v>30506</v>
      </c>
      <c r="C195" s="11" t="s">
        <v>79</v>
      </c>
      <c r="D195" s="11">
        <v>213</v>
      </c>
      <c r="E195" s="10"/>
      <c r="F195" s="10"/>
      <c r="G195" s="10"/>
      <c r="H195" s="10">
        <v>2400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 x14ac:dyDescent="0.15">
      <c r="A196" s="13" t="s">
        <v>82</v>
      </c>
      <c r="B196" s="11">
        <v>30506</v>
      </c>
      <c r="C196" s="11" t="s">
        <v>49</v>
      </c>
      <c r="D196" s="11">
        <v>219</v>
      </c>
      <c r="E196" s="10"/>
      <c r="F196" s="10"/>
      <c r="G196" s="10">
        <v>13600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 x14ac:dyDescent="0.15">
      <c r="A197" s="13" t="s">
        <v>83</v>
      </c>
      <c r="B197" s="11">
        <v>30506</v>
      </c>
      <c r="C197" s="11" t="s">
        <v>51</v>
      </c>
      <c r="D197" s="11">
        <v>102</v>
      </c>
      <c r="E197" s="10"/>
      <c r="F197" s="10"/>
      <c r="G197" s="10">
        <v>750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 x14ac:dyDescent="0.15">
      <c r="A198" s="13" t="s">
        <v>83</v>
      </c>
      <c r="B198" s="11">
        <v>30506</v>
      </c>
      <c r="C198" s="11" t="s">
        <v>71</v>
      </c>
      <c r="D198" s="11">
        <v>109</v>
      </c>
      <c r="E198" s="10"/>
      <c r="F198" s="10"/>
      <c r="G198" s="10">
        <v>3165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 x14ac:dyDescent="0.15">
      <c r="A199" s="13" t="s">
        <v>83</v>
      </c>
      <c r="B199" s="11">
        <v>30506</v>
      </c>
      <c r="C199" s="11" t="s">
        <v>51</v>
      </c>
      <c r="D199" s="11">
        <v>213</v>
      </c>
      <c r="E199" s="10"/>
      <c r="F199" s="10"/>
      <c r="G199" s="10">
        <v>1620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 x14ac:dyDescent="0.15">
      <c r="A200" s="13" t="s">
        <v>83</v>
      </c>
      <c r="B200" s="11">
        <v>30506</v>
      </c>
      <c r="C200" s="11" t="s">
        <v>49</v>
      </c>
      <c r="D200" s="11">
        <v>106</v>
      </c>
      <c r="E200" s="10"/>
      <c r="F200" s="10"/>
      <c r="G200" s="10">
        <v>11980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 x14ac:dyDescent="0.15">
      <c r="A201" s="13" t="s">
        <v>83</v>
      </c>
      <c r="B201" s="11">
        <v>30506</v>
      </c>
      <c r="C201" s="11" t="s">
        <v>49</v>
      </c>
      <c r="D201" s="11">
        <v>218</v>
      </c>
      <c r="E201" s="10"/>
      <c r="F201" s="10"/>
      <c r="G201" s="10">
        <v>2700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1:18" x14ac:dyDescent="0.15">
      <c r="A202" s="13" t="s">
        <v>83</v>
      </c>
      <c r="B202" s="11">
        <v>30506</v>
      </c>
      <c r="C202" s="11" t="s">
        <v>49</v>
      </c>
      <c r="D202" s="11">
        <v>219</v>
      </c>
      <c r="E202" s="10"/>
      <c r="F202" s="10"/>
      <c r="G202" s="10">
        <v>3700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1:18" x14ac:dyDescent="0.15">
      <c r="A203" s="13" t="s">
        <v>83</v>
      </c>
      <c r="B203" s="11">
        <v>30506</v>
      </c>
      <c r="C203" s="11" t="s">
        <v>79</v>
      </c>
      <c r="D203" s="11">
        <v>102</v>
      </c>
      <c r="E203" s="10"/>
      <c r="F203" s="10"/>
      <c r="G203" s="10"/>
      <c r="H203" s="10">
        <v>750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18" x14ac:dyDescent="0.15">
      <c r="A204" s="13" t="s">
        <v>83</v>
      </c>
      <c r="B204" s="11">
        <v>30506</v>
      </c>
      <c r="C204" s="11" t="s">
        <v>79</v>
      </c>
      <c r="D204" s="11">
        <v>109</v>
      </c>
      <c r="E204" s="10"/>
      <c r="F204" s="10"/>
      <c r="G204" s="10"/>
      <c r="H204" s="10">
        <v>3165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1:18" x14ac:dyDescent="0.15">
      <c r="A205" s="13" t="s">
        <v>83</v>
      </c>
      <c r="B205" s="11">
        <v>30506</v>
      </c>
      <c r="C205" s="11" t="s">
        <v>79</v>
      </c>
      <c r="D205" s="11">
        <v>213</v>
      </c>
      <c r="E205" s="10"/>
      <c r="F205" s="10"/>
      <c r="G205" s="10"/>
      <c r="H205" s="10">
        <v>1620</v>
      </c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1:18" x14ac:dyDescent="0.15">
      <c r="A206" s="13" t="s">
        <v>84</v>
      </c>
      <c r="B206" s="11">
        <v>32202</v>
      </c>
      <c r="C206" s="11" t="s">
        <v>51</v>
      </c>
      <c r="D206" s="11">
        <v>102</v>
      </c>
      <c r="E206" s="10"/>
      <c r="F206" s="10"/>
      <c r="G206" s="10">
        <v>900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1:18" x14ac:dyDescent="0.15">
      <c r="A207" s="13" t="s">
        <v>84</v>
      </c>
      <c r="B207" s="11">
        <v>32202</v>
      </c>
      <c r="C207" s="11" t="s">
        <v>51</v>
      </c>
      <c r="D207" s="11">
        <v>109</v>
      </c>
      <c r="E207" s="10"/>
      <c r="F207" s="10"/>
      <c r="G207" s="10">
        <v>18825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1:18" x14ac:dyDescent="0.15">
      <c r="A208" s="13" t="s">
        <v>84</v>
      </c>
      <c r="B208" s="11">
        <v>32202</v>
      </c>
      <c r="C208" s="11" t="s">
        <v>79</v>
      </c>
      <c r="D208" s="11">
        <v>102</v>
      </c>
      <c r="E208" s="10"/>
      <c r="F208" s="10"/>
      <c r="G208" s="10"/>
      <c r="H208" s="10">
        <v>900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1:18" x14ac:dyDescent="0.15">
      <c r="A209" s="13" t="s">
        <v>85</v>
      </c>
      <c r="B209" s="11">
        <v>32202</v>
      </c>
      <c r="C209" s="11" t="s">
        <v>79</v>
      </c>
      <c r="D209" s="11">
        <v>109</v>
      </c>
      <c r="E209" s="10"/>
      <c r="F209" s="10"/>
      <c r="G209" s="10"/>
      <c r="H209" s="10">
        <v>19505</v>
      </c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1:18" x14ac:dyDescent="0.15">
      <c r="A210" s="13" t="s">
        <v>85</v>
      </c>
      <c r="B210" s="11">
        <v>32202</v>
      </c>
      <c r="C210" s="29" t="s">
        <v>49</v>
      </c>
      <c r="D210" s="11">
        <v>102</v>
      </c>
      <c r="E210" s="10"/>
      <c r="F210" s="10"/>
      <c r="G210" s="10">
        <v>1750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1:18" x14ac:dyDescent="0.15">
      <c r="A211" s="13" t="s">
        <v>85</v>
      </c>
      <c r="B211" s="11">
        <v>32202</v>
      </c>
      <c r="C211" s="29" t="s">
        <v>49</v>
      </c>
      <c r="D211" s="11">
        <v>103</v>
      </c>
      <c r="E211" s="10"/>
      <c r="F211" s="10"/>
      <c r="G211" s="10">
        <v>1340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1:18" x14ac:dyDescent="0.15">
      <c r="A212" s="13" t="s">
        <v>85</v>
      </c>
      <c r="B212" s="11">
        <v>32202</v>
      </c>
      <c r="C212" s="29" t="s">
        <v>49</v>
      </c>
      <c r="D212" s="27">
        <v>106</v>
      </c>
      <c r="E212" s="28"/>
      <c r="F212" s="28"/>
      <c r="G212" s="28">
        <v>1360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</row>
    <row r="213" spans="1:18" x14ac:dyDescent="0.15">
      <c r="A213" s="13" t="s">
        <v>85</v>
      </c>
      <c r="B213" s="11">
        <v>32202</v>
      </c>
      <c r="C213" s="29" t="s">
        <v>49</v>
      </c>
      <c r="D213" s="11">
        <v>115</v>
      </c>
      <c r="E213" s="10"/>
      <c r="F213" s="10"/>
      <c r="G213" s="10">
        <v>6350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1:18" x14ac:dyDescent="0.15">
      <c r="A214" s="13" t="s">
        <v>85</v>
      </c>
      <c r="B214" s="11">
        <v>32202</v>
      </c>
      <c r="C214" s="29" t="s">
        <v>49</v>
      </c>
      <c r="D214" s="11">
        <v>117</v>
      </c>
      <c r="E214" s="10"/>
      <c r="F214" s="10"/>
      <c r="G214" s="10">
        <v>450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1:18" x14ac:dyDescent="0.15">
      <c r="A215" s="13" t="s">
        <v>85</v>
      </c>
      <c r="B215" s="11">
        <v>32202</v>
      </c>
      <c r="C215" s="29" t="s">
        <v>49</v>
      </c>
      <c r="D215" s="11">
        <v>126</v>
      </c>
      <c r="E215" s="10"/>
      <c r="F215" s="10"/>
      <c r="G215" s="10">
        <v>230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1:18" x14ac:dyDescent="0.15">
      <c r="A216" s="13" t="s">
        <v>85</v>
      </c>
      <c r="B216" s="11">
        <v>32202</v>
      </c>
      <c r="C216" s="29" t="s">
        <v>49</v>
      </c>
      <c r="D216" s="11">
        <v>216</v>
      </c>
      <c r="E216" s="10"/>
      <c r="F216" s="10"/>
      <c r="G216" s="10">
        <v>230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1:18" x14ac:dyDescent="0.15">
      <c r="A217" s="13" t="s">
        <v>85</v>
      </c>
      <c r="B217" s="11">
        <v>32202</v>
      </c>
      <c r="C217" s="29" t="s">
        <v>49</v>
      </c>
      <c r="D217" s="11">
        <v>202</v>
      </c>
      <c r="E217" s="10"/>
      <c r="F217" s="10"/>
      <c r="G217" s="10">
        <v>2340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1:18" x14ac:dyDescent="0.15">
      <c r="A218" s="13"/>
      <c r="B218" s="11"/>
      <c r="C218" s="11"/>
      <c r="D218" s="11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1:18" x14ac:dyDescent="0.15">
      <c r="A219" s="13"/>
      <c r="B219" s="11"/>
      <c r="C219" s="11"/>
      <c r="D219" s="11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1:18" x14ac:dyDescent="0.15">
      <c r="A220" s="13" t="s">
        <v>86</v>
      </c>
      <c r="B220" s="11">
        <v>32202</v>
      </c>
      <c r="C220" s="11" t="s">
        <v>51</v>
      </c>
      <c r="D220" s="11">
        <v>108</v>
      </c>
      <c r="E220" s="10"/>
      <c r="F220" s="10"/>
      <c r="G220" s="10">
        <v>1500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1:18" x14ac:dyDescent="0.15">
      <c r="A221" s="13" t="s">
        <v>86</v>
      </c>
      <c r="B221" s="11">
        <v>32202</v>
      </c>
      <c r="C221" s="11" t="s">
        <v>51</v>
      </c>
      <c r="D221" s="11">
        <v>103</v>
      </c>
      <c r="E221" s="10"/>
      <c r="F221" s="10"/>
      <c r="G221" s="10">
        <v>1813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1:18" x14ac:dyDescent="0.15">
      <c r="A222" s="13" t="s">
        <v>86</v>
      </c>
      <c r="B222" s="11">
        <v>32202</v>
      </c>
      <c r="C222" s="11" t="s">
        <v>51</v>
      </c>
      <c r="D222" s="11">
        <v>102</v>
      </c>
      <c r="E222" s="10"/>
      <c r="F222" s="10"/>
      <c r="G222" s="10">
        <v>4000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1:18" x14ac:dyDescent="0.15">
      <c r="A223" s="13" t="s">
        <v>86</v>
      </c>
      <c r="B223" s="11">
        <v>32202</v>
      </c>
      <c r="C223" s="11" t="s">
        <v>51</v>
      </c>
      <c r="D223" s="11">
        <v>109</v>
      </c>
      <c r="E223" s="10"/>
      <c r="F223" s="10"/>
      <c r="G223" s="10">
        <v>1600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1:18" x14ac:dyDescent="0.15">
      <c r="A224" s="13" t="s">
        <v>86</v>
      </c>
      <c r="B224" s="11">
        <v>32202</v>
      </c>
      <c r="C224" s="11" t="s">
        <v>51</v>
      </c>
      <c r="D224" s="11">
        <v>213</v>
      </c>
      <c r="E224" s="10"/>
      <c r="F224" s="10"/>
      <c r="G224" s="10">
        <v>10720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 x14ac:dyDescent="0.15">
      <c r="A225" s="13" t="s">
        <v>86</v>
      </c>
      <c r="B225" s="11">
        <v>32202</v>
      </c>
      <c r="C225" s="11" t="s">
        <v>51</v>
      </c>
      <c r="D225" s="11">
        <v>216</v>
      </c>
      <c r="E225" s="10"/>
      <c r="F225" s="10"/>
      <c r="G225" s="10">
        <v>600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 x14ac:dyDescent="0.15">
      <c r="A226" s="13" t="s">
        <v>86</v>
      </c>
      <c r="B226" s="11">
        <v>32202</v>
      </c>
      <c r="C226" s="11" t="s">
        <v>49</v>
      </c>
      <c r="D226" s="11">
        <v>115</v>
      </c>
      <c r="E226" s="10"/>
      <c r="F226" s="10"/>
      <c r="G226" s="10">
        <v>4830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1:18" x14ac:dyDescent="0.15">
      <c r="A227" s="13" t="s">
        <v>86</v>
      </c>
      <c r="B227" s="11">
        <v>32202</v>
      </c>
      <c r="C227" s="11" t="s">
        <v>79</v>
      </c>
      <c r="D227" s="11">
        <v>108</v>
      </c>
      <c r="E227" s="10"/>
      <c r="F227" s="10"/>
      <c r="G227" s="10"/>
      <c r="H227" s="10">
        <v>1100</v>
      </c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1:18" x14ac:dyDescent="0.15">
      <c r="A228" s="13" t="s">
        <v>86</v>
      </c>
      <c r="B228" s="11">
        <v>32202</v>
      </c>
      <c r="C228" s="11" t="s">
        <v>79</v>
      </c>
      <c r="D228" s="11">
        <v>109</v>
      </c>
      <c r="E228" s="10"/>
      <c r="F228" s="10"/>
      <c r="G228" s="10"/>
      <c r="H228" s="10">
        <v>1600</v>
      </c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1:18" x14ac:dyDescent="0.15">
      <c r="A229" s="13" t="s">
        <v>86</v>
      </c>
      <c r="B229" s="11">
        <v>32202</v>
      </c>
      <c r="C229" s="11" t="s">
        <v>79</v>
      </c>
      <c r="D229" s="11">
        <v>213</v>
      </c>
      <c r="E229" s="10"/>
      <c r="F229" s="10"/>
      <c r="G229" s="10"/>
      <c r="H229" s="10">
        <v>10720</v>
      </c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 x14ac:dyDescent="0.15">
      <c r="A230" s="13" t="s">
        <v>86</v>
      </c>
      <c r="B230" s="11">
        <v>32202</v>
      </c>
      <c r="C230" s="11" t="s">
        <v>79</v>
      </c>
      <c r="D230" s="11">
        <v>216</v>
      </c>
      <c r="E230" s="10"/>
      <c r="F230" s="10"/>
      <c r="G230" s="10"/>
      <c r="H230" s="10">
        <v>1000</v>
      </c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 x14ac:dyDescent="0.15">
      <c r="A231" s="13" t="s">
        <v>86</v>
      </c>
      <c r="B231" s="11">
        <v>32202</v>
      </c>
      <c r="C231" s="11" t="s">
        <v>79</v>
      </c>
      <c r="D231" s="11">
        <v>102</v>
      </c>
      <c r="E231" s="10"/>
      <c r="F231" s="10"/>
      <c r="G231" s="10"/>
      <c r="H231" s="10">
        <v>4400</v>
      </c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1:18" x14ac:dyDescent="0.15">
      <c r="A232" s="13" t="s">
        <v>86</v>
      </c>
      <c r="B232" s="11">
        <v>32203</v>
      </c>
      <c r="C232" s="11" t="s">
        <v>87</v>
      </c>
      <c r="D232" s="11">
        <v>102</v>
      </c>
      <c r="E232" s="10"/>
      <c r="F232" s="10"/>
      <c r="G232" s="10"/>
      <c r="H232" s="10">
        <v>4240</v>
      </c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1:18" x14ac:dyDescent="0.15">
      <c r="A233" s="13" t="s">
        <v>86</v>
      </c>
      <c r="B233" s="11">
        <v>32203</v>
      </c>
      <c r="C233" s="11" t="s">
        <v>87</v>
      </c>
      <c r="D233" s="11">
        <v>106</v>
      </c>
      <c r="E233" s="10"/>
      <c r="F233" s="10"/>
      <c r="G233" s="10"/>
      <c r="H233" s="10">
        <v>8600</v>
      </c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1:18" x14ac:dyDescent="0.15">
      <c r="A234" s="13" t="s">
        <v>86</v>
      </c>
      <c r="B234" s="11">
        <v>32205</v>
      </c>
      <c r="C234" s="11" t="s">
        <v>88</v>
      </c>
      <c r="D234" s="11">
        <v>101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>
        <v>68884</v>
      </c>
    </row>
    <row r="235" spans="1:18" x14ac:dyDescent="0.15">
      <c r="A235" s="13" t="s">
        <v>86</v>
      </c>
      <c r="B235" s="11">
        <v>32205</v>
      </c>
      <c r="C235" s="11" t="s">
        <v>88</v>
      </c>
      <c r="D235" s="11">
        <v>102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>
        <v>526315</v>
      </c>
    </row>
    <row r="236" spans="1:18" x14ac:dyDescent="0.15">
      <c r="A236" s="13" t="s">
        <v>86</v>
      </c>
      <c r="B236" s="11">
        <v>32205</v>
      </c>
      <c r="C236" s="11" t="s">
        <v>88</v>
      </c>
      <c r="D236" s="11">
        <v>103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>
        <v>64925</v>
      </c>
    </row>
    <row r="237" spans="1:18" x14ac:dyDescent="0.15">
      <c r="A237" s="13" t="s">
        <v>86</v>
      </c>
      <c r="B237" s="11">
        <v>32205</v>
      </c>
      <c r="C237" s="11" t="s">
        <v>88</v>
      </c>
      <c r="D237" s="11">
        <v>104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>
        <v>6459</v>
      </c>
    </row>
    <row r="238" spans="1:18" x14ac:dyDescent="0.15">
      <c r="A238" s="13" t="s">
        <v>86</v>
      </c>
      <c r="B238" s="11">
        <v>32205</v>
      </c>
      <c r="C238" s="11" t="s">
        <v>88</v>
      </c>
      <c r="D238" s="11">
        <v>105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>
        <v>80729</v>
      </c>
    </row>
    <row r="239" spans="1:18" x14ac:dyDescent="0.15">
      <c r="A239" s="13" t="s">
        <v>86</v>
      </c>
      <c r="B239" s="11">
        <v>32205</v>
      </c>
      <c r="C239" s="11" t="s">
        <v>88</v>
      </c>
      <c r="D239" s="11">
        <v>107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>
        <v>69245</v>
      </c>
    </row>
    <row r="240" spans="1:18" x14ac:dyDescent="0.15">
      <c r="A240" s="13" t="s">
        <v>86</v>
      </c>
      <c r="B240" s="11">
        <v>32205</v>
      </c>
      <c r="C240" s="11" t="s">
        <v>88</v>
      </c>
      <c r="D240" s="11">
        <v>108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>
        <v>286961</v>
      </c>
    </row>
    <row r="241" spans="1:19" x14ac:dyDescent="0.15">
      <c r="A241" s="13" t="s">
        <v>86</v>
      </c>
      <c r="B241" s="11">
        <v>32205</v>
      </c>
      <c r="C241" s="11" t="s">
        <v>88</v>
      </c>
      <c r="D241" s="11">
        <v>109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>
        <v>163323</v>
      </c>
    </row>
    <row r="242" spans="1:19" x14ac:dyDescent="0.15">
      <c r="A242" s="13" t="s">
        <v>86</v>
      </c>
      <c r="B242" s="11">
        <v>32205</v>
      </c>
      <c r="C242" s="11" t="s">
        <v>88</v>
      </c>
      <c r="D242" s="11">
        <v>110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>
        <v>90013</v>
      </c>
    </row>
    <row r="243" spans="1:19" x14ac:dyDescent="0.15">
      <c r="A243" s="13" t="s">
        <v>86</v>
      </c>
      <c r="B243" s="11">
        <v>32205</v>
      </c>
      <c r="C243" s="11" t="s">
        <v>88</v>
      </c>
      <c r="D243" s="11">
        <v>120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>
        <v>3001</v>
      </c>
    </row>
    <row r="244" spans="1:19" x14ac:dyDescent="0.15">
      <c r="A244" s="13" t="s">
        <v>86</v>
      </c>
      <c r="B244" s="11">
        <v>32205</v>
      </c>
      <c r="C244" s="11" t="s">
        <v>88</v>
      </c>
      <c r="D244" s="11">
        <v>202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>
        <v>156648</v>
      </c>
    </row>
    <row r="245" spans="1:19" x14ac:dyDescent="0.15">
      <c r="A245" s="13" t="s">
        <v>86</v>
      </c>
      <c r="B245" s="11">
        <v>32205</v>
      </c>
      <c r="C245" s="11" t="s">
        <v>88</v>
      </c>
      <c r="D245" s="11">
        <v>205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>
        <v>76632</v>
      </c>
    </row>
    <row r="246" spans="1:19" x14ac:dyDescent="0.15">
      <c r="A246" s="13" t="s">
        <v>86</v>
      </c>
      <c r="B246" s="11">
        <v>32205</v>
      </c>
      <c r="C246" s="11" t="s">
        <v>88</v>
      </c>
      <c r="D246" s="11">
        <v>208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>
        <v>143355</v>
      </c>
    </row>
    <row r="247" spans="1:19" x14ac:dyDescent="0.15">
      <c r="A247" s="13" t="s">
        <v>86</v>
      </c>
      <c r="B247" s="11">
        <v>32205</v>
      </c>
      <c r="C247" s="11" t="s">
        <v>88</v>
      </c>
      <c r="D247" s="11">
        <v>210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>
        <v>351</v>
      </c>
    </row>
    <row r="248" spans="1:19" x14ac:dyDescent="0.15">
      <c r="A248" s="13" t="s">
        <v>86</v>
      </c>
      <c r="B248" s="11">
        <v>32205</v>
      </c>
      <c r="C248" s="11" t="s">
        <v>88</v>
      </c>
      <c r="D248" s="11">
        <v>213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>
        <v>137076</v>
      </c>
    </row>
    <row r="249" spans="1:19" x14ac:dyDescent="0.15">
      <c r="A249" s="13" t="s">
        <v>86</v>
      </c>
      <c r="B249" s="11">
        <v>32205</v>
      </c>
      <c r="C249" s="11" t="s">
        <v>88</v>
      </c>
      <c r="D249" s="11">
        <v>215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>
        <v>700</v>
      </c>
    </row>
    <row r="250" spans="1:19" x14ac:dyDescent="0.15">
      <c r="A250" s="13" t="s">
        <v>86</v>
      </c>
      <c r="B250" s="11">
        <v>32205</v>
      </c>
      <c r="C250" s="11" t="s">
        <v>88</v>
      </c>
      <c r="D250" s="11">
        <v>310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>
        <v>751</v>
      </c>
    </row>
    <row r="251" spans="1:19" x14ac:dyDescent="0.15">
      <c r="A251" s="13" t="s">
        <v>86</v>
      </c>
      <c r="B251" s="11">
        <v>32201</v>
      </c>
      <c r="C251" s="11" t="s">
        <v>89</v>
      </c>
      <c r="D251" s="11">
        <v>103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>
        <v>3217</v>
      </c>
    </row>
    <row r="252" spans="1:19" x14ac:dyDescent="0.15">
      <c r="A252" s="13" t="s">
        <v>86</v>
      </c>
      <c r="B252" s="11">
        <v>32201</v>
      </c>
      <c r="C252" s="11" t="s">
        <v>89</v>
      </c>
      <c r="D252" s="11">
        <v>114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>
        <v>2900</v>
      </c>
    </row>
    <row r="253" spans="1:19" x14ac:dyDescent="0.15">
      <c r="A253" s="13" t="s">
        <v>86</v>
      </c>
      <c r="B253" s="11">
        <v>32201</v>
      </c>
      <c r="C253" s="11" t="s">
        <v>89</v>
      </c>
      <c r="D253" s="11">
        <v>115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>
        <v>6225</v>
      </c>
    </row>
    <row r="254" spans="1:19" x14ac:dyDescent="0.15">
      <c r="A254" s="13" t="s">
        <v>86</v>
      </c>
      <c r="B254" s="11">
        <v>32201</v>
      </c>
      <c r="C254" s="11" t="s">
        <v>89</v>
      </c>
      <c r="D254" s="11">
        <v>202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>
        <v>560</v>
      </c>
    </row>
    <row r="255" spans="1:19" x14ac:dyDescent="0.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 spans="1:18" x14ac:dyDescent="0.15">
      <c r="A257" s="13" t="s">
        <v>86</v>
      </c>
      <c r="B257" s="11">
        <v>32204</v>
      </c>
      <c r="C257" s="11" t="s">
        <v>91</v>
      </c>
      <c r="D257" s="11">
        <v>644</v>
      </c>
      <c r="E257" s="10"/>
      <c r="F257" s="10"/>
      <c r="G257" s="10"/>
      <c r="H257" s="10"/>
      <c r="I257" s="10"/>
      <c r="J257" s="10"/>
      <c r="K257" s="10"/>
      <c r="L257" s="10">
        <v>300</v>
      </c>
      <c r="M257" s="10"/>
      <c r="N257" s="10"/>
      <c r="O257" s="10"/>
      <c r="P257" s="10"/>
      <c r="Q257" s="10"/>
      <c r="R257" s="10"/>
    </row>
    <row r="258" spans="1:18" x14ac:dyDescent="0.15">
      <c r="A258" s="13" t="s">
        <v>86</v>
      </c>
      <c r="B258" s="11">
        <v>32204</v>
      </c>
      <c r="C258" s="11" t="s">
        <v>91</v>
      </c>
      <c r="D258" s="11">
        <v>645</v>
      </c>
      <c r="E258" s="10"/>
      <c r="F258" s="10"/>
      <c r="G258" s="10"/>
      <c r="H258" s="10"/>
      <c r="I258" s="10"/>
      <c r="J258" s="10"/>
      <c r="K258" s="10"/>
      <c r="L258" s="10">
        <v>240</v>
      </c>
      <c r="M258" s="10"/>
      <c r="N258" s="10"/>
      <c r="O258" s="10"/>
      <c r="P258" s="10"/>
      <c r="Q258" s="10"/>
      <c r="R258" s="10"/>
    </row>
    <row r="259" spans="1:18" x14ac:dyDescent="0.15">
      <c r="A259" s="13" t="s">
        <v>86</v>
      </c>
      <c r="B259" s="11">
        <v>32204</v>
      </c>
      <c r="C259" s="11" t="s">
        <v>91</v>
      </c>
      <c r="D259" s="11">
        <v>402</v>
      </c>
      <c r="E259" s="10"/>
      <c r="F259" s="10"/>
      <c r="G259" s="10"/>
      <c r="H259" s="10"/>
      <c r="I259" s="10"/>
      <c r="J259" s="10"/>
      <c r="K259" s="10"/>
      <c r="L259" s="10"/>
      <c r="M259" s="10">
        <v>803</v>
      </c>
      <c r="N259" s="10"/>
      <c r="O259" s="10"/>
      <c r="P259" s="10"/>
      <c r="Q259" s="10"/>
      <c r="R259" s="10"/>
    </row>
    <row r="260" spans="1:18" x14ac:dyDescent="0.15">
      <c r="A260" s="13" t="s">
        <v>86</v>
      </c>
      <c r="B260" s="11">
        <v>32204</v>
      </c>
      <c r="C260" s="11" t="s">
        <v>91</v>
      </c>
      <c r="D260" s="11">
        <v>649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>
        <v>685</v>
      </c>
      <c r="Q260" s="10"/>
      <c r="R260" s="10"/>
    </row>
    <row r="261" spans="1:18" x14ac:dyDescent="0.15">
      <c r="A261" s="13" t="s">
        <v>86</v>
      </c>
      <c r="B261" s="11">
        <v>32204</v>
      </c>
      <c r="C261" s="11" t="s">
        <v>92</v>
      </c>
      <c r="D261" s="11">
        <v>102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>
        <v>1</v>
      </c>
      <c r="O261" s="10"/>
      <c r="P261" s="10"/>
      <c r="Q261" s="10"/>
      <c r="R261" s="10"/>
    </row>
    <row r="262" spans="1:18" x14ac:dyDescent="0.15">
      <c r="A262" s="13" t="s">
        <v>86</v>
      </c>
      <c r="B262" s="11">
        <v>32204</v>
      </c>
      <c r="C262" s="11" t="s">
        <v>92</v>
      </c>
      <c r="D262" s="11">
        <v>223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 spans="1:18" x14ac:dyDescent="0.15">
      <c r="A263" s="13"/>
      <c r="B263" s="11"/>
      <c r="C263" s="11"/>
      <c r="D263" s="11"/>
      <c r="E263" s="10"/>
      <c r="F263" s="10"/>
      <c r="G263" s="10"/>
      <c r="H263" s="10"/>
      <c r="I263" s="10"/>
      <c r="J263" s="10"/>
      <c r="K263" s="10"/>
      <c r="L263" s="10"/>
      <c r="M263" s="10">
        <v>777</v>
      </c>
      <c r="N263" s="10"/>
      <c r="O263" s="10"/>
      <c r="P263" s="10"/>
      <c r="Q263" s="10"/>
      <c r="R263" s="10"/>
    </row>
    <row r="264" spans="1:18" x14ac:dyDescent="0.15">
      <c r="A264" s="13"/>
      <c r="B264" s="11"/>
      <c r="C264" s="11"/>
      <c r="D264" s="11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 spans="1:18" x14ac:dyDescent="0.15">
      <c r="A265" s="13" t="s">
        <v>93</v>
      </c>
      <c r="B265" s="11">
        <v>32202</v>
      </c>
      <c r="C265" s="11" t="s">
        <v>51</v>
      </c>
      <c r="D265" s="11">
        <v>102</v>
      </c>
      <c r="E265" s="10"/>
      <c r="F265" s="10"/>
      <c r="G265" s="10">
        <v>13350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18" x14ac:dyDescent="0.15">
      <c r="A266" s="13" t="s">
        <v>93</v>
      </c>
      <c r="B266" s="11">
        <v>32202</v>
      </c>
      <c r="C266" s="11" t="s">
        <v>51</v>
      </c>
      <c r="D266" s="11">
        <v>106</v>
      </c>
      <c r="E266" s="10"/>
      <c r="F266" s="10"/>
      <c r="G266" s="10">
        <v>3600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 spans="1:18" x14ac:dyDescent="0.15">
      <c r="A267" s="13" t="s">
        <v>93</v>
      </c>
      <c r="B267" s="11">
        <v>32202</v>
      </c>
      <c r="C267" s="11" t="s">
        <v>51</v>
      </c>
      <c r="D267" s="11">
        <v>125</v>
      </c>
      <c r="E267" s="10"/>
      <c r="F267" s="10"/>
      <c r="G267" s="10">
        <v>536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1:18" x14ac:dyDescent="0.15">
      <c r="A268" s="13" t="s">
        <v>93</v>
      </c>
      <c r="B268" s="11">
        <v>32202</v>
      </c>
      <c r="C268" s="11" t="s">
        <v>49</v>
      </c>
      <c r="D268" s="11">
        <v>202</v>
      </c>
      <c r="E268" s="10"/>
      <c r="F268" s="10"/>
      <c r="G268" s="10">
        <v>3563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1:18" x14ac:dyDescent="0.15">
      <c r="A269" s="13" t="s">
        <v>93</v>
      </c>
      <c r="B269" s="11">
        <v>32202</v>
      </c>
      <c r="C269" s="11" t="s">
        <v>49</v>
      </c>
      <c r="D269" s="11">
        <v>402</v>
      </c>
      <c r="E269" s="10"/>
      <c r="F269" s="10"/>
      <c r="G269" s="10">
        <v>9945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1:18" x14ac:dyDescent="0.15">
      <c r="A270" s="13" t="s">
        <v>93</v>
      </c>
      <c r="B270" s="11">
        <v>32202</v>
      </c>
      <c r="C270" s="11" t="s">
        <v>79</v>
      </c>
      <c r="D270" s="11">
        <v>102</v>
      </c>
      <c r="E270" s="10"/>
      <c r="F270" s="10"/>
      <c r="G270" s="10"/>
      <c r="H270" s="10">
        <v>15550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1:18" x14ac:dyDescent="0.15">
      <c r="A271" s="13" t="s">
        <v>93</v>
      </c>
      <c r="B271" s="11">
        <v>32202</v>
      </c>
      <c r="C271" s="11" t="s">
        <v>79</v>
      </c>
      <c r="D271" s="11">
        <v>106</v>
      </c>
      <c r="E271" s="10"/>
      <c r="F271" s="10"/>
      <c r="G271" s="10"/>
      <c r="H271" s="10">
        <v>5500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1:18" x14ac:dyDescent="0.15">
      <c r="A272" s="13" t="s">
        <v>93</v>
      </c>
      <c r="B272" s="11">
        <v>32203</v>
      </c>
      <c r="C272" s="11" t="s">
        <v>87</v>
      </c>
      <c r="D272" s="11">
        <v>125</v>
      </c>
      <c r="E272" s="10"/>
      <c r="F272" s="10"/>
      <c r="G272" s="10"/>
      <c r="H272" s="10">
        <v>2680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 spans="1:18" x14ac:dyDescent="0.15">
      <c r="A273" s="13" t="s">
        <v>93</v>
      </c>
      <c r="B273" s="11">
        <v>32203</v>
      </c>
      <c r="C273" s="11" t="s">
        <v>87</v>
      </c>
      <c r="D273" s="11">
        <v>102</v>
      </c>
      <c r="E273" s="10"/>
      <c r="F273" s="10"/>
      <c r="G273" s="10"/>
      <c r="H273" s="10">
        <v>1000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 spans="1:18" x14ac:dyDescent="0.15">
      <c r="A274" s="13" t="s">
        <v>93</v>
      </c>
      <c r="B274" s="11">
        <v>32205</v>
      </c>
      <c r="C274" s="11" t="s">
        <v>88</v>
      </c>
      <c r="D274" s="11">
        <v>101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>
        <v>118875</v>
      </c>
    </row>
    <row r="275" spans="1:18" x14ac:dyDescent="0.15">
      <c r="A275" s="13" t="s">
        <v>93</v>
      </c>
      <c r="B275" s="11">
        <v>32205</v>
      </c>
      <c r="C275" s="11" t="s">
        <v>88</v>
      </c>
      <c r="D275" s="11">
        <v>102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>
        <v>56504</v>
      </c>
    </row>
    <row r="276" spans="1:18" x14ac:dyDescent="0.15">
      <c r="A276" s="13" t="s">
        <v>93</v>
      </c>
      <c r="B276" s="11">
        <v>32205</v>
      </c>
      <c r="C276" s="11" t="s">
        <v>88</v>
      </c>
      <c r="D276" s="11">
        <v>103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>
        <v>29452</v>
      </c>
    </row>
    <row r="277" spans="1:18" x14ac:dyDescent="0.15">
      <c r="A277" s="13" t="s">
        <v>93</v>
      </c>
      <c r="B277" s="11">
        <v>32205</v>
      </c>
      <c r="C277" s="11" t="s">
        <v>88</v>
      </c>
      <c r="D277" s="11">
        <v>105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>
        <v>80160</v>
      </c>
    </row>
    <row r="278" spans="1:18" x14ac:dyDescent="0.15">
      <c r="A278" s="13" t="s">
        <v>93</v>
      </c>
      <c r="B278" s="11">
        <v>32205</v>
      </c>
      <c r="C278" s="11" t="s">
        <v>88</v>
      </c>
      <c r="D278" s="11">
        <v>106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>
        <v>103749</v>
      </c>
    </row>
    <row r="279" spans="1:18" x14ac:dyDescent="0.15">
      <c r="A279" s="13" t="s">
        <v>93</v>
      </c>
      <c r="B279" s="11">
        <v>32205</v>
      </c>
      <c r="C279" s="11" t="s">
        <v>88</v>
      </c>
      <c r="D279" s="11">
        <v>108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>
        <v>13410</v>
      </c>
    </row>
    <row r="280" spans="1:18" x14ac:dyDescent="0.15">
      <c r="A280" s="13" t="s">
        <v>93</v>
      </c>
      <c r="B280" s="11">
        <v>32205</v>
      </c>
      <c r="C280" s="11" t="s">
        <v>88</v>
      </c>
      <c r="D280" s="11">
        <v>111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>
        <v>24576</v>
      </c>
    </row>
    <row r="281" spans="1:18" x14ac:dyDescent="0.15">
      <c r="A281" s="13" t="s">
        <v>93</v>
      </c>
      <c r="B281" s="11">
        <v>32205</v>
      </c>
      <c r="C281" s="11" t="s">
        <v>88</v>
      </c>
      <c r="D281" s="11">
        <v>112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>
        <v>5918</v>
      </c>
    </row>
    <row r="282" spans="1:18" x14ac:dyDescent="0.15">
      <c r="A282" s="13" t="s">
        <v>93</v>
      </c>
      <c r="B282" s="11">
        <v>32205</v>
      </c>
      <c r="C282" s="11" t="s">
        <v>88</v>
      </c>
      <c r="D282" s="11">
        <v>113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>
        <v>9253</v>
      </c>
    </row>
    <row r="283" spans="1:18" x14ac:dyDescent="0.15">
      <c r="A283" s="13" t="s">
        <v>93</v>
      </c>
      <c r="B283" s="11">
        <v>32205</v>
      </c>
      <c r="C283" s="11" t="s">
        <v>88</v>
      </c>
      <c r="D283" s="11">
        <v>114</v>
      </c>
      <c r="E283" s="10"/>
      <c r="F283" s="10"/>
      <c r="G283" s="22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>
        <v>2123</v>
      </c>
    </row>
    <row r="284" spans="1:18" x14ac:dyDescent="0.15">
      <c r="A284" s="13" t="s">
        <v>93</v>
      </c>
      <c r="B284" s="11">
        <v>32205</v>
      </c>
      <c r="C284" s="11" t="s">
        <v>88</v>
      </c>
      <c r="D284" s="11">
        <v>115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>
        <v>4672</v>
      </c>
    </row>
    <row r="285" spans="1:18" x14ac:dyDescent="0.15">
      <c r="A285" s="13" t="s">
        <v>93</v>
      </c>
      <c r="B285" s="11">
        <v>32205</v>
      </c>
      <c r="C285" s="11" t="s">
        <v>88</v>
      </c>
      <c r="D285" s="11">
        <v>116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>
        <v>902</v>
      </c>
    </row>
    <row r="286" spans="1:18" x14ac:dyDescent="0.15">
      <c r="A286" s="13" t="s">
        <v>93</v>
      </c>
      <c r="B286" s="11">
        <v>32205</v>
      </c>
      <c r="C286" s="11" t="s">
        <v>88</v>
      </c>
      <c r="D286" s="11">
        <v>117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>
        <v>8370</v>
      </c>
    </row>
    <row r="287" spans="1:18" x14ac:dyDescent="0.15">
      <c r="A287" s="13" t="s">
        <v>93</v>
      </c>
      <c r="B287" s="11">
        <v>32205</v>
      </c>
      <c r="C287" s="11" t="s">
        <v>88</v>
      </c>
      <c r="D287" s="11">
        <v>118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>
        <v>748</v>
      </c>
    </row>
    <row r="288" spans="1:18" x14ac:dyDescent="0.15">
      <c r="A288" s="13" t="s">
        <v>93</v>
      </c>
      <c r="B288" s="11">
        <v>32205</v>
      </c>
      <c r="C288" s="11" t="s">
        <v>88</v>
      </c>
      <c r="D288" s="11">
        <v>119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>
        <v>476</v>
      </c>
    </row>
    <row r="289" spans="1:18" x14ac:dyDescent="0.15">
      <c r="A289" s="13" t="s">
        <v>93</v>
      </c>
      <c r="B289" s="11">
        <v>32205</v>
      </c>
      <c r="C289" s="11" t="s">
        <v>88</v>
      </c>
      <c r="D289" s="11">
        <v>216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>
        <v>10871</v>
      </c>
    </row>
    <row r="290" spans="1:18" x14ac:dyDescent="0.15">
      <c r="A290" s="13" t="s">
        <v>93</v>
      </c>
      <c r="B290" s="11">
        <v>32205</v>
      </c>
      <c r="C290" s="11" t="s">
        <v>88</v>
      </c>
      <c r="D290" s="11">
        <v>218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>
        <v>178776</v>
      </c>
    </row>
    <row r="291" spans="1:18" x14ac:dyDescent="0.15">
      <c r="A291" s="13" t="s">
        <v>93</v>
      </c>
      <c r="B291" s="11">
        <v>32205</v>
      </c>
      <c r="C291" s="11" t="s">
        <v>88</v>
      </c>
      <c r="D291" s="11">
        <v>219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>
        <v>174266</v>
      </c>
    </row>
    <row r="292" spans="1:18" x14ac:dyDescent="0.15">
      <c r="A292" s="13" t="s">
        <v>93</v>
      </c>
      <c r="B292" s="11">
        <v>32205</v>
      </c>
      <c r="C292" s="11" t="s">
        <v>88</v>
      </c>
      <c r="D292" s="11">
        <v>220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>
        <v>439</v>
      </c>
    </row>
    <row r="293" spans="1:18" x14ac:dyDescent="0.15">
      <c r="A293" s="13"/>
      <c r="B293" s="11"/>
      <c r="C293" s="11"/>
      <c r="D293" s="11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1:18" x14ac:dyDescent="0.15">
      <c r="A294" s="13" t="s">
        <v>93</v>
      </c>
      <c r="B294" s="11">
        <v>32201</v>
      </c>
      <c r="C294" s="11" t="s">
        <v>89</v>
      </c>
      <c r="D294" s="11">
        <v>202</v>
      </c>
      <c r="E294" s="10"/>
      <c r="F294" s="10"/>
      <c r="G294" s="10"/>
      <c r="H294" s="10">
        <v>3563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1:18" x14ac:dyDescent="0.15">
      <c r="A295" s="13" t="s">
        <v>93</v>
      </c>
      <c r="B295" s="11">
        <v>32201</v>
      </c>
      <c r="C295" s="11" t="s">
        <v>89</v>
      </c>
      <c r="D295" s="11">
        <v>402</v>
      </c>
      <c r="E295" s="10"/>
      <c r="F295" s="10"/>
      <c r="G295" s="10"/>
      <c r="H295" s="10">
        <v>13985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1:18" x14ac:dyDescent="0.15">
      <c r="A296" s="13" t="s">
        <v>93</v>
      </c>
      <c r="B296" s="11">
        <v>32201</v>
      </c>
      <c r="C296" s="11" t="s">
        <v>94</v>
      </c>
      <c r="D296" s="11">
        <v>102</v>
      </c>
      <c r="E296" s="10"/>
      <c r="F296" s="10"/>
      <c r="G296" s="10"/>
      <c r="H296" s="10"/>
      <c r="I296" s="10">
        <v>7200</v>
      </c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18" x14ac:dyDescent="0.15">
      <c r="A297" s="13" t="s">
        <v>93</v>
      </c>
      <c r="B297" s="11">
        <v>32201</v>
      </c>
      <c r="C297" s="11" t="s">
        <v>94</v>
      </c>
      <c r="D297" s="11">
        <v>126</v>
      </c>
      <c r="E297" s="10"/>
      <c r="F297" s="10"/>
      <c r="G297" s="10"/>
      <c r="H297" s="10"/>
      <c r="I297" s="10">
        <v>268</v>
      </c>
      <c r="J297" s="10"/>
      <c r="K297" s="10"/>
      <c r="L297" s="10"/>
      <c r="M297" s="10"/>
      <c r="N297" s="10"/>
      <c r="O297" s="10"/>
      <c r="P297" s="10"/>
      <c r="Q297" s="10"/>
      <c r="R297" s="10"/>
    </row>
    <row r="298" spans="1:18" x14ac:dyDescent="0.15">
      <c r="A298" s="13" t="s">
        <v>93</v>
      </c>
      <c r="B298" s="11">
        <v>32201</v>
      </c>
      <c r="C298" s="11" t="s">
        <v>94</v>
      </c>
      <c r="D298" s="11">
        <v>202</v>
      </c>
      <c r="E298" s="10"/>
      <c r="F298" s="10"/>
      <c r="G298" s="10"/>
      <c r="H298" s="10"/>
      <c r="I298" s="10">
        <v>200</v>
      </c>
      <c r="J298" s="10"/>
      <c r="K298" s="10"/>
      <c r="L298" s="10"/>
      <c r="M298" s="10"/>
      <c r="N298" s="10"/>
      <c r="O298" s="10"/>
      <c r="P298" s="10"/>
      <c r="Q298" s="10"/>
      <c r="R298" s="10"/>
    </row>
    <row r="299" spans="1:18" x14ac:dyDescent="0.15">
      <c r="A299" s="13" t="s">
        <v>93</v>
      </c>
      <c r="B299" s="11">
        <v>32201</v>
      </c>
      <c r="C299" s="11" t="s">
        <v>94</v>
      </c>
      <c r="D299" s="11">
        <v>106</v>
      </c>
      <c r="E299" s="10"/>
      <c r="F299" s="10"/>
      <c r="G299" s="10"/>
      <c r="H299" s="10"/>
      <c r="I299" s="10">
        <v>3500</v>
      </c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1:18" x14ac:dyDescent="0.15">
      <c r="A300" s="13" t="s">
        <v>93</v>
      </c>
      <c r="B300" s="11">
        <v>32201</v>
      </c>
      <c r="C300" s="11" t="s">
        <v>40</v>
      </c>
      <c r="D300" s="11">
        <v>402</v>
      </c>
      <c r="E300" s="10">
        <v>3690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1:18" x14ac:dyDescent="0.15">
      <c r="A301" s="13" t="s">
        <v>93</v>
      </c>
      <c r="B301" s="11">
        <v>32204</v>
      </c>
      <c r="C301" s="11" t="s">
        <v>91</v>
      </c>
      <c r="D301" s="11">
        <v>202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>
        <v>1</v>
      </c>
      <c r="P301" s="10"/>
      <c r="Q301" s="10"/>
      <c r="R301" s="10"/>
    </row>
    <row r="302" spans="1:18" x14ac:dyDescent="0.15">
      <c r="A302" s="13" t="s">
        <v>93</v>
      </c>
      <c r="B302" s="11">
        <v>32204</v>
      </c>
      <c r="C302" s="11" t="s">
        <v>91</v>
      </c>
      <c r="D302" s="11">
        <v>115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>
        <v>1</v>
      </c>
      <c r="O302" s="10"/>
      <c r="P302" s="10"/>
      <c r="Q302" s="10"/>
      <c r="R302" s="10"/>
    </row>
    <row r="303" spans="1:18" x14ac:dyDescent="0.15">
      <c r="A303" s="13" t="s">
        <v>93</v>
      </c>
      <c r="B303" s="11">
        <v>32204</v>
      </c>
      <c r="C303" s="11" t="s">
        <v>92</v>
      </c>
      <c r="D303" s="11">
        <v>402</v>
      </c>
      <c r="E303" s="10"/>
      <c r="F303" s="10"/>
      <c r="G303" s="10"/>
      <c r="H303" s="10"/>
      <c r="I303" s="10"/>
      <c r="J303" s="10"/>
      <c r="K303" s="10"/>
      <c r="L303" s="10"/>
      <c r="M303" s="10">
        <v>805</v>
      </c>
      <c r="N303" s="10"/>
      <c r="O303" s="10"/>
      <c r="P303" s="10"/>
      <c r="Q303" s="10"/>
      <c r="R303" s="10"/>
    </row>
    <row r="304" spans="1:18" x14ac:dyDescent="0.15">
      <c r="A304" s="13" t="s">
        <v>93</v>
      </c>
      <c r="B304" s="11">
        <v>32204</v>
      </c>
      <c r="C304" s="11" t="s">
        <v>92</v>
      </c>
      <c r="D304" s="11">
        <v>125</v>
      </c>
      <c r="E304" s="10"/>
      <c r="F304" s="10"/>
      <c r="G304" s="10"/>
      <c r="H304" s="10"/>
      <c r="I304" s="10"/>
      <c r="J304" s="10"/>
      <c r="K304" s="10"/>
      <c r="L304" s="10">
        <v>240</v>
      </c>
      <c r="M304" s="10"/>
      <c r="N304" s="10"/>
      <c r="O304" s="10"/>
      <c r="P304" s="10"/>
      <c r="Q304" s="10"/>
      <c r="R304" s="10"/>
    </row>
    <row r="305" spans="1:18" x14ac:dyDescent="0.15">
      <c r="A305" s="13" t="s">
        <v>93</v>
      </c>
      <c r="B305" s="11">
        <v>32204</v>
      </c>
      <c r="C305" s="11" t="s">
        <v>92</v>
      </c>
      <c r="D305" s="11">
        <v>125</v>
      </c>
      <c r="E305" s="10"/>
      <c r="F305" s="10"/>
      <c r="G305" s="10"/>
      <c r="H305" s="10"/>
      <c r="I305" s="10"/>
      <c r="J305" s="10"/>
      <c r="K305" s="10"/>
      <c r="L305" s="10"/>
      <c r="M305" s="10">
        <v>240</v>
      </c>
      <c r="N305" s="10"/>
      <c r="O305" s="10"/>
      <c r="P305" s="10"/>
      <c r="Q305" s="10"/>
      <c r="R305" s="10"/>
    </row>
    <row r="306" spans="1:18" x14ac:dyDescent="0.15">
      <c r="A306" s="13"/>
      <c r="B306" s="11"/>
      <c r="C306" s="11"/>
      <c r="D306" s="11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1:18" x14ac:dyDescent="0.15">
      <c r="A307" s="13"/>
      <c r="B307" s="11"/>
      <c r="C307" s="11"/>
      <c r="D307" s="11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 spans="1:18" x14ac:dyDescent="0.15">
      <c r="A308" s="13" t="s">
        <v>95</v>
      </c>
      <c r="B308" s="11">
        <v>32202</v>
      </c>
      <c r="C308" s="11" t="s">
        <v>51</v>
      </c>
      <c r="D308" s="11">
        <v>108</v>
      </c>
      <c r="E308" s="10"/>
      <c r="F308" s="10"/>
      <c r="G308" s="10">
        <v>21845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 spans="1:18" x14ac:dyDescent="0.15">
      <c r="A309" s="13" t="s">
        <v>95</v>
      </c>
      <c r="B309" s="11">
        <v>32202</v>
      </c>
      <c r="C309" s="11" t="s">
        <v>49</v>
      </c>
      <c r="D309" s="11">
        <v>402</v>
      </c>
      <c r="E309" s="10"/>
      <c r="F309" s="10"/>
      <c r="G309" s="10">
        <v>4310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 spans="1:18" x14ac:dyDescent="0.15">
      <c r="A310" s="13" t="s">
        <v>95</v>
      </c>
      <c r="B310" s="11">
        <v>32202</v>
      </c>
      <c r="C310" s="11" t="s">
        <v>49</v>
      </c>
      <c r="D310" s="11">
        <v>115</v>
      </c>
      <c r="E310" s="10"/>
      <c r="F310" s="10"/>
      <c r="G310" s="10">
        <v>6180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 spans="1:18" x14ac:dyDescent="0.15">
      <c r="A311" s="13" t="s">
        <v>96</v>
      </c>
      <c r="B311" s="11">
        <v>32202</v>
      </c>
      <c r="C311" s="11" t="s">
        <v>49</v>
      </c>
      <c r="D311" s="11">
        <v>208</v>
      </c>
      <c r="E311" s="10"/>
      <c r="F311" s="10"/>
      <c r="G311" s="10">
        <v>1900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 spans="1:18" x14ac:dyDescent="0.15">
      <c r="A312" s="13" t="s">
        <v>95</v>
      </c>
      <c r="B312" s="11">
        <v>32202</v>
      </c>
      <c r="C312" s="11" t="s">
        <v>97</v>
      </c>
      <c r="D312" s="11">
        <v>111</v>
      </c>
      <c r="E312" s="10"/>
      <c r="F312" s="10"/>
      <c r="G312" s="10">
        <v>20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 spans="1:18" x14ac:dyDescent="0.15">
      <c r="A313" s="13" t="s">
        <v>95</v>
      </c>
      <c r="B313" s="11">
        <v>32202</v>
      </c>
      <c r="C313" s="11" t="s">
        <v>79</v>
      </c>
      <c r="D313" s="11">
        <v>108</v>
      </c>
      <c r="E313" s="10"/>
      <c r="F313" s="10"/>
      <c r="G313" s="10"/>
      <c r="H313" s="10">
        <v>25995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 spans="1:18" x14ac:dyDescent="0.15">
      <c r="A314" s="13" t="s">
        <v>98</v>
      </c>
      <c r="B314" s="11">
        <v>32203</v>
      </c>
      <c r="C314" s="11" t="s">
        <v>87</v>
      </c>
      <c r="D314" s="11">
        <v>106</v>
      </c>
      <c r="E314" s="10"/>
      <c r="F314" s="10"/>
      <c r="G314" s="10"/>
      <c r="H314" s="10">
        <v>2250</v>
      </c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 spans="1:18" x14ac:dyDescent="0.15">
      <c r="A315" s="13" t="s">
        <v>95</v>
      </c>
      <c r="B315" s="11">
        <v>32205</v>
      </c>
      <c r="C315" s="11" t="s">
        <v>88</v>
      </c>
      <c r="D315" s="11">
        <v>101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>
        <v>100891</v>
      </c>
    </row>
    <row r="316" spans="1:18" x14ac:dyDescent="0.15">
      <c r="A316" s="13" t="s">
        <v>95</v>
      </c>
      <c r="B316" s="11">
        <v>32205</v>
      </c>
      <c r="C316" s="11" t="s">
        <v>88</v>
      </c>
      <c r="D316" s="11">
        <v>105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>
        <v>80160</v>
      </c>
    </row>
    <row r="317" spans="1:18" x14ac:dyDescent="0.15">
      <c r="A317" s="13" t="s">
        <v>95</v>
      </c>
      <c r="B317" s="11">
        <v>32205</v>
      </c>
      <c r="C317" s="11" t="s">
        <v>88</v>
      </c>
      <c r="D317" s="11">
        <v>201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>
        <v>26570</v>
      </c>
    </row>
    <row r="318" spans="1:18" x14ac:dyDescent="0.15">
      <c r="A318" s="13" t="s">
        <v>95</v>
      </c>
      <c r="B318" s="11">
        <v>32201</v>
      </c>
      <c r="C318" s="11" t="s">
        <v>89</v>
      </c>
      <c r="D318" s="11">
        <v>402</v>
      </c>
      <c r="E318" s="10"/>
      <c r="F318" s="10"/>
      <c r="G318" s="10"/>
      <c r="H318" s="10">
        <v>7350</v>
      </c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 spans="1:18" x14ac:dyDescent="0.15">
      <c r="A319" s="13" t="s">
        <v>95</v>
      </c>
      <c r="B319" s="11">
        <v>32201</v>
      </c>
      <c r="C319" s="11" t="s">
        <v>89</v>
      </c>
      <c r="D319" s="11">
        <v>111</v>
      </c>
      <c r="E319" s="10"/>
      <c r="F319" s="10"/>
      <c r="G319" s="10"/>
      <c r="H319" s="10">
        <v>2400</v>
      </c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1:18" x14ac:dyDescent="0.15">
      <c r="A320" s="13" t="s">
        <v>95</v>
      </c>
      <c r="B320" s="11">
        <v>32201</v>
      </c>
      <c r="C320" s="11" t="s">
        <v>89</v>
      </c>
      <c r="D320" s="11">
        <v>208</v>
      </c>
      <c r="E320" s="10"/>
      <c r="F320" s="10"/>
      <c r="G320" s="10"/>
      <c r="H320" s="10">
        <v>1500</v>
      </c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1:18" x14ac:dyDescent="0.15">
      <c r="A321" s="13" t="s">
        <v>95</v>
      </c>
      <c r="B321" s="11">
        <v>32201</v>
      </c>
      <c r="C321" s="11" t="s">
        <v>90</v>
      </c>
      <c r="D321" s="11">
        <v>108</v>
      </c>
      <c r="E321" s="10"/>
      <c r="F321" s="10"/>
      <c r="G321" s="10"/>
      <c r="H321" s="10"/>
      <c r="I321" s="10">
        <v>6540</v>
      </c>
      <c r="J321" s="10"/>
      <c r="K321" s="10"/>
      <c r="L321" s="10"/>
      <c r="M321" s="10"/>
      <c r="N321" s="10"/>
      <c r="O321" s="10"/>
      <c r="P321" s="10"/>
      <c r="Q321" s="10"/>
      <c r="R321" s="10"/>
    </row>
    <row r="322" spans="1:18" x14ac:dyDescent="0.15">
      <c r="A322" s="13" t="s">
        <v>95</v>
      </c>
      <c r="B322" s="11">
        <v>32201</v>
      </c>
      <c r="C322" s="11" t="s">
        <v>90</v>
      </c>
      <c r="D322" s="11">
        <v>111</v>
      </c>
      <c r="E322" s="10"/>
      <c r="F322" s="10"/>
      <c r="G322" s="10"/>
      <c r="H322" s="10"/>
      <c r="I322" s="10">
        <v>3300</v>
      </c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1:18" x14ac:dyDescent="0.15">
      <c r="A323" s="13" t="s">
        <v>95</v>
      </c>
      <c r="B323" s="11">
        <v>32201</v>
      </c>
      <c r="C323" s="11" t="s">
        <v>99</v>
      </c>
      <c r="D323" s="11">
        <v>402</v>
      </c>
      <c r="E323" s="10">
        <v>500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1:18" x14ac:dyDescent="0.15">
      <c r="A324" s="13"/>
      <c r="B324" s="11"/>
      <c r="C324" s="11"/>
      <c r="D324" s="11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 spans="1:18" x14ac:dyDescent="0.15">
      <c r="A325" s="13"/>
      <c r="B325" s="11"/>
      <c r="C325" s="11"/>
      <c r="D325" s="11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 spans="1:18" x14ac:dyDescent="0.15">
      <c r="A326" s="13"/>
      <c r="B326" s="11"/>
      <c r="C326" s="11"/>
      <c r="D326" s="11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1:18" x14ac:dyDescent="0.15">
      <c r="A327" s="13"/>
      <c r="B327" s="11"/>
      <c r="C327" s="11"/>
      <c r="D327" s="11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 spans="1:18" x14ac:dyDescent="0.15">
      <c r="A328" s="11" t="s">
        <v>45</v>
      </c>
      <c r="B328" s="11"/>
      <c r="C328" s="11"/>
      <c r="D328" s="11"/>
      <c r="E328" s="10">
        <f>SUBTOTAL(109,Table1[Машинско решетање колосека])</f>
        <v>6440</v>
      </c>
      <c r="F328" s="10">
        <f>SUBTOTAL(109,Table1[Машинско решетање скретница])</f>
        <v>0</v>
      </c>
      <c r="G328" s="10">
        <f>SUBTOTAL(109,Table1[Машинско регулисање колосека])</f>
        <v>1168033</v>
      </c>
      <c r="H328" s="10">
        <f>SUBTOTAL(109,Table1[Машинско планирање засторне призме])</f>
        <v>864764</v>
      </c>
      <c r="I328" s="10">
        <f>SUBTOTAL(109,Table1[Динамичка стабилизација колосека])</f>
        <v>38738</v>
      </c>
      <c r="J328" s="10">
        <f>SUBTOTAL(109,Table1[Машинско регулисање скретница])</f>
        <v>22</v>
      </c>
      <c r="K328" s="10">
        <f>SUBTOTAL(109,Table1[Динамичка стабилизација скретница])</f>
        <v>14</v>
      </c>
      <c r="L328" s="10">
        <f>SUBTOTAL(109,Table1[Машинска демонтажа колосека])</f>
        <v>7222</v>
      </c>
      <c r="M328" s="10">
        <f>SUBTOTAL(109,Table1[Машинска монтажа колосека])</f>
        <v>9877</v>
      </c>
      <c r="N328" s="10">
        <f>SUBTOTAL(109,Table1[Машинска замена скретница])</f>
        <v>7</v>
      </c>
      <c r="O328" s="10">
        <f>SUBTOTAL(109,Table1[Машинска замена путног прелаза])</f>
        <v>1</v>
      </c>
      <c r="P328" s="10">
        <f>SUBTOTAL(109,Table1[Машински утовар шина])</f>
        <v>6085</v>
      </c>
      <c r="Q328" s="10">
        <f>SUBTOTAL(109,Table1[Машински истовар шина])</f>
        <v>7080</v>
      </c>
      <c r="R328" s="10">
        <f>SUBTOTAL(109,Table1[Снимање геометрије колосека])</f>
        <v>3032219</v>
      </c>
    </row>
    <row r="329" spans="1:18" x14ac:dyDescent="0.15">
      <c r="E329" s="4">
        <v>20610</v>
      </c>
    </row>
  </sheetData>
  <phoneticPr fontId="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showGridLines="0" workbookViewId="0">
      <selection activeCell="E19" sqref="E19"/>
    </sheetView>
  </sheetViews>
  <sheetFormatPr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14" t="s">
        <v>0</v>
      </c>
      <c r="B1" s="15" t="s">
        <v>44</v>
      </c>
    </row>
    <row r="3" spans="1:15" x14ac:dyDescent="0.15">
      <c r="A3" s="15"/>
      <c r="B3" s="14" t="s">
        <v>48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52.5" x14ac:dyDescent="0.15">
      <c r="A4" s="19" t="s">
        <v>20</v>
      </c>
      <c r="B4" s="16" t="s">
        <v>22</v>
      </c>
      <c r="C4" s="16" t="s">
        <v>43</v>
      </c>
      <c r="D4" s="16" t="s">
        <v>23</v>
      </c>
      <c r="E4" s="16" t="s">
        <v>24</v>
      </c>
      <c r="F4" s="16" t="s">
        <v>25</v>
      </c>
      <c r="G4" s="16" t="s">
        <v>26</v>
      </c>
      <c r="H4" s="16" t="s">
        <v>27</v>
      </c>
      <c r="I4" s="16" t="s">
        <v>28</v>
      </c>
      <c r="J4" s="16" t="s">
        <v>29</v>
      </c>
      <c r="K4" s="16" t="s">
        <v>30</v>
      </c>
      <c r="L4" s="16" t="s">
        <v>31</v>
      </c>
      <c r="M4" s="16" t="s">
        <v>32</v>
      </c>
      <c r="N4" s="16" t="s">
        <v>33</v>
      </c>
      <c r="O4" s="16" t="s">
        <v>34</v>
      </c>
    </row>
    <row r="5" spans="1:15" x14ac:dyDescent="0.15">
      <c r="A5" s="20">
        <v>102</v>
      </c>
      <c r="B5" s="18"/>
      <c r="C5" s="18"/>
      <c r="D5" s="18">
        <v>200</v>
      </c>
      <c r="E5" s="18">
        <v>200</v>
      </c>
      <c r="F5" s="18">
        <v>200</v>
      </c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20">
        <v>103</v>
      </c>
      <c r="B6" s="18"/>
      <c r="C6" s="18"/>
      <c r="D6" s="18">
        <v>600</v>
      </c>
      <c r="E6" s="18"/>
      <c r="F6" s="18"/>
      <c r="G6" s="18">
        <v>2</v>
      </c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20">
        <v>104</v>
      </c>
      <c r="B7" s="18"/>
      <c r="C7" s="18"/>
      <c r="D7" s="18">
        <v>13580</v>
      </c>
      <c r="E7" s="18"/>
      <c r="F7" s="18">
        <v>6190</v>
      </c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20">
        <v>112</v>
      </c>
      <c r="B8" s="18"/>
      <c r="C8" s="18"/>
      <c r="D8" s="18"/>
      <c r="E8" s="18"/>
      <c r="F8" s="18"/>
      <c r="G8" s="18">
        <v>1</v>
      </c>
      <c r="H8" s="18"/>
      <c r="I8" s="18"/>
      <c r="J8" s="18"/>
      <c r="K8" s="18">
        <v>1</v>
      </c>
      <c r="L8" s="18"/>
      <c r="M8" s="18"/>
      <c r="N8" s="18"/>
      <c r="O8" s="18"/>
    </row>
    <row r="9" spans="1:15" x14ac:dyDescent="0.15">
      <c r="A9" s="20">
        <v>202</v>
      </c>
      <c r="B9" s="18"/>
      <c r="C9" s="18"/>
      <c r="D9" s="18">
        <v>10185</v>
      </c>
      <c r="E9" s="18">
        <v>7385</v>
      </c>
      <c r="F9" s="18"/>
      <c r="G9" s="18"/>
      <c r="H9" s="18"/>
      <c r="I9" s="18"/>
      <c r="J9" s="18"/>
      <c r="K9" s="18"/>
      <c r="L9" s="18"/>
      <c r="M9" s="18">
        <v>5400</v>
      </c>
      <c r="N9" s="18">
        <v>7080</v>
      </c>
      <c r="O9" s="18"/>
    </row>
    <row r="10" spans="1:15" x14ac:dyDescent="0.15">
      <c r="A10" s="20">
        <v>206</v>
      </c>
      <c r="B10" s="18">
        <v>2250</v>
      </c>
      <c r="C10" s="18"/>
      <c r="D10" s="18">
        <v>26530</v>
      </c>
      <c r="E10" s="18">
        <v>13130</v>
      </c>
      <c r="F10" s="18">
        <v>1633</v>
      </c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20">
        <v>207</v>
      </c>
      <c r="B11" s="18"/>
      <c r="C11" s="18"/>
      <c r="D11" s="18">
        <v>200</v>
      </c>
      <c r="E11" s="18"/>
      <c r="F11" s="18">
        <v>100</v>
      </c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20">
        <v>209</v>
      </c>
      <c r="B12" s="18"/>
      <c r="C12" s="18"/>
      <c r="D12" s="18">
        <v>75180</v>
      </c>
      <c r="E12" s="18">
        <v>71070</v>
      </c>
      <c r="F12" s="18">
        <v>8020</v>
      </c>
      <c r="G12" s="18">
        <v>5</v>
      </c>
      <c r="H12" s="18"/>
      <c r="I12" s="18">
        <v>4374</v>
      </c>
      <c r="J12" s="18">
        <v>5184</v>
      </c>
      <c r="K12" s="18">
        <v>4</v>
      </c>
      <c r="L12" s="18">
        <v>3</v>
      </c>
      <c r="M12" s="18"/>
      <c r="N12" s="18"/>
      <c r="O12" s="18">
        <v>64602</v>
      </c>
    </row>
    <row r="13" spans="1:15" x14ac:dyDescent="0.15">
      <c r="A13" s="20">
        <v>215</v>
      </c>
      <c r="B13" s="18"/>
      <c r="C13" s="18"/>
      <c r="D13" s="18">
        <v>21102</v>
      </c>
      <c r="E13" s="18">
        <v>43618</v>
      </c>
      <c r="F13" s="18">
        <v>1587</v>
      </c>
      <c r="G13" s="18">
        <v>14</v>
      </c>
      <c r="H13" s="18">
        <v>14</v>
      </c>
      <c r="I13" s="18">
        <v>2068</v>
      </c>
      <c r="J13" s="18">
        <v>2068</v>
      </c>
      <c r="K13" s="18"/>
      <c r="L13" s="18"/>
      <c r="M13" s="18"/>
      <c r="N13" s="18"/>
      <c r="O13" s="18">
        <v>48186</v>
      </c>
    </row>
    <row r="14" spans="1:15" x14ac:dyDescent="0.15">
      <c r="A14" s="20">
        <v>313</v>
      </c>
      <c r="B14" s="18"/>
      <c r="C14" s="18"/>
      <c r="D14" s="18">
        <v>600</v>
      </c>
      <c r="E14" s="18">
        <v>600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7" t="s">
        <v>21</v>
      </c>
      <c r="B15" s="18">
        <v>2250</v>
      </c>
      <c r="C15" s="18"/>
      <c r="D15" s="18">
        <v>148177</v>
      </c>
      <c r="E15" s="18">
        <v>136003</v>
      </c>
      <c r="F15" s="18">
        <v>17730</v>
      </c>
      <c r="G15" s="18">
        <v>22</v>
      </c>
      <c r="H15" s="18">
        <v>14</v>
      </c>
      <c r="I15" s="18">
        <v>6442</v>
      </c>
      <c r="J15" s="18">
        <v>7252</v>
      </c>
      <c r="K15" s="18">
        <v>5</v>
      </c>
      <c r="L15" s="18">
        <v>3</v>
      </c>
      <c r="M15" s="18">
        <v>5400</v>
      </c>
      <c r="N15" s="18">
        <v>7080</v>
      </c>
      <c r="O15" s="18">
        <v>112788</v>
      </c>
    </row>
    <row r="16" spans="1:15" ht="11.2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1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1.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1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1.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1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1.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1.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1.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1.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1.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1.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1.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1.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</sheetData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R8"/>
  <sheetViews>
    <sheetView showGridLines="0" tabSelected="1" workbookViewId="0">
      <selection activeCell="K5" sqref="K5"/>
    </sheetView>
  </sheetViews>
  <sheetFormatPr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7" width="14.140625" style="3" customWidth="1"/>
    <col min="18" max="18" width="14.28515625" style="3" customWidth="1"/>
    <col min="19" max="16384" width="9.140625" style="3"/>
  </cols>
  <sheetData>
    <row r="1" spans="1:18" ht="31.5" x14ac:dyDescent="0.15">
      <c r="A1" s="5" t="s">
        <v>0</v>
      </c>
      <c r="B1" s="5" t="s">
        <v>1</v>
      </c>
      <c r="C1" s="5" t="s">
        <v>13</v>
      </c>
      <c r="D1" s="5" t="s">
        <v>4</v>
      </c>
      <c r="E1" s="5" t="s">
        <v>2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</v>
      </c>
      <c r="M1" s="5" t="s">
        <v>12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19</v>
      </c>
    </row>
    <row r="2" spans="1:18" x14ac:dyDescent="0.15">
      <c r="A2" s="6">
        <v>43344</v>
      </c>
      <c r="B2" s="3">
        <v>30106</v>
      </c>
      <c r="C2" s="3" t="s">
        <v>37</v>
      </c>
      <c r="D2" s="3">
        <v>102</v>
      </c>
      <c r="E2" s="4"/>
      <c r="F2" s="4"/>
      <c r="G2" s="4"/>
      <c r="H2" s="4"/>
      <c r="I2" s="4">
        <v>5202</v>
      </c>
      <c r="J2" s="4"/>
      <c r="K2" s="4"/>
      <c r="L2" s="4"/>
      <c r="M2" s="4"/>
      <c r="N2" s="4"/>
      <c r="O2" s="4"/>
      <c r="P2" s="4"/>
      <c r="Q2" s="4"/>
      <c r="R2" s="4"/>
    </row>
    <row r="3" spans="1:18" x14ac:dyDescent="0.15">
      <c r="A3" s="13"/>
      <c r="B3" s="11"/>
      <c r="C3" s="11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15">
      <c r="A4" s="13" t="s">
        <v>86</v>
      </c>
      <c r="B4" s="11">
        <v>32201</v>
      </c>
      <c r="C4" s="11" t="s">
        <v>90</v>
      </c>
      <c r="D4" s="11"/>
      <c r="E4" s="10"/>
      <c r="F4" s="10"/>
      <c r="G4" s="10"/>
      <c r="H4" s="10"/>
      <c r="I4" s="10">
        <v>5200</v>
      </c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15">
      <c r="A5" s="13" t="s">
        <v>86</v>
      </c>
      <c r="B5" s="11">
        <v>32201</v>
      </c>
      <c r="C5" s="11" t="s">
        <v>90</v>
      </c>
      <c r="D5" s="11"/>
      <c r="E5" s="10"/>
      <c r="F5" s="10"/>
      <c r="G5" s="10"/>
      <c r="H5" s="10"/>
      <c r="I5" s="10"/>
      <c r="J5" s="10"/>
      <c r="K5" s="10">
        <v>2</v>
      </c>
      <c r="L5" s="10"/>
      <c r="M5" s="10"/>
      <c r="N5" s="10"/>
      <c r="O5" s="10"/>
      <c r="P5" s="10"/>
      <c r="Q5" s="10"/>
      <c r="R5" s="10"/>
    </row>
    <row r="7" spans="1:18" x14ac:dyDescent="0.15">
      <c r="A7" s="13" t="s">
        <v>95</v>
      </c>
      <c r="B7" s="11">
        <v>32201</v>
      </c>
      <c r="C7" s="11" t="s">
        <v>90</v>
      </c>
      <c r="D7" s="11">
        <v>101</v>
      </c>
      <c r="E7" s="10"/>
      <c r="F7" s="10"/>
      <c r="G7" s="10"/>
      <c r="H7" s="10"/>
      <c r="I7" s="10">
        <v>10886.13</v>
      </c>
      <c r="J7" s="10"/>
      <c r="K7" s="10">
        <v>38</v>
      </c>
      <c r="L7" s="10"/>
      <c r="M7" s="10"/>
      <c r="N7" s="10"/>
      <c r="O7" s="10"/>
      <c r="P7" s="10"/>
      <c r="Q7" s="10"/>
      <c r="R7" s="10"/>
    </row>
    <row r="8" spans="1:18" x14ac:dyDescent="0.15">
      <c r="A8" s="7" t="s">
        <v>10</v>
      </c>
      <c r="B8" s="7"/>
      <c r="C8" s="7"/>
      <c r="D8" s="7"/>
      <c r="E8" s="8">
        <f t="shared" ref="E8:R8" si="0">SUBTOTAL(109,E2:E2)</f>
        <v>0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8">
        <f t="shared" si="0"/>
        <v>5202</v>
      </c>
      <c r="J8" s="8">
        <f t="shared" si="0"/>
        <v>0</v>
      </c>
      <c r="K8" s="8">
        <f t="shared" si="0"/>
        <v>0</v>
      </c>
      <c r="L8" s="8">
        <f t="shared" si="0"/>
        <v>0</v>
      </c>
      <c r="M8" s="8">
        <f t="shared" si="0"/>
        <v>0</v>
      </c>
      <c r="N8" s="8">
        <f t="shared" si="0"/>
        <v>0</v>
      </c>
      <c r="O8" s="8">
        <f t="shared" si="0"/>
        <v>0</v>
      </c>
      <c r="P8" s="8">
        <f t="shared" si="0"/>
        <v>0</v>
      </c>
      <c r="Q8" s="8">
        <f t="shared" si="0"/>
        <v>0</v>
      </c>
      <c r="R8" s="8">
        <f t="shared" si="0"/>
        <v>0</v>
      </c>
    </row>
  </sheetData>
  <phoneticPr fontId="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showGridLines="0" workbookViewId="0">
      <selection activeCell="A5" sqref="A5"/>
    </sheetView>
  </sheetViews>
  <sheetFormatPr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14" t="s">
        <v>0</v>
      </c>
      <c r="B1" s="15" t="s">
        <v>44</v>
      </c>
    </row>
    <row r="3" spans="1:15" x14ac:dyDescent="0.15">
      <c r="A3" s="15"/>
      <c r="B3" s="14" t="s">
        <v>48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52.5" x14ac:dyDescent="0.15">
      <c r="A4" s="19" t="s">
        <v>20</v>
      </c>
      <c r="B4" s="16" t="s">
        <v>22</v>
      </c>
      <c r="C4" s="16" t="s">
        <v>43</v>
      </c>
      <c r="D4" s="16" t="s">
        <v>23</v>
      </c>
      <c r="E4" s="16" t="s">
        <v>24</v>
      </c>
      <c r="F4" s="16" t="s">
        <v>25</v>
      </c>
      <c r="G4" s="16" t="s">
        <v>26</v>
      </c>
      <c r="H4" s="16" t="s">
        <v>27</v>
      </c>
      <c r="I4" s="16" t="s">
        <v>28</v>
      </c>
      <c r="J4" s="16" t="s">
        <v>29</v>
      </c>
      <c r="K4" s="16" t="s">
        <v>30</v>
      </c>
      <c r="L4" s="16" t="s">
        <v>31</v>
      </c>
      <c r="M4" s="16" t="s">
        <v>32</v>
      </c>
      <c r="N4" s="16" t="s">
        <v>33</v>
      </c>
      <c r="O4" s="16" t="s">
        <v>34</v>
      </c>
    </row>
    <row r="5" spans="1:15" x14ac:dyDescent="0.15">
      <c r="A5" s="20">
        <v>102</v>
      </c>
      <c r="B5" s="18"/>
      <c r="C5" s="18"/>
      <c r="D5" s="18"/>
      <c r="E5" s="18"/>
      <c r="F5" s="18">
        <v>5202</v>
      </c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7" t="s">
        <v>21</v>
      </c>
      <c r="B6" s="18"/>
      <c r="C6" s="18"/>
      <c r="D6" s="18"/>
      <c r="E6" s="18"/>
      <c r="F6" s="18">
        <v>5202</v>
      </c>
      <c r="G6" s="18"/>
      <c r="H6" s="18"/>
      <c r="I6" s="18"/>
      <c r="J6" s="18"/>
      <c r="K6" s="18"/>
      <c r="L6" s="18"/>
      <c r="M6" s="18"/>
      <c r="N6" s="18"/>
      <c r="O6" s="18"/>
    </row>
    <row r="7" spans="1:15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spans="1:15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 ht="11.2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1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1.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1.2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1.2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1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1.2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1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1.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1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1.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1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1.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1.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1.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1.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1.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1.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1.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1.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</sheetData>
  <phoneticPr fontId="0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2018.,2019.,2020.</vt:lpstr>
      <vt:lpstr>ПВТ</vt:lpstr>
      <vt:lpstr>2018 трећа лица</vt:lpstr>
      <vt:lpstr>ПВТ трећа 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ZELJKO</dc:creator>
  <cp:lastModifiedBy>Teodora teodoras</cp:lastModifiedBy>
  <dcterms:created xsi:type="dcterms:W3CDTF">2018-09-23T10:44:28Z</dcterms:created>
  <dcterms:modified xsi:type="dcterms:W3CDTF">2022-07-11T16:56:54Z</dcterms:modified>
</cp:coreProperties>
</file>