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ANUARY" sheetId="1" r:id="rId4"/>
    <sheet state="visible" name="admission (JAN)" sheetId="2" r:id="rId5"/>
    <sheet state="visible" name="2025 NON-PHIC CASES" sheetId="3" r:id="rId6"/>
    <sheet state="visible" name="DISCHARGE(BILLING)" sheetId="4" r:id="rId7"/>
    <sheet state="visible" name="FEBRUARY" sheetId="5" r:id="rId8"/>
  </sheets>
  <definedNames>
    <definedName hidden="1" localSheetId="0" name="_xlnm._FilterDatabase">JANUARY!$A$2:$BB$238</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L3">
      <text>
        <t xml:space="preserve">ORANGE - LOW PRIORITY
YELLOW - HIGH PRIORITY</t>
      </text>
    </comment>
    <comment authorId="0" ref="AJ5">
      <text>
        <t xml:space="preserve">ORANGE - LOW PRIORITY
YELLOW - HIGH PRIORITY</t>
      </text>
    </comment>
    <comment authorId="0" ref="AL5">
      <text>
        <t xml:space="preserve">ORANGE - LOW PRIORITY
YELLOW - HIGH PRIORITY</t>
      </text>
    </comment>
    <comment authorId="0" ref="AO6">
      <text>
        <t xml:space="preserve">ORANGE - LOW PRIORITY
YELLOW - HIGH PRIORITY</t>
      </text>
    </comment>
    <comment authorId="0" ref="AL10">
      <text>
        <t xml:space="preserve">ORANGE - LOW PRIORITY
YELLOW - HIGH PRIORITY</t>
      </text>
    </comment>
    <comment authorId="0" ref="AM10">
      <text>
        <t xml:space="preserve">ORANGE - LOW PRIORITY
YELLOW - HIGH PRIORITY</t>
      </text>
    </comment>
    <comment authorId="0" ref="AO11">
      <text>
        <t xml:space="preserve">ORANGE - LOW PRIORITY
YELLOW - HIGH PRIORITY</t>
      </text>
    </comment>
    <comment authorId="0" ref="AJ14">
      <text>
        <t xml:space="preserve">ORANGE - LOW PRIORITY
YELLOW - HIGH PRIORITY</t>
      </text>
    </comment>
    <comment authorId="0" ref="AL14">
      <text>
        <t xml:space="preserve">ORANGE - LOW PRIORITY
YELLOW - HIGH PRIORITY</t>
      </text>
    </comment>
    <comment authorId="0" ref="AO15">
      <text>
        <t xml:space="preserve">ORANGE - LOW PRIORITY
YELLOW - HIGH PRIORITY</t>
      </text>
    </comment>
    <comment authorId="0" ref="AD28">
      <text>
        <t xml:space="preserve">NOT TALLY VS SOA / ALL DETAILS AMOUNT ARE CORRECT</t>
      </text>
    </comment>
    <comment authorId="0" ref="AD67">
      <text>
        <t xml:space="preserve">NOT TALLY FROM SOA
	-Philhealth</t>
      </text>
    </comment>
    <comment authorId="0" ref="P71">
      <text>
        <t xml:space="preserve">[Threaded comment]
Your version of Excel allows you to read this threaded comment; however, any edits to it will get removed if the file is opened in a newer version of Excel. Learn more: https://go.microsoft.com/fwlink/?linkid=870924
Comment:
    WHAT IS THE COMPLETE DIAGNOSIS. </t>
      </text>
    </comment>
    <comment authorId="0" ref="AD79">
      <text>
        <t xml:space="preserve">NOT TALLY TO SOA
	-Philhealth</t>
      </text>
    </comment>
    <comment authorId="0" ref="AD80">
      <text>
        <t xml:space="preserve">NOT TALLY FROM SOA
	-Philhealth</t>
      </text>
    </comment>
    <comment authorId="0" ref="AD83">
      <text>
        <t xml:space="preserve">NOT TALLY AT SOA
	-Philhealth</t>
      </text>
    </comment>
    <comment authorId="0" ref="AD93">
      <text>
        <t xml:space="preserve">NOT TALLY  IN SOA
	-Philhealth</t>
      </text>
    </comment>
    <comment authorId="0" ref="AD105">
      <text>
        <t xml:space="preserve">NOT TALLY IN SOA
	-Philhealth</t>
      </text>
    </comment>
    <comment authorId="0" ref="AD108">
      <text>
        <t xml:space="preserve">NOT TALLY IN SOA
	-Philhealth</t>
      </text>
    </comment>
    <comment authorId="0" ref="AD124">
      <text>
        <t xml:space="preserve">NOT TALLY VS SOA
	-Philhealth</t>
      </text>
    </comment>
    <comment authorId="0" ref="AD134">
      <text>
        <t xml:space="preserve">NOT TALLY IN SOA
	-Philhealth</t>
      </text>
    </comment>
    <comment authorId="0" ref="AD155">
      <text>
        <t xml:space="preserve">not tally in SOA
	-Philhealth</t>
      </text>
    </comment>
    <comment authorId="0" ref="AD157">
      <text>
        <t xml:space="preserve">not tall in SOA
	-Philhealth</t>
      </text>
    </comment>
    <comment authorId="0" ref="AD161">
      <text>
        <t xml:space="preserve">NOT TALLY IN SOA
	-Philhealth</t>
      </text>
    </comment>
  </commentList>
</comments>
</file>

<file path=xl/sharedStrings.xml><?xml version="1.0" encoding="utf-8"?>
<sst xmlns="http://schemas.openxmlformats.org/spreadsheetml/2006/main" count="7065" uniqueCount="2352">
  <si>
    <t>NO.</t>
  </si>
  <si>
    <t>SOA #</t>
  </si>
  <si>
    <t>DATE ADMITTED</t>
  </si>
  <si>
    <t>DISCHARGED DATE</t>
  </si>
  <si>
    <t># OF DAYS</t>
  </si>
  <si>
    <t>NAME OF PATIENT</t>
  </si>
  <si>
    <t>PATIENT BIRTHDAY</t>
  </si>
  <si>
    <t>AGE
(YRS)</t>
  </si>
  <si>
    <t>DEPENDENT PHIC NO.</t>
  </si>
  <si>
    <t>NAME OF MEMBER</t>
  </si>
  <si>
    <t>MEMBER'S 
PHIC NO.</t>
  </si>
  <si>
    <t>MEMBER'S 
CATEGORY</t>
  </si>
  <si>
    <t>RELATIONSHIP TO MEMBER</t>
  </si>
  <si>
    <t>ADMITTING DIAGNOSIS</t>
  </si>
  <si>
    <t>FINAL DIAGNOSIS</t>
  </si>
  <si>
    <t>ICD 10 CODE</t>
  </si>
  <si>
    <t>PROCEDURE</t>
  </si>
  <si>
    <t>RVS CODE</t>
  </si>
  <si>
    <t>ATTENDING PHYSICIAN</t>
  </si>
  <si>
    <t>CO-MANAGE DOCTORS</t>
  </si>
  <si>
    <t>TOTAL ACTUAL CHARGES</t>
  </si>
  <si>
    <t>PHILHEALTH DEDUCTION</t>
  </si>
  <si>
    <t>BALANCE</t>
  </si>
  <si>
    <t>PATIENT CATEGORY</t>
  </si>
  <si>
    <t>PATIENT TYPE</t>
  </si>
  <si>
    <t>GENERAL CASE REMARKS</t>
  </si>
  <si>
    <t>OVERALL CASE STATUS</t>
  </si>
  <si>
    <t>TRANSMITTAL</t>
  </si>
  <si>
    <t>ACCOUNTS RECEIVABLE</t>
  </si>
  <si>
    <t>CLAIM STATUS</t>
  </si>
  <si>
    <t>BILLING DATA</t>
  </si>
  <si>
    <t>ACTUAL CHARGES</t>
  </si>
  <si>
    <t>SENIOR/PWD
DISCOUNT</t>
  </si>
  <si>
    <t>OTHER 
 DISCOUNT/GL</t>
  </si>
  <si>
    <t>HMO</t>
  </si>
  <si>
    <t>PARTIAL/
PAYMENTS</t>
  </si>
  <si>
    <t>HOSPITAL CLAIMS</t>
  </si>
  <si>
    <t>PF CLAIMS</t>
  </si>
  <si>
    <t>PHIC CASE RATE</t>
  </si>
  <si>
    <t>PBEF YES</t>
  </si>
  <si>
    <t>PBEF NO</t>
  </si>
  <si>
    <t>CSF COMP</t>
  </si>
  <si>
    <t>CSF INC</t>
  </si>
  <si>
    <t>CF2 COMP</t>
  </si>
  <si>
    <t>CF2 INC</t>
  </si>
  <si>
    <t>DIAGNOSTICS / OTHER ATTACHMENTS</t>
  </si>
  <si>
    <t>SOA &amp; ITB</t>
  </si>
  <si>
    <t>NOTE</t>
  </si>
  <si>
    <t>CF4</t>
  </si>
  <si>
    <t>DISPOSITION</t>
  </si>
  <si>
    <t>TRANSMITTAL DEADLINE</t>
  </si>
  <si>
    <t>TRANSMITTAL #</t>
  </si>
  <si>
    <t>DATE TRANSMITTED</t>
  </si>
  <si>
    <t>TRANSMITTED BY</t>
  </si>
  <si>
    <t>TRANSMITTAL NOTES</t>
  </si>
  <si>
    <t>AR #</t>
  </si>
  <si>
    <t>AR DATE</t>
  </si>
  <si>
    <t>AR BY</t>
  </si>
  <si>
    <t>AZUL, ZACHARY MARK UNTALAN</t>
  </si>
  <si>
    <t>03-253928970-4</t>
  </si>
  <si>
    <t>AZUL, MARK ANTHONY BARRAMEDA</t>
  </si>
  <si>
    <t>19-089384193-1</t>
  </si>
  <si>
    <t>FORMAL-PRIVATE</t>
  </si>
  <si>
    <t>CHILD</t>
  </si>
  <si>
    <t>DENGUE FEVER</t>
  </si>
  <si>
    <t xml:space="preserve">DENGUE FEVER WITH WARNING SIGNS </t>
  </si>
  <si>
    <t>A97.1</t>
  </si>
  <si>
    <t>-</t>
  </si>
  <si>
    <t>CORTEZ, ARSENIO MORALES JR.</t>
  </si>
  <si>
    <t>PEDIA</t>
  </si>
  <si>
    <t>INPATIENT</t>
  </si>
  <si>
    <t>MISSING DOCTOR'S SIGNATURE</t>
  </si>
  <si>
    <t xml:space="preserve">
✔️ + NS1 
✔️ LOW P.C. (X2)
</t>
  </si>
  <si>
    <t>MANUAL</t>
  </si>
  <si>
    <t>RECOVERED</t>
  </si>
  <si>
    <t>READY FOR TRANSMITTAL</t>
  </si>
  <si>
    <t>CRISTOBAL, FERNANDO DESCALZO</t>
  </si>
  <si>
    <t>01-025126377-4</t>
  </si>
  <si>
    <t>INFORMAL ECONOMY- INFORMAL SECTOR</t>
  </si>
  <si>
    <t>MEMBER</t>
  </si>
  <si>
    <t>T/C GOUTY ATHRITIS , IFLARE BOTH FEET</t>
  </si>
  <si>
    <r>
      <rPr>
        <rFont val="Arial Narrow"/>
        <b/>
        <color theme="1"/>
        <sz val="10.0"/>
      </rPr>
      <t>GOUT</t>
    </r>
    <r>
      <rPr>
        <rFont val="Arial Narrow"/>
        <color theme="1"/>
        <sz val="10.0"/>
      </rPr>
      <t>Y ATHRITIS</t>
    </r>
  </si>
  <si>
    <t>M10.90</t>
  </si>
  <si>
    <t>DAYO, ALFRED MATTHEW R.</t>
  </si>
  <si>
    <t>MEDICINE</t>
  </si>
  <si>
    <t>✔️ HIGH URIC ACID</t>
  </si>
  <si>
    <t>SYSTEM</t>
  </si>
  <si>
    <t>SUMARAY, RICARDO BONDAD</t>
  </si>
  <si>
    <t>01-025031677-7</t>
  </si>
  <si>
    <t>LIFETIME MEMBER</t>
  </si>
  <si>
    <t>CAP MR; ASPIRATION PNEUMONIA</t>
  </si>
  <si>
    <r>
      <rPr>
        <rFont val="Arial Narrow"/>
        <b/>
        <color theme="1"/>
        <sz val="10.0"/>
      </rPr>
      <t>CAP MR</t>
    </r>
    <r>
      <rPr>
        <rFont val="Arial Narrow"/>
        <color theme="1"/>
        <sz val="10.0"/>
      </rPr>
      <t>, PULMONARY TB HYPERTENSIVE, CARDIVASCULAR DISEASE</t>
    </r>
  </si>
  <si>
    <t>J18.92</t>
  </si>
  <si>
    <t xml:space="preserve">SANTOS, JOEL B. </t>
  </si>
  <si>
    <t xml:space="preserve">
✔️ ANTIBIOTICS (PIPERACILLIN, TAZOBACTAM)
✔️ OXYGEN (X8)
✔️ NEB (7 DAYS)
✔️ XRAY (BILATERAL PNEUMONIA)
</t>
  </si>
  <si>
    <t>IMPROVED</t>
  </si>
  <si>
    <t>PENDING</t>
  </si>
  <si>
    <t>GALLARDO, RAVENIEL FAUSTINO</t>
  </si>
  <si>
    <t>01-175331986-9</t>
  </si>
  <si>
    <t>SENIOR CITIZEN</t>
  </si>
  <si>
    <t xml:space="preserve">CVD INFARCT, THALAMOCASIULAR AREA, NIASS13 </t>
  </si>
  <si>
    <r>
      <rPr>
        <rFont val="Arial Narrow"/>
        <color theme="1"/>
        <sz val="10.0"/>
      </rPr>
      <t xml:space="preserve">SOFT AND TISSUE INFECTION LEFT FOOT, OSTEOMYELITIS LEFT FOOT 4TH DIGIT, HAP DM TYPE 2, </t>
    </r>
    <r>
      <rPr>
        <rFont val="Arial Narrow"/>
        <b/>
        <color theme="1"/>
        <sz val="10.0"/>
      </rPr>
      <t>CVD INFARCT</t>
    </r>
    <r>
      <rPr>
        <rFont val="Arial Narrow"/>
        <color theme="1"/>
        <sz val="10.0"/>
      </rPr>
      <t xml:space="preserve"> R MCAQ TERRITORY . ATHEROTHROMBOTIC</t>
    </r>
  </si>
  <si>
    <t>I63.9</t>
  </si>
  <si>
    <t>IMPERIAL, MARIA ANGELICA LIZA VELASCO</t>
  </si>
  <si>
    <t xml:space="preserve"> </t>
  </si>
  <si>
    <t>FOR AP'S SIGNATURE ON FORMS</t>
  </si>
  <si>
    <t>ARRAYA, PAUL JAMES PALONPON</t>
  </si>
  <si>
    <t>00-000000000-0</t>
  </si>
  <si>
    <t>ARRAYA, LARRY M.</t>
  </si>
  <si>
    <t>19-089955255-9</t>
  </si>
  <si>
    <t xml:space="preserve">T/C SEPTIC ARTHRITIS </t>
  </si>
  <si>
    <r>
      <rPr>
        <rFont val="Arial Narrow"/>
        <color theme="1"/>
        <sz val="10.0"/>
      </rPr>
      <t xml:space="preserve">R/O SEPTIC </t>
    </r>
    <r>
      <rPr>
        <rFont val="Arial Narrow"/>
        <b/>
        <color theme="1"/>
        <sz val="10.0"/>
      </rPr>
      <t xml:space="preserve">ARTHRITIS </t>
    </r>
    <r>
      <rPr>
        <rFont val="Arial Narrow"/>
        <color theme="1"/>
        <sz val="10.0"/>
      </rPr>
      <t xml:space="preserve">LEFT KNEE S/P IRRIGATION LEFT KNEE </t>
    </r>
  </si>
  <si>
    <t>M00.96</t>
  </si>
  <si>
    <r>
      <rPr>
        <rFont val="Arial Narrow"/>
        <color theme="1"/>
        <sz val="10.0"/>
      </rPr>
      <t xml:space="preserve">S/P IRRIGATION AND </t>
    </r>
    <r>
      <rPr>
        <rFont val="Arial Narrow"/>
        <b/>
        <color theme="1"/>
        <sz val="10.0"/>
      </rPr>
      <t xml:space="preserve">DEBRIDEMENT </t>
    </r>
    <r>
      <rPr>
        <rFont val="Arial Narrow"/>
        <color theme="1"/>
        <sz val="10.0"/>
      </rPr>
      <t>L KNEE</t>
    </r>
  </si>
  <si>
    <t>20610
11012</t>
  </si>
  <si>
    <t>MOLATO, REYNALDO J.</t>
  </si>
  <si>
    <t>GUERRERO, CRISTINA EMILY SEVILLA</t>
  </si>
  <si>
    <t>MEDICINE, SURGERY</t>
  </si>
  <si>
    <r>
      <rPr>
        <rFont val="Arial Narrow"/>
        <color theme="1"/>
        <sz val="10.0"/>
      </rPr>
      <t xml:space="preserve">
✔️ OPR RECORD
</t>
    </r>
    <r>
      <rPr>
        <rFont val="Arial Narrow"/>
        <b/>
        <color theme="1"/>
        <sz val="10.0"/>
      </rPr>
      <t xml:space="preserve">✔️ </t>
    </r>
    <r>
      <rPr>
        <rFont val="Arial Narrow"/>
        <color theme="1"/>
        <sz val="10.0"/>
      </rPr>
      <t xml:space="preserve">ANES RECORD
</t>
    </r>
  </si>
  <si>
    <t>CANCILAO, ESTRELLA  SAN JUAN</t>
  </si>
  <si>
    <t>01-175286802-8</t>
  </si>
  <si>
    <t>T/C CAP-MR, R/O GUT OBSTRUCTION</t>
  </si>
  <si>
    <r>
      <rPr>
        <rFont val="Arial Narrow"/>
        <b/>
        <color theme="1"/>
        <sz val="10.0"/>
      </rPr>
      <t>COMMUNITY ACQUIRED PNEUMONIA-MODERATE RISK</t>
    </r>
    <r>
      <rPr>
        <rFont val="Arial Narrow"/>
        <color theme="1"/>
        <sz val="10.0"/>
      </rPr>
      <t>; HYPONATREMIA; PULMONARY NODULE</t>
    </r>
  </si>
  <si>
    <t>OGBAC, MARTIN KRISTOFFER ELISES</t>
  </si>
  <si>
    <t>POSIO, JAN PETER PARS</t>
  </si>
  <si>
    <t xml:space="preserve">
✔️ ANTIBIOTICS (CEFTRIAXONE, AZITHROMYCIN)
✔️ OTHER MEDS (SALBUTAMOL)
✔️ OXYGEN (X11)
✔️ NEB (3 DAYS)
✔️ XRAY (BILATERAL PNEUMONIA)
</t>
  </si>
  <si>
    <t>DAMA REASON - FINANCIAL CONSTRAINTS</t>
  </si>
  <si>
    <t>DAMA w/ waiver</t>
  </si>
  <si>
    <t>ABALOS, JANIYAH MACY LEONG</t>
  </si>
  <si>
    <t>LEONG, MARJORIE UNGGAY</t>
  </si>
  <si>
    <t>01-052162325-5</t>
  </si>
  <si>
    <t>COMPLEX FEBRILE CONVULSION, ACUTE GASTRO ENTERITIS MODERATE DEHYDRATION</t>
  </si>
  <si>
    <r>
      <rPr>
        <rFont val="Arial Narrow"/>
        <b/>
        <color theme="1"/>
        <sz val="10.0"/>
      </rPr>
      <t>COMPLEX FEBRILE CONVULSION</t>
    </r>
    <r>
      <rPr>
        <rFont val="Arial Narrow"/>
        <color theme="1"/>
        <sz val="10.0"/>
      </rPr>
      <t>, ACUTE GASTRO ENTERITIS MODERATE DEHYDRATION</t>
    </r>
  </si>
  <si>
    <t>R56.0</t>
  </si>
  <si>
    <t>ARAGON, JOY RUTH M.</t>
  </si>
  <si>
    <t>MEDICINE, PEDIA</t>
  </si>
  <si>
    <t xml:space="preserve">
✔️ CF4 (CONVULSIONS &amp; SEIZURES)
</t>
  </si>
  <si>
    <t>MALBAS, MAGDALENA PALERO</t>
  </si>
  <si>
    <t>03-026303921-8</t>
  </si>
  <si>
    <t>CVD INFARCT, LEFT THALAMOCAPSULAR; NIHSS 5, HYPERTENSION STAGE 2; T2DM</t>
  </si>
  <si>
    <r>
      <rPr>
        <rFont val="Arial Narrow"/>
        <b/>
        <color theme="1"/>
        <sz val="10.0"/>
      </rPr>
      <t>CVD INFARCT</t>
    </r>
    <r>
      <rPr>
        <rFont val="Arial Narrow"/>
        <color theme="1"/>
        <sz val="10.0"/>
      </rPr>
      <t xml:space="preserve"> LEFT MIDDLE CEREBRAL ARTERY TERRITORY, NIHSS 2, HYPERTENSION</t>
    </r>
  </si>
  <si>
    <t xml:space="preserve">
✔️ CRANIAL CT-SCAN = BUT IMPRESSION DOES NOT DIRECTLY STATE 'INFARCT' 
</t>
  </si>
  <si>
    <t>SALUT, SHEILA LLAGAS</t>
  </si>
  <si>
    <t>01-051003627-7</t>
  </si>
  <si>
    <t>AUB R/O ENDOMETRIAL PATHOLOGY, INSULIN DEPENDENT DIABETES MELLITUS G1PI (1001)</t>
  </si>
  <si>
    <r>
      <rPr>
        <rFont val="Arial Narrow"/>
        <color theme="1"/>
        <sz val="10.0"/>
      </rPr>
      <t xml:space="preserve">ABNORMAL </t>
    </r>
    <r>
      <rPr>
        <rFont val="Arial Narrow"/>
        <b/>
        <color theme="1"/>
        <sz val="10.0"/>
      </rPr>
      <t>UTERINE BLEEDING</t>
    </r>
    <r>
      <rPr>
        <rFont val="Arial Narrow"/>
        <color theme="1"/>
        <sz val="10.0"/>
      </rPr>
      <t xml:space="preserve">  R/O ENDOMETRIAL PATHOLOGY, ENDOMETRIAL POLYP, INSULIN DEPENDENT DIABETES MELLITUS G1P1 (1001)</t>
    </r>
  </si>
  <si>
    <t>N93.9</t>
  </si>
  <si>
    <r>
      <rPr>
        <rFont val="Arial Narrow"/>
        <b/>
        <color theme="1"/>
        <sz val="10.0"/>
      </rPr>
      <t>DILATATION AND CURETTAGE</t>
    </r>
    <r>
      <rPr>
        <rFont val="Arial Narrow"/>
        <color theme="1"/>
        <sz val="10.0"/>
      </rPr>
      <t xml:space="preserve"> FOLLOWED BY POLYPECTOMY UNDER SADDLE BLOCK ANESTHESIA </t>
    </r>
  </si>
  <si>
    <t>IMBAO, JOCELYN CRUZ</t>
  </si>
  <si>
    <t>LORENZO, MIGUEL  ALFREDO MAPOTE</t>
  </si>
  <si>
    <t>SURGERY, MEDICINE</t>
  </si>
  <si>
    <t xml:space="preserve">
✔️ OPR RECORD
✔️ ANES RECORD
</t>
  </si>
  <si>
    <t>FOR AP'S SIGNATURE ON OPR RECORD</t>
  </si>
  <si>
    <t>ROXAS, MA. ANA ESGRA</t>
  </si>
  <si>
    <t>01-250898775-5</t>
  </si>
  <si>
    <t>HYPERTENSIVE URGENCY</t>
  </si>
  <si>
    <r>
      <rPr>
        <rFont val="Arial Narrow"/>
        <b/>
        <color theme="1"/>
        <sz val="10.0"/>
      </rPr>
      <t xml:space="preserve">HYPERTENSIVE </t>
    </r>
    <r>
      <rPr>
        <rFont val="Arial Narrow"/>
        <color theme="1"/>
        <sz val="10.0"/>
      </rPr>
      <t>URGENCY , T/C DM</t>
    </r>
  </si>
  <si>
    <t>I10.9</t>
  </si>
  <si>
    <t>GARCIA, ANN CRIZETTE R.</t>
  </si>
  <si>
    <t xml:space="preserve">
✔️ CF4 (200/120 BP)
✔️ MEDS (LOSARTAN, ATORVASTATIN)
</t>
  </si>
  <si>
    <t>BELWA, DHANE ZYRUS LESTE</t>
  </si>
  <si>
    <t>01-271174199-0</t>
  </si>
  <si>
    <t>BELWA, DANIEL SIW-ANG JR.</t>
  </si>
  <si>
    <t>04-050143816-4</t>
  </si>
  <si>
    <t>FORMAL-GOVERNMENT</t>
  </si>
  <si>
    <t>FEVER OF UNKNOWN ORIGIN</t>
  </si>
  <si>
    <r>
      <rPr>
        <rFont val="Arial Narrow"/>
        <b/>
        <color theme="1"/>
        <sz val="10.0"/>
      </rPr>
      <t>MIXED CONNECTIVE TISSUE DISEASE</t>
    </r>
    <r>
      <rPr>
        <rFont val="Arial Narrow"/>
        <color theme="1"/>
        <sz val="10.0"/>
      </rPr>
      <t>, PROBABLE JUVENILE SYSTEMATIC SCLEROSIS</t>
    </r>
  </si>
  <si>
    <t>M35.1</t>
  </si>
  <si>
    <t>GALUTIRA, PAUL JOSEPH TULIAO</t>
  </si>
  <si>
    <t>ASIS, CARLA MARIE L.</t>
  </si>
  <si>
    <t>PEDIA, MEDICINE</t>
  </si>
  <si>
    <t>ALZONA, JONAS FLOR</t>
  </si>
  <si>
    <t>ALZONA, ALLAN POLINTAN</t>
  </si>
  <si>
    <t>23-002758366-6</t>
  </si>
  <si>
    <t>INDIGENT</t>
  </si>
  <si>
    <t>AVULSED WOUND (R) HAND, T/C FRACTURE 1ST-4TH DIGIT RIGHT HAND, T/C CRUSHED INJURY RIGHT</t>
  </si>
  <si>
    <r>
      <rPr>
        <rFont val="Arial Narrow"/>
        <color theme="1"/>
        <sz val="10.0"/>
      </rPr>
      <t xml:space="preserve">MANGLED HAND (R) NEAR AMPUTATION, INDEX, MIDDLE, RING AND SMALL </t>
    </r>
    <r>
      <rPr>
        <rFont val="Arial Narrow"/>
        <b/>
        <color theme="1"/>
        <sz val="10.0"/>
      </rPr>
      <t xml:space="preserve">FINGER </t>
    </r>
    <r>
      <rPr>
        <rFont val="Arial Narrow"/>
        <color theme="1"/>
        <sz val="10.0"/>
      </rPr>
      <t xml:space="preserve">RIGHT WITH </t>
    </r>
    <r>
      <rPr>
        <rFont val="Arial Narrow"/>
        <b/>
        <color theme="1"/>
        <sz val="10.0"/>
      </rPr>
      <t>MULTIPLE FRACTURE</t>
    </r>
    <r>
      <rPr>
        <rFont val="Arial Narrow"/>
        <color theme="1"/>
        <sz val="10.0"/>
      </rPr>
      <t xml:space="preserve"> METACARPAL AND PHALANGES DISLOCATION IMCP THUMB RIGHT</t>
    </r>
  </si>
  <si>
    <t>S62.7</t>
  </si>
  <si>
    <r>
      <rPr>
        <rFont val="Arial Narrow"/>
        <color theme="1"/>
        <sz val="10.0"/>
      </rPr>
      <t xml:space="preserve">REVASCULARIZATION INDEX FINGER COMPLETION </t>
    </r>
    <r>
      <rPr>
        <rFont val="Arial Narrow"/>
        <b/>
        <color theme="1"/>
        <sz val="10.0"/>
      </rPr>
      <t>AMPUTATION</t>
    </r>
    <r>
      <rPr>
        <rFont val="Arial Narrow"/>
        <color theme="1"/>
        <sz val="10.0"/>
      </rPr>
      <t>, RAY AMPUTATION, MCP AREA MIDDLE RING AND SMALL FINGER RIGHT CLOSED REDUCTION OF MCP JOINT DISLOCATION, THUMB, DEBRIDEMENT AND SOFT TISSUE RE-ARRANGEMENT AND FLAX COUTRAGE</t>
    </r>
  </si>
  <si>
    <t>15736 
25931</t>
  </si>
  <si>
    <t>RAMOS, SHERWIN USMAN</t>
  </si>
  <si>
    <t>✔️ OPR RECORD
✔️ ANES RECORD</t>
  </si>
  <si>
    <t>LOPEZ, LOUIE CLAUDE CABARDO</t>
  </si>
  <si>
    <t>01-271174166-4</t>
  </si>
  <si>
    <t>LOPEZ, KATHRINE  CHARLOTTE CABARDO</t>
  </si>
  <si>
    <t>03-050341342-2</t>
  </si>
  <si>
    <t>PCAP HIGH RISK</t>
  </si>
  <si>
    <r>
      <rPr>
        <rFont val="Arial Narrow"/>
        <b/>
        <color theme="1"/>
        <sz val="10.0"/>
      </rPr>
      <t xml:space="preserve">PCAP </t>
    </r>
    <r>
      <rPr>
        <rFont val="Arial Narrow"/>
        <b val="0"/>
        <color theme="1"/>
        <sz val="10.0"/>
      </rPr>
      <t>HIGH RISK</t>
    </r>
  </si>
  <si>
    <t>ALSASUA, MARIAN MORENO</t>
  </si>
  <si>
    <t xml:space="preserve">
✔️ ANTIBIOTICS (CEFUROXIME)
✔️ OTHER MEDS (SALBUTAMOL)
❌ NO OXYGEN
✔️ NEB (3 DAYS)
✔️ XRAY (BILATERAL PNEUMONIA)
✔️ CF4 (RR: 48)
</t>
  </si>
  <si>
    <r>
      <rPr>
        <rFont val="Arial Narrow"/>
        <color theme="1"/>
        <sz val="10.0"/>
      </rPr>
      <t xml:space="preserve">TO CHANGE FINAL DX TO -&gt; </t>
    </r>
    <r>
      <rPr>
        <rFont val="Arial Narrow"/>
        <b/>
        <color theme="1"/>
        <sz val="10.0"/>
      </rPr>
      <t xml:space="preserve">MODERATE RISK </t>
    </r>
    <r>
      <rPr>
        <rFont val="Arial Narrow"/>
        <color theme="1"/>
        <sz val="10.0"/>
      </rPr>
      <t>(APPROVED BY AP: DR. ALSASUA</t>
    </r>
  </si>
  <si>
    <t>COMPETENTE, LIAM MIGUEL DOBLON</t>
  </si>
  <si>
    <t>01-271080415-8</t>
  </si>
  <si>
    <t>DOBLON, LEALYN CUNTAPAY</t>
  </si>
  <si>
    <t>01-051702289-1</t>
  </si>
  <si>
    <t>T/C COMPLEX  FEBRILE SEIZURE, PCAP MODERATE</t>
  </si>
  <si>
    <t>PEDIATRIC COMMUNITY ACQUIRED PNEUMONIA MR</t>
  </si>
  <si>
    <t xml:space="preserve">
✔️ ANTIBIOTICS (CEFTRIAXONE)
✔️ OTHER MEDS (SALBUTAMOL)
❌ NO OXYGEN
✔️ NEB (2 DAYS)
✔️ XRAY X3 (CONSIDER PNEUMONIA / MIDDLE LOBE PNEUMONIC INFILTRATES / BRACHOPNEUMONIA)
</t>
  </si>
  <si>
    <t>ARRIOLA, ELIJAH JAMES BUTRON</t>
  </si>
  <si>
    <t>01-271174374-8</t>
  </si>
  <si>
    <t>ARRIOLA, JENNIFER BUTRON</t>
  </si>
  <si>
    <t>01-051278091-7</t>
  </si>
  <si>
    <t>DENGUE FEVER WITH WARNING SIGNS</t>
  </si>
  <si>
    <t>CABAIS, .MARIA CARLOTA  GAMBOA</t>
  </si>
  <si>
    <t xml:space="preserve">
✔️ + NS1 
✔️ LOW P.C. (X5)
✔️ CF4 (EPISTAXIS / MUCOSAL BLEED)
</t>
  </si>
  <si>
    <t>YUZON, JUDERICK LIRA</t>
  </si>
  <si>
    <t>YUZON, RICARDO CAPILIT</t>
  </si>
  <si>
    <t>19-051579672-3</t>
  </si>
  <si>
    <t>T/C ELECTROLYTE IMBALANCE</t>
  </si>
  <si>
    <r>
      <rPr>
        <rFont val="Arial Narrow"/>
        <color theme="1"/>
        <sz val="10.0"/>
      </rPr>
      <t xml:space="preserve">PULMONARY AND EXTRA PULMONARY TB, </t>
    </r>
    <r>
      <rPr>
        <rFont val="Arial Narrow"/>
        <b/>
        <color theme="1"/>
        <sz val="10.0"/>
      </rPr>
      <t>MENINGITIS</t>
    </r>
    <r>
      <rPr>
        <rFont val="Arial Narrow"/>
        <color theme="1"/>
        <sz val="10.0"/>
      </rPr>
      <t>, HYPOKALEMIA - RESOLVED , URINARY TRACT INFECTION TREATMENT</t>
    </r>
  </si>
  <si>
    <t>G03.9</t>
  </si>
  <si>
    <t>LUMBAR PUNCTURE</t>
  </si>
  <si>
    <t>GO, ELEANOR A.</t>
  </si>
  <si>
    <t>OTAYCO, MICHELLE YAU
PANOPIO, IVAN JOSEPH TAMAYO</t>
  </si>
  <si>
    <t xml:space="preserve">
✔️ CRANIAL CT-SCAN 12/31/24 = BUT IMPRESSION ONLY STATE "MAY REFLECT MENINGITIS"
✔️ CEREBROSPINAL FLUID = HIGH WBC
✔️ LOW CSF GLUCOSE
✔️ HIGH CSF PROTEIN
✔️ OPR RECORD = HIGH OPENING PRESSURE
✔️ ANES RECORD
</t>
  </si>
  <si>
    <t>COVERED IS ILLNESS (ICD) NOT OPERATION (RVS)</t>
  </si>
  <si>
    <t>ADRIANO, ANICIA GARCIA</t>
  </si>
  <si>
    <t>19-000551217-8</t>
  </si>
  <si>
    <t>UTI</t>
  </si>
  <si>
    <r>
      <rPr>
        <rFont val="Arial Narrow"/>
        <color theme="1"/>
        <sz val="10.0"/>
      </rPr>
      <t xml:space="preserve">GANGRENOUS </t>
    </r>
    <r>
      <rPr>
        <rFont val="Arial Narrow"/>
        <b/>
        <color theme="1"/>
        <sz val="10.0"/>
      </rPr>
      <t>GALLBLADDER</t>
    </r>
    <r>
      <rPr>
        <rFont val="Arial Narrow"/>
        <color theme="1"/>
        <sz val="10.0"/>
      </rPr>
      <t xml:space="preserve"> WITH EMPYEME AND </t>
    </r>
    <r>
      <rPr>
        <rFont val="Arial Narrow"/>
        <b/>
        <color theme="1"/>
        <sz val="10.0"/>
      </rPr>
      <t>CHOLELITHIASIS</t>
    </r>
  </si>
  <si>
    <t>K80.1</t>
  </si>
  <si>
    <r>
      <rPr>
        <rFont val="Arial Narrow"/>
        <b/>
        <color theme="1"/>
        <sz val="10.0"/>
      </rPr>
      <t>LAPAROSCOPIC CHOLECYSTECTOMY</t>
    </r>
    <r>
      <rPr>
        <rFont val="Arial Narrow"/>
        <color theme="1"/>
        <sz val="10.0"/>
      </rPr>
      <t xml:space="preserve"> CONVERTED TO OPEN SUBTOTAL CHOLECYSTECTOMY WITH JP DRAIN PLACEMENT</t>
    </r>
  </si>
  <si>
    <t>FESTIN, MARIA SONYA YEE
LIM, ARMI S.</t>
  </si>
  <si>
    <t>ESTELA, RENABEL QUEROL</t>
  </si>
  <si>
    <t>02-254008914-4</t>
  </si>
  <si>
    <t>ESTELA, ALDONIE CAYAT</t>
  </si>
  <si>
    <t>06-050059626-3</t>
  </si>
  <si>
    <t>SELF EARNING INDIVIDUAL</t>
  </si>
  <si>
    <t>G5P2 (2021) PREGNANCY UTERINE  37 WEEKS AOG BY LMP, CHRONIC HYPERTENSION WITH SEVERE FEATURES POOR OB HISTORY OF 2 PREVIOUS ABORTIONS</t>
  </si>
  <si>
    <r>
      <rPr>
        <rFont val="Arial Narrow"/>
        <color theme="1"/>
        <sz val="10.0"/>
      </rPr>
      <t xml:space="preserve">GRAVIDA 5 PARA 3  (3022) PREGNANCY UTERINE DELIVERED OPERATIVELY TO ABREECH LIVE BIRTH BABY BOY AS 9,9, BW 2340 GRAMS VIA REPEAT  LOW TRANSVERSAE </t>
    </r>
    <r>
      <rPr>
        <rFont val="Arial Narrow"/>
        <b/>
        <color theme="1"/>
        <sz val="10.0"/>
      </rPr>
      <t xml:space="preserve">CEASARIAN   </t>
    </r>
    <r>
      <rPr>
        <rFont val="Arial Narrow"/>
        <color theme="1"/>
        <sz val="10.0"/>
      </rPr>
      <t xml:space="preserve">SECTION WITH BILATERAL TUBAL LIGATION; CHRONIC HYPERTENSION WITH SEVERE FEATURES ; POOR OB HISTORY FOR I FETAL DEATH IN UTERO S/P CS FOR UNCONTROLLED  HYPERTENSION 2017 </t>
    </r>
  </si>
  <si>
    <t>O82.9</t>
  </si>
  <si>
    <r>
      <rPr>
        <rFont val="Arial Narrow"/>
        <color theme="1"/>
        <sz val="10.0"/>
      </rPr>
      <t xml:space="preserve">REPEAT LOW TRANSVERSE </t>
    </r>
    <r>
      <rPr>
        <rFont val="Arial Narrow"/>
        <b/>
        <color theme="1"/>
        <sz val="10.0"/>
      </rPr>
      <t xml:space="preserve">CESAREAN </t>
    </r>
    <r>
      <rPr>
        <rFont val="Arial Narrow"/>
        <color theme="1"/>
        <sz val="10.0"/>
      </rPr>
      <t xml:space="preserve">SECTION WITH BILATERAL TUBAL </t>
    </r>
    <r>
      <rPr>
        <rFont val="Arial Narrow"/>
        <b/>
        <color theme="1"/>
        <sz val="10.0"/>
      </rPr>
      <t>LIGATION</t>
    </r>
  </si>
  <si>
    <t>59514
58600</t>
  </si>
  <si>
    <t>GUINTO-ILARDE, CHERRY LOU PANES</t>
  </si>
  <si>
    <t>FESTIN, MARIA SONYA YEE</t>
  </si>
  <si>
    <t>OB-GYN, SURGERY, MEDICINE</t>
  </si>
  <si>
    <t>✔️ CF3
✔️ OPR RECORD
✔️ ANES RECORD</t>
  </si>
  <si>
    <t>CF3 MANUAL</t>
  </si>
  <si>
    <t>EVANGELISTA, EDUARDO BENDILLO</t>
  </si>
  <si>
    <t>19-050870031-1</t>
  </si>
  <si>
    <t>AKI SEC T/C LEPTOSPIROSIS</t>
  </si>
  <si>
    <r>
      <rPr>
        <rFont val="Arial Narrow"/>
        <b/>
        <color theme="1"/>
        <sz val="10.0"/>
      </rPr>
      <t>ACUTE RENAL FAILURE</t>
    </r>
    <r>
      <rPr>
        <rFont val="Arial Narrow"/>
        <color theme="1"/>
        <sz val="10.0"/>
      </rPr>
      <t xml:space="preserve"> SEC TO SEVEERE LEPTOSPIROSIS</t>
    </r>
  </si>
  <si>
    <t>N17.9</t>
  </si>
  <si>
    <r>
      <rPr>
        <rFont val="Arial Narrow"/>
        <color theme="1"/>
        <sz val="10.0"/>
      </rPr>
      <t xml:space="preserve">IJ </t>
    </r>
    <r>
      <rPr>
        <rFont val="Arial Narrow"/>
        <b/>
        <color theme="1"/>
        <sz val="10.0"/>
      </rPr>
      <t xml:space="preserve">CATHETER </t>
    </r>
    <r>
      <rPr>
        <rFont val="Arial Narrow"/>
        <color theme="1"/>
        <sz val="10.0"/>
      </rPr>
      <t>INSERTION RIGHT</t>
    </r>
  </si>
  <si>
    <t>CORAÑEZ, ALDRIN JAVIER</t>
  </si>
  <si>
    <t>ALIANGAN, EDGAR BAUTISTA
INSO, ROBBY CARL JIMENEZ</t>
  </si>
  <si>
    <t>✔️ OPR RECORD</t>
  </si>
  <si>
    <t>FOR VALIDATION (M' CATHY) - FINAL CODE TO USE, ICD OR RVS?</t>
  </si>
  <si>
    <r>
      <rPr>
        <rFont val="Arial Narrow"/>
        <b/>
        <color theme="1"/>
        <sz val="10.0"/>
      </rPr>
      <t xml:space="preserve">ESTELA, LIAN DREN QUEROL
</t>
    </r>
    <r>
      <rPr>
        <rFont val="Arial Narrow"/>
        <b/>
        <color rgb="FF0000FF"/>
        <sz val="10.0"/>
      </rPr>
      <t>*** ESTELA BABY BOY ***</t>
    </r>
  </si>
  <si>
    <t>ESTELA, LIAN DREN QUEROL
*** ESTELA BABY BOY ***</t>
  </si>
  <si>
    <t>LIVE TERM SINGLETON MALE DEL VIA LTCS BW 2.34KG BL 47 CM AS 9,9 MI, 37-38 WEEKS AGA, LOW BIRTH WEIGHT</t>
  </si>
  <si>
    <r>
      <rPr>
        <rFont val="Arial Narrow"/>
        <color theme="1"/>
        <sz val="10.0"/>
      </rPr>
      <t xml:space="preserve">LIVE TERM SINGLETON MALE DELIVERY VIA LTCS BW 2.34 KG, BL - 47 CM AS 9,9 MI 37-38 WEEKS AGA , </t>
    </r>
    <r>
      <rPr>
        <rFont val="Arial Narrow"/>
        <b/>
        <color theme="1"/>
        <sz val="10.0"/>
      </rPr>
      <t>LBW</t>
    </r>
  </si>
  <si>
    <t>P07.1</t>
  </si>
  <si>
    <t>EXPANDED NEWBORN CARE PACKAGE</t>
  </si>
  <si>
    <t>NEWBORN</t>
  </si>
  <si>
    <t xml:space="preserve">
✔️ PMRF
❌ BIRTH CERT = TO GET COPY FROM MEDICAL RECORDS
</t>
  </si>
  <si>
    <t>WITH NB SCREENING STICKER</t>
  </si>
  <si>
    <t>✔️ HEARING TEST</t>
  </si>
  <si>
    <t>HERMOSO, JERICHO CINCO</t>
  </si>
  <si>
    <t>01-052224176-3</t>
  </si>
  <si>
    <t>ST 2 HYPERTENSION, T/C CVA</t>
  </si>
  <si>
    <t>TRANSCIENT ISCHEMIC ATTACK</t>
  </si>
  <si>
    <t>G45.9</t>
  </si>
  <si>
    <t xml:space="preserve">  </t>
  </si>
  <si>
    <t xml:space="preserve">
❌ MISSING ECG RESULT
❌ MISSING 2D ECHO RESULT
✔️ CRANIAL CT SCAN = BUT IMPRESSION ASPECTS SCORE IS 10 (MEANS NO SIGNS OF ISCHEMIC CHANGES / ATTACK) 
</t>
  </si>
  <si>
    <t>FOR FURTHER VALIDATION (M' CATHY)</t>
  </si>
  <si>
    <t>NO CF4</t>
  </si>
  <si>
    <t>CORTERO, ANNE SHEENA GRACE MANUEL</t>
  </si>
  <si>
    <t>01-250922651-0</t>
  </si>
  <si>
    <t>ACUTE TONSILOPHAYNGITIS EXUDATIVE, R/O ELECTROLYTE IMBALANCE POOR ORAL INTAKE</t>
  </si>
  <si>
    <r>
      <rPr>
        <rFont val="Arial Narrow"/>
        <b/>
        <color theme="1"/>
        <sz val="10.0"/>
      </rPr>
      <t>ACUTE TONSIL</t>
    </r>
    <r>
      <rPr>
        <rFont val="Arial Narrow"/>
        <color theme="1"/>
        <sz val="10.0"/>
      </rPr>
      <t>OPHAYNGITIS EXUDATIVE</t>
    </r>
  </si>
  <si>
    <t>J03.9</t>
  </si>
  <si>
    <t>RETRETA, DINDO PLOTADO</t>
  </si>
  <si>
    <t>23</t>
  </si>
  <si>
    <t>DELA CRUZ, ADORA AGNES LAZARO</t>
  </si>
  <si>
    <t>01-026656295-6</t>
  </si>
  <si>
    <t>ACUTE  CALCUILOUS CHOLECYSTITIS</t>
  </si>
  <si>
    <r>
      <rPr>
        <rFont val="Arial Narrow"/>
        <color theme="1"/>
        <sz val="10.0"/>
      </rPr>
      <t xml:space="preserve">ACUTE </t>
    </r>
    <r>
      <rPr>
        <rFont val="Arial Narrow"/>
        <b/>
        <color theme="1"/>
        <sz val="10.0"/>
      </rPr>
      <t>CALCULOUS CHOLECYSTITIS, GALL BLADDER</t>
    </r>
    <r>
      <rPr>
        <rFont val="Arial Narrow"/>
        <color theme="1"/>
        <sz val="10.0"/>
      </rPr>
      <t xml:space="preserve"> HYDROPS</t>
    </r>
  </si>
  <si>
    <t xml:space="preserve">LAPAROSCOPIC CHOLECYSTECTOMY </t>
  </si>
  <si>
    <t>POSIO, JAN JOSEPH TAMAYO</t>
  </si>
  <si>
    <t>FESTIN, MARIA SONYA YEE
BALINA, MEAGAN MARGRETHE</t>
  </si>
  <si>
    <t>24</t>
  </si>
  <si>
    <t>LOTEYRO, ZAC STEPHENSON BON</t>
  </si>
  <si>
    <t>LOTEYRO, KIMBERLY BON</t>
  </si>
  <si>
    <t>01-026135609-6</t>
  </si>
  <si>
    <t>PCAP LOW RISK</t>
  </si>
  <si>
    <r>
      <rPr>
        <rFont val="Arial Narrow"/>
        <b/>
        <color theme="1"/>
        <sz val="10.0"/>
      </rPr>
      <t xml:space="preserve">PNEUMONIA MODERATE RISK </t>
    </r>
    <r>
      <rPr>
        <rFont val="Arial Narrow"/>
        <color theme="1"/>
        <sz val="10.0"/>
      </rPr>
      <t>/ DENGUE WITH WARNING SIGNS</t>
    </r>
  </si>
  <si>
    <t>VIÑEGAS, ELY  AMOR GUESE</t>
  </si>
  <si>
    <t>TO UPDATE CF4, PX NOT HAMA</t>
  </si>
  <si>
    <t>ALANO, DANIEL MAMORNO</t>
  </si>
  <si>
    <t>01-026464038-0</t>
  </si>
  <si>
    <t>ILARDE-GALIT, MARIA ANGELES</t>
  </si>
  <si>
    <t xml:space="preserve">
✔️ + NS1 (X2)
✔️ LOW P.C. (X9)
</t>
  </si>
  <si>
    <t>GUILLERMO, JELO FLORES</t>
  </si>
  <si>
    <t>GUILLERMO, LAURITO NAZARIO</t>
  </si>
  <si>
    <t>19-201009947-8</t>
  </si>
  <si>
    <t>DENGUE SEVERE</t>
  </si>
  <si>
    <t>A97.2</t>
  </si>
  <si>
    <t>VIÑEGAS, ELY AMOR GUESE</t>
  </si>
  <si>
    <t xml:space="preserve">
✔️ + NS1 (X1 EXTERNAL)
✔️ LOW P.C. (X6)
✔️ LOW WBC, HIGH HEMA (X3)
</t>
  </si>
  <si>
    <t>OPRECIO, ALWIN OLIQUINO</t>
  </si>
  <si>
    <t>01-050094904-5</t>
  </si>
  <si>
    <t>ABSCESS, SCAPULAR AREA, LEFT</t>
  </si>
  <si>
    <t>L02.8</t>
  </si>
  <si>
    <t>INCISION AND DRAINAGE</t>
  </si>
  <si>
    <t>VILLANUEVA, GLENN P.</t>
  </si>
  <si>
    <t>SURGERY</t>
  </si>
  <si>
    <t>OUTPATIENT</t>
  </si>
  <si>
    <t>HACHASO, VANISA ROSE BUSTILLA</t>
  </si>
  <si>
    <t>01-051522-00-6</t>
  </si>
  <si>
    <t>G2 P1 (1001)  PU 16 5/7 WEEKS AOG IN THREATENED  MISCARRIAGE</t>
  </si>
  <si>
    <r>
      <rPr>
        <rFont val="Arial Narrow"/>
        <color theme="1"/>
        <sz val="10.0"/>
      </rPr>
      <t xml:space="preserve">G2P1 (1011) COMPLETED </t>
    </r>
    <r>
      <rPr>
        <rFont val="Arial Narrow"/>
        <b/>
        <color theme="1"/>
        <sz val="10.0"/>
      </rPr>
      <t>ABORTION</t>
    </r>
    <r>
      <rPr>
        <rFont val="Arial Narrow"/>
        <color theme="1"/>
        <sz val="10.0"/>
      </rPr>
      <t>, NON-INDUCED, NON SPECIFIC</t>
    </r>
  </si>
  <si>
    <t>O05.9</t>
  </si>
  <si>
    <t>LLARENA, RAQUEL TAPALES</t>
  </si>
  <si>
    <t>29</t>
  </si>
  <si>
    <t>VERGEL DE DIOS, ARLENE PUGAL</t>
  </si>
  <si>
    <t>06-025320286-9</t>
  </si>
  <si>
    <t>G1P0 INTRAUTERINE FETAL DEMISE 33 WEEKS AOG, BREECH NOT IN LABOR; ANHYDRAMNIOS; CHVD; UNCONTROLLED HYPERTENSION; PARTIAL HELLP</t>
  </si>
  <si>
    <r>
      <rPr>
        <rFont val="Arial Narrow"/>
        <color theme="1"/>
        <sz val="10.0"/>
      </rPr>
      <t xml:space="preserve">G1P0 (0100) INTRAUTERINE FETAL DEMISE 33 WEEKS AOG, BREECH, DELIVERED VIA LOW TRANSVERSE CS TO A </t>
    </r>
    <r>
      <rPr>
        <rFont val="Arial Narrow"/>
        <b/>
        <color theme="1"/>
        <sz val="10.0"/>
      </rPr>
      <t>STILLBORN</t>
    </r>
    <r>
      <rPr>
        <rFont val="Arial Narrow"/>
        <color theme="1"/>
        <sz val="10.0"/>
      </rPr>
      <t xml:space="preserve"> BABY GIRL, BIRTHWEIGHT OF 1050 GRAMS; UNCONTROLLED HYPERTENSION; PARTIAL HELP ANHYTDRAMNIOS; ONE NUCHAL CORD COIL CHVD</t>
    </r>
  </si>
  <si>
    <t>O82
Z37.1</t>
  </si>
  <si>
    <r>
      <rPr>
        <rFont val="Arial Narrow"/>
        <color theme="1"/>
        <sz val="10.0"/>
      </rPr>
      <t xml:space="preserve">LOW TRANSVERSE </t>
    </r>
    <r>
      <rPr>
        <rFont val="Arial Narrow"/>
        <b/>
        <color theme="1"/>
        <sz val="10.0"/>
      </rPr>
      <t xml:space="preserve">CESAREAN </t>
    </r>
    <r>
      <rPr>
        <rFont val="Arial Narrow"/>
        <color theme="1"/>
        <sz val="10.0"/>
      </rPr>
      <t>SECTION UNDER SPINAL ANESTHESIA</t>
    </r>
  </si>
  <si>
    <t>OB-GYN, MEDICINE</t>
  </si>
  <si>
    <t>30</t>
  </si>
  <si>
    <t>MANALO, ANGEL ARNIDO</t>
  </si>
  <si>
    <t>01-271175032-9</t>
  </si>
  <si>
    <t>MANALO, MARCOS MAGTIBAY</t>
  </si>
  <si>
    <t>01-025109429-8</t>
  </si>
  <si>
    <t>CEDEÑO, ROSCHELLE CAMARA</t>
  </si>
  <si>
    <t xml:space="preserve">
✔️ + NS1 (EXTERNAL)
❌ ALL P.C. COUNT IS NORMAL
</t>
  </si>
  <si>
    <t>VALIDATED BY M' CATHY - 
TO IMPROVE CF4 NA LANG</t>
  </si>
  <si>
    <t>31</t>
  </si>
  <si>
    <t>VILLASOTO, ANALIZA PALLANAN</t>
  </si>
  <si>
    <t>VILLASOTO JR., FRANCISCO LLAMO</t>
  </si>
  <si>
    <t>19-025061488-1</t>
  </si>
  <si>
    <t>SPOUSE</t>
  </si>
  <si>
    <t>ACUTE CALCULOUS CHOLECYSTITIS</t>
  </si>
  <si>
    <t>K80.0</t>
  </si>
  <si>
    <t>LAPAROSCOPIC CHOLECYSTECTOMY</t>
  </si>
  <si>
    <t>LONDON, CANDACE  INGRID BURGOS</t>
  </si>
  <si>
    <t>ROMERO, MA. KISHA DORADO</t>
  </si>
  <si>
    <t>32</t>
  </si>
  <si>
    <t>DELOS SANTOS, EZEKIEL FALOGME</t>
  </si>
  <si>
    <t>01-2711748529-9</t>
  </si>
  <si>
    <t>LAURE, DARYL FALOGME</t>
  </si>
  <si>
    <t>01-050349728-5</t>
  </si>
  <si>
    <t>DFS</t>
  </si>
  <si>
    <t>DENGUE  FEVER WITH WARNING SIGNS</t>
  </si>
  <si>
    <t>CASIHAN, ADELIA GARCIA</t>
  </si>
  <si>
    <t xml:space="preserve">
✔️ + NS1 (EXTERNAL)
✔️ LOW P.C. (X3)
</t>
  </si>
  <si>
    <t>33</t>
  </si>
  <si>
    <t>PIÑON, ELIJAH REYES</t>
  </si>
  <si>
    <t>01-250912981-7</t>
  </si>
  <si>
    <t>UTI, DENGUE FEVER WITH WARNING SIGNS, HYPONATREMIA PROB SEC TO SIADH</t>
  </si>
  <si>
    <r>
      <rPr>
        <rFont val="Arial Narrow"/>
        <b/>
        <color theme="1"/>
        <sz val="10.0"/>
      </rPr>
      <t>DENGUE FEVER WITH WARNING SIGNS</t>
    </r>
    <r>
      <rPr>
        <rFont val="Arial Narrow"/>
        <color theme="1"/>
        <sz val="10.0"/>
      </rPr>
      <t xml:space="preserve"> / UTI</t>
    </r>
  </si>
  <si>
    <t>LAZARO, HEIDE BACOLOD</t>
  </si>
  <si>
    <t xml:space="preserve">
✔️ + NS1 
✔️ LOW P.C. (X4)
</t>
  </si>
  <si>
    <t>34</t>
  </si>
  <si>
    <t>DUMRANG, ISNIHAIRA DALIG</t>
  </si>
  <si>
    <t>01-026191081-6</t>
  </si>
  <si>
    <r>
      <rPr>
        <rFont val="Arial Narrow"/>
        <color theme="1"/>
        <sz val="10.0"/>
      </rPr>
      <t xml:space="preserve">DENGUE FEVER SYNDROME- RESOLVED, DYSLIPIDEMIA, </t>
    </r>
    <r>
      <rPr>
        <rFont val="Arial Narrow"/>
        <b/>
        <color theme="1"/>
        <sz val="10.0"/>
      </rPr>
      <t>URINARY TRACT INFECTION</t>
    </r>
  </si>
  <si>
    <t>N39.0</t>
  </si>
  <si>
    <t>OTAYCO, MICHELLE YAU</t>
  </si>
  <si>
    <t xml:space="preserve">
❌ 2 DAYS ADMITTED ONLY
✔️ URINALYSIS = 
2-4 PUS CELL, 1-2 RBC, EC MODERATE, BACTERIA MODERATE
</t>
  </si>
  <si>
    <t>35</t>
  </si>
  <si>
    <t>LUCINARIO, VICTOR LUIGI GABIANA</t>
  </si>
  <si>
    <t>01-271175332-8</t>
  </si>
  <si>
    <t>LUCINARIO, JASPER LUIGI BAÑU</t>
  </si>
  <si>
    <t>01-025311851-8</t>
  </si>
  <si>
    <t>SVI R/O UTI</t>
  </si>
  <si>
    <t>URINARY TRACT INFECTION</t>
  </si>
  <si>
    <t xml:space="preserve">
✔️ 3 DAYS ADMITTED
✔️ URINALYSIS = 
20-22 PUS CELL, 10-12 RBC, BACTERIA MANY
✔️ ANTIBIOTICS (CEFUROXIME X4)
</t>
  </si>
  <si>
    <t>36</t>
  </si>
  <si>
    <t>TUQUIB, KIMBERLY BERSOBIO</t>
  </si>
  <si>
    <t>01-250985812-6</t>
  </si>
  <si>
    <t>DENGUE FEVER WITH WARNING SIGNS / URINARY TRACT INFECTION; DENGUE TRANSMINITIS</t>
  </si>
  <si>
    <r>
      <rPr>
        <rFont val="Arial Narrow"/>
        <b/>
        <color theme="1"/>
        <sz val="10.0"/>
      </rPr>
      <t>DENGUE FEVER WITH WARNING SIGNS</t>
    </r>
    <r>
      <rPr>
        <rFont val="Arial Narrow"/>
        <color theme="1"/>
        <sz val="10.0"/>
      </rPr>
      <t>, URINARY TRACT INFECTION, DENGUE TRANSIMINITIS</t>
    </r>
  </si>
  <si>
    <t>SANTOS, EDLYN JOHN G.</t>
  </si>
  <si>
    <t xml:space="preserve">
✔️ + NS1 (EXTERNAL)
✔️ LOW P.C. (X1 ONLY)
</t>
  </si>
  <si>
    <t>ESLANA, VICTORIA URSULUM</t>
  </si>
  <si>
    <t>01-025695902-5</t>
  </si>
  <si>
    <t>T/C CAP-MR W/O MDR RISK; HYPERTENSION STAGE 2</t>
  </si>
  <si>
    <r>
      <rPr>
        <rFont val="Arial Narrow"/>
        <b/>
        <color theme="1"/>
        <sz val="10.0"/>
      </rPr>
      <t>COMMUNITY ACQUIRED PNEUMONIA MODERATE RISK</t>
    </r>
    <r>
      <rPr>
        <rFont val="Arial Narrow"/>
        <color theme="1"/>
        <sz val="10.0"/>
      </rPr>
      <t>. HYPERTENSION STAGE 2</t>
    </r>
  </si>
  <si>
    <t>MACABEO, RENELENE A.</t>
  </si>
  <si>
    <t xml:space="preserve">
✔️ ANTIBIOTICS (AZITHROMYCIN X3)
❌ NO OXYGEN
❌ NO NEB 
✔️ XRAY (BILATERAL PNEUMONIA)
</t>
  </si>
  <si>
    <t xml:space="preserve">VALIDATED BY M' CATHY </t>
  </si>
  <si>
    <t>38</t>
  </si>
  <si>
    <t>ALANO, FLORO LONO</t>
  </si>
  <si>
    <t>ACUTE OSTEOARTHRITIS, R/O SEPTIC ARTHRITIS RIGHT KNEE , CKD SEC TO HTN NS, PERICARDIAL INFUSION</t>
  </si>
  <si>
    <t xml:space="preserve">ACUTE OSTEOARTHRITIS GOAT RESOLVING  MACYTIC PNB SEC  TO OCCULT GL BLEEDING R/O HYPERTENSIVE CARDIO VASCULAR DISEASE CKD SECTO HYPERTENSIVE NEPHROSILEROSIS ; BPH </t>
  </si>
  <si>
    <t>D53.1</t>
  </si>
  <si>
    <t>REYES-CABALLERO KARLA SOFIA  R.</t>
  </si>
  <si>
    <t>AGDAMAG, ANNA MAY POBLETE</t>
  </si>
  <si>
    <t>MISSING  PATIENT'S SIGNATURE</t>
  </si>
  <si>
    <t xml:space="preserve">
✔️ CBC (X2) = 
LOW RBC, LOW HEMOGLOBIN, LOW HEMATROCRIT, LOW P.C. 
✔️ BLOOD TRANSFUSION (X3)
</t>
  </si>
  <si>
    <t>39</t>
  </si>
  <si>
    <t>PASCUBILLO, LARISA APRIL PANGANIBAN</t>
  </si>
  <si>
    <t>07-250246765-5</t>
  </si>
  <si>
    <t>MAXILLARY SPACE ABSCESS/ RIGHT</t>
  </si>
  <si>
    <t>MAXILLARY SPACE ABSCESS , RIGHT INJURY</t>
  </si>
  <si>
    <t>K10.2</t>
  </si>
  <si>
    <t>PANOPIO,  ANNA VICTORIA GARCIA</t>
  </si>
  <si>
    <t>MISSING PATIENT'S SIGNATURE</t>
  </si>
  <si>
    <t>40</t>
  </si>
  <si>
    <t>PIZZARAS, MARIA CHRISTINE CASTAÑARES</t>
  </si>
  <si>
    <t>01-050581620-5</t>
  </si>
  <si>
    <t>CAP, AGE WITH  SOME SIGNS OF DEHYDRATION</t>
  </si>
  <si>
    <r>
      <rPr>
        <rFont val="Arial Narrow"/>
        <b/>
        <color theme="1"/>
        <sz val="10.0"/>
      </rPr>
      <t>FATTY LIVER, AGE</t>
    </r>
    <r>
      <rPr>
        <rFont val="Arial Narrow"/>
        <color theme="1"/>
        <sz val="10.0"/>
      </rPr>
      <t>; SVI / URTI</t>
    </r>
  </si>
  <si>
    <t>K76.0</t>
  </si>
  <si>
    <t>VALERO, GABRIEL ROMUALDO LINAO</t>
  </si>
  <si>
    <t xml:space="preserve">
✔️ HIGH SGPT/ALT, HIGH SGOT/AST
</t>
  </si>
  <si>
    <t>41</t>
  </si>
  <si>
    <t>BERNARDO, NATHAN GRAY ZAPANTA</t>
  </si>
  <si>
    <t>ZAPANTA, EMILY SARMIENTO</t>
  </si>
  <si>
    <t>01-051164049-6</t>
  </si>
  <si>
    <t>SEVERE DENGUE</t>
  </si>
  <si>
    <t>MANZANO, MARCO ROMULO REVILLA</t>
  </si>
  <si>
    <t>MALATE, DAN PARAÑAL</t>
  </si>
  <si>
    <t xml:space="preserve">
✔️ + NS1 (EXTERNAL)
✔️ LOW P.C. (X8)
❓  HIGH SGOT/AST
</t>
  </si>
  <si>
    <t>42</t>
  </si>
  <si>
    <t>NACARIO, EDUARDO LORIJO</t>
  </si>
  <si>
    <t>01-000216320-4</t>
  </si>
  <si>
    <t>SEVERE ASTHMA</t>
  </si>
  <si>
    <r>
      <rPr>
        <rFont val="Arial Narrow"/>
        <color theme="1"/>
        <sz val="10.0"/>
      </rPr>
      <t xml:space="preserve">ACUTE RESPIRATORY FAILURE SEC TO </t>
    </r>
    <r>
      <rPr>
        <rFont val="Arial Narrow"/>
        <b/>
        <color theme="1"/>
        <sz val="10.0"/>
      </rPr>
      <t>BRONCHIAL ASTHMAIN</t>
    </r>
    <r>
      <rPr>
        <rFont val="Arial Narrow"/>
        <color theme="1"/>
        <sz val="10.0"/>
      </rPr>
      <t xml:space="preserve"> SEVERE EXACERBATION, CAP-HR, CARDIAC DYSERTHENIA, ATRIAL FIBRILLATION  - SINUS HYPERTENSION </t>
    </r>
  </si>
  <si>
    <t>J45.90</t>
  </si>
  <si>
    <t>ALBA, FATIMA</t>
  </si>
  <si>
    <t>MACABEO, RENELENE
MIRALLES-RESURRECCION, KAREN VELASCO</t>
  </si>
  <si>
    <t>43</t>
  </si>
  <si>
    <t>AGQUIZ, ARNEL UNTALAN</t>
  </si>
  <si>
    <t>01-050191304-4</t>
  </si>
  <si>
    <t>MULTIPLE SOFT TISSUE  TUMOR, LEFT FOREARM, LEFT ANTERIOR THIGH</t>
  </si>
  <si>
    <t>MULTIPLE SOFT TISSUE TUMOR, LEFT FOREARM, LEFT ANTERIOR HIGH</t>
  </si>
  <si>
    <t>D21.2</t>
  </si>
  <si>
    <t>EXCISION OF MULTIPLE SOFT TISSUE TUMOR. LEFT FOREARM, LEFT ANTERIOR HIGH</t>
  </si>
  <si>
    <t>44</t>
  </si>
  <si>
    <t>BORJA, EDGAR ARAOS</t>
  </si>
  <si>
    <t>19-051408573-4</t>
  </si>
  <si>
    <t>CVD INFARCT VS BLEED ,  R/O MASS, R/O DFS</t>
  </si>
  <si>
    <r>
      <rPr>
        <rFont val="Arial Narrow"/>
        <b/>
        <color theme="1"/>
        <sz val="10.0"/>
      </rPr>
      <t>VASCULAR HEADACHE</t>
    </r>
    <r>
      <rPr>
        <rFont val="Arial Narrow"/>
        <color theme="1"/>
        <sz val="10.0"/>
      </rPr>
      <t>, MENINGIOMA, RIGHT FRONTAL</t>
    </r>
  </si>
  <si>
    <t>G44.1</t>
  </si>
  <si>
    <t>GO, ELEANOR</t>
  </si>
  <si>
    <t>45</t>
  </si>
  <si>
    <t>DIGDIGAN, JERRY BOY VILLARUEL</t>
  </si>
  <si>
    <t>11-201916583-6</t>
  </si>
  <si>
    <t>THROMBOSED INTERNAL HEMORRHOIDS</t>
  </si>
  <si>
    <t>THROMBOSED MIXED HEMORRHOIDS</t>
  </si>
  <si>
    <t>I84.0</t>
  </si>
  <si>
    <t>OPEN HEMORRHOIDECTOMY</t>
  </si>
  <si>
    <t>FESTIN, MARIA SONIA YEE</t>
  </si>
  <si>
    <t>PX HAS 2 PHILHEALTH - 1 IS HIS OWN AS A MEMBER, THE OTHER IS AS A DEPENDENT TO HIS SPOUSE (WIFE)</t>
  </si>
  <si>
    <t>46</t>
  </si>
  <si>
    <t>PACHECO, KJAH NOAH PANGANIBAN</t>
  </si>
  <si>
    <t>01-2711758214-3</t>
  </si>
  <si>
    <t>PANGANIBAN, CHARMAINE JOY AMANTE</t>
  </si>
  <si>
    <t>01-025860518-2</t>
  </si>
  <si>
    <t xml:space="preserve">PCAP R/O  ELECTROLYTE IMBALANCE </t>
  </si>
  <si>
    <r>
      <rPr>
        <rFont val="Arial Narrow"/>
        <b/>
        <color theme="1"/>
        <sz val="10.0"/>
      </rPr>
      <t>PCAP</t>
    </r>
    <r>
      <rPr>
        <rFont val="Arial Narrow"/>
        <color theme="1"/>
        <sz val="10.0"/>
      </rPr>
      <t xml:space="preserve"> , ACUTE GASTROENTERITIS WITH MODERATE DE3HYDRATION</t>
    </r>
  </si>
  <si>
    <t>DELFIN, THERESA DIONISIO</t>
  </si>
  <si>
    <t xml:space="preserve">
✔️ ANTIBIOTICS (CEFTRIAXONE, METRONIDAZOLE, CEFIXIME)
✔️ OTHER MEDS (SALBUTAMOL)
❌ NO OXYGEN
✔️ NEB (X2)
✔️ XRAY X3 (REFLECTS PNEUMONIA, PNEUMONIA CONSIDERED, PNEUMONIA RIGHT LOWER LUNG)
</t>
  </si>
  <si>
    <t>47</t>
  </si>
  <si>
    <t>ALARCON, MARVIN JHAY</t>
  </si>
  <si>
    <t>01-251029061-3</t>
  </si>
  <si>
    <t>ALARCON, LYNDON ORO</t>
  </si>
  <si>
    <t>19-051958705-3</t>
  </si>
  <si>
    <t>MIGRANT WORKER</t>
  </si>
  <si>
    <t>DENGUE FEVER WITH WARNING SIGNS, URINARY TRACT INFECTION</t>
  </si>
  <si>
    <t>DENGUE FEVER WTH WARNING SIGNS  (THROMBOCYODENIA)</t>
  </si>
  <si>
    <t xml:space="preserve">
✔️ + NS1 (EXTERNAL)
✔️ LOW P.C. (X4)
</t>
  </si>
  <si>
    <t>48</t>
  </si>
  <si>
    <t>CADANO, CYRILL NACIONAL</t>
  </si>
  <si>
    <t>01-051442819-6</t>
  </si>
  <si>
    <t>HEART FAILURE, REDUCED EJECTION FRACTION 37 % , HTN , DM</t>
  </si>
  <si>
    <r>
      <rPr>
        <rFont val="Arial Narrow"/>
        <b/>
        <color theme="1"/>
        <sz val="10.0"/>
      </rPr>
      <t>HYPERTENSIVE</t>
    </r>
    <r>
      <rPr>
        <rFont val="Arial Narrow"/>
        <color theme="1"/>
        <sz val="10.0"/>
      </rPr>
      <t xml:space="preserve"> CARDIOVASCULAR  DISEASE, </t>
    </r>
    <r>
      <rPr>
        <rFont val="Arial Narrow"/>
        <b/>
        <color theme="1"/>
        <sz val="10.0"/>
      </rPr>
      <t>HEART FAILURE</t>
    </r>
    <r>
      <rPr>
        <rFont val="Arial Narrow"/>
        <color theme="1"/>
        <sz val="10.0"/>
      </rPr>
      <t xml:space="preserve"> WITH REDUCED  EJECTION  FRACTION, DYSLIPIDEMIA</t>
    </r>
  </si>
  <si>
    <t>I11.0</t>
  </si>
  <si>
    <t>❌ MISSING 2D ECHO RESULT</t>
  </si>
  <si>
    <t>49</t>
  </si>
  <si>
    <t>GASATAYA, LUCY CANILLO</t>
  </si>
  <si>
    <t>19-025192609-7</t>
  </si>
  <si>
    <t>FOR BT</t>
  </si>
  <si>
    <r>
      <rPr>
        <rFont val="Arial Narrow"/>
        <b/>
        <color theme="1"/>
        <sz val="10.0"/>
      </rPr>
      <t>ANEMIA OF CHRONIC DISEASE</t>
    </r>
    <r>
      <rPr>
        <rFont val="Arial Narrow"/>
        <color theme="1"/>
        <sz val="10.0"/>
      </rPr>
      <t xml:space="preserve"> AND IRON DEFICIENCY FROM VAGINAL PROLAPSE , T/C MYEL;ODYSPLASTIC SYNDROME</t>
    </r>
  </si>
  <si>
    <t>D50.9</t>
  </si>
  <si>
    <t>HEYRES, JOSELITO</t>
  </si>
  <si>
    <t>OTAYCO, MICHELLE YAU
VELASCO, MANUEL REYES  JR.</t>
  </si>
  <si>
    <t xml:space="preserve">
✔️ CBC (X4) = 
LOW RBC, LOW HEMOGLOBIN, LOW HEMATROCRIT
✔️ LOW IRON, LOW TIBC 
✔️ HIGH RETICULOCYTE COUNT
✔️ BLOOD TRANSFUSION (X2)
</t>
  </si>
  <si>
    <t>50</t>
  </si>
  <si>
    <t>ISMAEL, JEZZA HASHIM</t>
  </si>
  <si>
    <t>14-025327627-0</t>
  </si>
  <si>
    <t xml:space="preserve">
✔️ + NS1
✔️ LOW P.C. (X6)
</t>
  </si>
  <si>
    <t>51</t>
  </si>
  <si>
    <t>ALVERO, ANDI GABRIEL VILLARTA</t>
  </si>
  <si>
    <t>ALVERO, DIONISIO ESCANIAN</t>
  </si>
  <si>
    <t>02-050476550-5</t>
  </si>
  <si>
    <r>
      <rPr>
        <rFont val="Arial Narrow"/>
        <b/>
        <color theme="1"/>
        <sz val="10.0"/>
      </rPr>
      <t>DENGUE FEVER SYNDROME  WITHOUT WARNING SIGNS</t>
    </r>
    <r>
      <rPr>
        <rFont val="Arial Narrow"/>
        <color theme="1"/>
        <sz val="10.0"/>
      </rPr>
      <t xml:space="preserve"> / UPPER RESPIRATORY  INFECTION</t>
    </r>
  </si>
  <si>
    <t>A97.0</t>
  </si>
  <si>
    <t>VILLAPANDO, EMPRESS ELIZA  CARLOS</t>
  </si>
  <si>
    <t xml:space="preserve">
✔️ + NS1
✔️ LOW P.C. (X1 ONLY)
</t>
  </si>
  <si>
    <t>52</t>
  </si>
  <si>
    <t>ABADIANO, VIEL ZY  INGAAN</t>
  </si>
  <si>
    <t>01-270213866-1</t>
  </si>
  <si>
    <t>INGAAN, DIVINE TIBAC</t>
  </si>
  <si>
    <t>03-000289004-2</t>
  </si>
  <si>
    <t>PCAP SEVERE</t>
  </si>
  <si>
    <t>PCAP MODERATE RISK</t>
  </si>
  <si>
    <t>FRAN, MARY ANNE SANTOS</t>
  </si>
  <si>
    <t xml:space="preserve">
✔️ ANTIBIOTICS (CO-AMOXICLAV)
✔️ OTHER MEDS (SALBUTAMOL)
✔️ NEB (X5)
✔️ OXYGEN (X7)
✔️ XRAY (CONSIDER PNEUMONIA)
</t>
  </si>
  <si>
    <t>53</t>
  </si>
  <si>
    <t>PALMES, RENATO BOMES</t>
  </si>
  <si>
    <t>PALMES, SALVE  MACASINAG</t>
  </si>
  <si>
    <t>19-201289399-6</t>
  </si>
  <si>
    <t>FEVER UNSPECIFIED ORIGIN</t>
  </si>
  <si>
    <r>
      <rPr>
        <rFont val="Arial Narrow"/>
        <color theme="1"/>
        <sz val="10.0"/>
      </rPr>
      <t xml:space="preserve">COMPLICATED TRACT INFECTION ,  </t>
    </r>
    <r>
      <rPr>
        <rFont val="Arial Narrow"/>
        <b/>
        <color theme="1"/>
        <sz val="10.0"/>
      </rPr>
      <t>OBSTRUCTIVE UROPATHY,</t>
    </r>
    <r>
      <rPr>
        <rFont val="Arial Narrow"/>
        <color theme="1"/>
        <sz val="10.0"/>
      </rPr>
      <t xml:space="preserve">  BENIGN PROSPETIC HYPERTROPHY, DIABETIS MELLITUS TYPE 2</t>
    </r>
  </si>
  <si>
    <t>N13.9</t>
  </si>
  <si>
    <t>✔️ KUB ULTRASOUND</t>
  </si>
  <si>
    <t>54</t>
  </si>
  <si>
    <t>AGUSTIN, LUCAS DANIEL</t>
  </si>
  <si>
    <t>01-270979113-1</t>
  </si>
  <si>
    <t>AGUSTIN CLEMENTE MERCADO</t>
  </si>
  <si>
    <t>02-025805449-1</t>
  </si>
  <si>
    <t>SEIZURE, TBI , ASPHYXATION</t>
  </si>
  <si>
    <r>
      <rPr>
        <rFont val="Arial Narrow"/>
        <b/>
        <color theme="1"/>
        <sz val="10.0"/>
      </rPr>
      <t>PNEUMONIA MODERATE RISK</t>
    </r>
    <r>
      <rPr>
        <rFont val="Arial Narrow"/>
        <color theme="1"/>
        <sz val="10.0"/>
      </rPr>
      <t>, CEREBRAL CONCUSSION, T/C SEIZURE  DISORDER</t>
    </r>
  </si>
  <si>
    <t>MAGASPI, RUMAR HONTIVEROS</t>
  </si>
  <si>
    <t xml:space="preserve">
✔️ ANTIBIOTICS (CEFUROXIME)
✔️ OXYGEN (X2)
✔️ XRAY (CONSIDER PNEUMONIA)
</t>
  </si>
  <si>
    <t>55</t>
  </si>
  <si>
    <t>BARONIA, EDESON  CARANDAN</t>
  </si>
  <si>
    <t>09-050080424-5</t>
  </si>
  <si>
    <t>MULTIPLE PHYSICAL INJURY SEC TO VEHICULAR ACCIDENT</t>
  </si>
  <si>
    <r>
      <rPr>
        <rFont val="Arial Narrow"/>
        <b/>
        <color theme="1"/>
        <sz val="10.0"/>
      </rPr>
      <t>FRACTURE, CLOSED 8TH  AND 9TH  POSTERIOR RIBS</t>
    </r>
    <r>
      <rPr>
        <rFont val="Arial Narrow"/>
        <color theme="1"/>
        <sz val="10.0"/>
      </rPr>
      <t>, LEFT MULTIIPLE PHYSICAL INJURY SECONDARY TO VEHICULAR ACCIDENT</t>
    </r>
  </si>
  <si>
    <t>S22.30</t>
  </si>
  <si>
    <t>MORATALLA, RICHIE NORREGA</t>
  </si>
  <si>
    <t>✔️ XRAY X3 (FRACTURES)</t>
  </si>
  <si>
    <t>56</t>
  </si>
  <si>
    <t>LAUREANO, ROSEBEL  MAGALLANO</t>
  </si>
  <si>
    <t>11-252044261-0</t>
  </si>
  <si>
    <t>OGBAC, FREDERICK ELISES</t>
  </si>
  <si>
    <t xml:space="preserve">
✔️ + NS1 (EXTERNAL)
✔️ LOW P.C. (X2)
❓  HIGH SGPT/ALT, HIGH SGOT/AST
</t>
  </si>
  <si>
    <t>57</t>
  </si>
  <si>
    <t>CUEVAS, THELMA SANDIEGO</t>
  </si>
  <si>
    <t>CUEVAS, JOSEPH CYRIL GONZALES</t>
  </si>
  <si>
    <t>01-175317200-0</t>
  </si>
  <si>
    <t>HYPERTENSIVE EMERGENCY</t>
  </si>
  <si>
    <r>
      <rPr>
        <rFont val="Arial Narrow"/>
        <b/>
        <color theme="1"/>
        <sz val="10.0"/>
      </rPr>
      <t>HYPERTENSIVE URGENCY</t>
    </r>
    <r>
      <rPr>
        <rFont val="Arial Narrow"/>
        <color theme="1"/>
        <sz val="10.0"/>
      </rPr>
      <t>, ROTATOR CUFF  TENDENITIS LEFY</t>
    </r>
  </si>
  <si>
    <t>BONGON, CHRISTINE JOY A.</t>
  </si>
  <si>
    <t>58</t>
  </si>
  <si>
    <t>BELDAD, NICOLAS DELA CRUZ</t>
  </si>
  <si>
    <t>01-175031334-7</t>
  </si>
  <si>
    <t>BRONCHIAL ASTHMA, COPD SUSPECT IN EXACERBATION, CAP- MODERATE RISK</t>
  </si>
  <si>
    <r>
      <rPr>
        <rFont val="Arial Narrow"/>
        <b/>
        <color theme="1"/>
        <sz val="10.0"/>
      </rPr>
      <t>BRONCHIAL ASTHMA IN ACUTE EXACERBATIO</t>
    </r>
    <r>
      <rPr>
        <rFont val="Arial Narrow"/>
        <color theme="1"/>
        <sz val="10.0"/>
      </rPr>
      <t>N ; CAP- MR ; MALNUTRITION</t>
    </r>
  </si>
  <si>
    <t>MALINAO, CRISTINA BIROG</t>
  </si>
  <si>
    <t>❓ XRAY</t>
  </si>
  <si>
    <t>59</t>
  </si>
  <si>
    <t>BATOCABE, Daniel Cuenta</t>
  </si>
  <si>
    <t>01-256029986-7</t>
  </si>
  <si>
    <t>PWD</t>
  </si>
  <si>
    <t>CAP-MR</t>
  </si>
  <si>
    <r>
      <rPr>
        <rFont val="Arial Narrow"/>
        <b/>
        <color theme="1"/>
        <sz val="10.0"/>
      </rPr>
      <t>CAP-MR</t>
    </r>
    <r>
      <rPr>
        <rFont val="Arial Narrow"/>
        <color theme="1"/>
        <sz val="10.0"/>
      </rPr>
      <t>, ADRENOLEKODYSTROPHY, SEIZURE DISORDER</t>
    </r>
  </si>
  <si>
    <t xml:space="preserve">
✔️ ANTIBIOTICS (CEFTRIAXONE)
✔️ OTHER MEDS (SALBUTAMOL)
✔️ NEB (X2)
✔️ OXYGEN (X6)
✔️ XRAY X2 (PNEUMONIA)
</t>
  </si>
  <si>
    <t>60</t>
  </si>
  <si>
    <t>GROSPE, MARIA ELISHA LOPOZ</t>
  </si>
  <si>
    <t>GROSPE, RICK MAR ARVISU</t>
  </si>
  <si>
    <t>01-050732888-7</t>
  </si>
  <si>
    <t xml:space="preserve">DENGUE FEVER </t>
  </si>
  <si>
    <t xml:space="preserve">DENGUE  FEVER WITH WARNING SIGNS </t>
  </si>
  <si>
    <t>CORTEZ, FATIMA GUILLERMA FERRER</t>
  </si>
  <si>
    <t>61</t>
  </si>
  <si>
    <t>PAYUMO, MARK ARISGADO</t>
  </si>
  <si>
    <t>16-025385879-3</t>
  </si>
  <si>
    <t>CONGESTIVE HEART FAILURE WITH REDUCED EF</t>
  </si>
  <si>
    <t>CONGESTIVE HEART FAILURE WITH REDUCED EJECTION FRACTION</t>
  </si>
  <si>
    <t>I50.9</t>
  </si>
  <si>
    <t>SANTOS , JOEL B</t>
  </si>
  <si>
    <t xml:space="preserve">
✔️ HIGH NT-PROBNP
✔️ XRAY = CARDIOMEGALY
✔️ ECHO (EF = 26%, LEFT VENTRICULAR HYPERTROPHY, ATRIAL ENLARGEMENT
</t>
  </si>
  <si>
    <t>62</t>
  </si>
  <si>
    <t>REYES, ARVIE JOY N/A</t>
  </si>
  <si>
    <t>01-026611499-6</t>
  </si>
  <si>
    <t>G2P0 (00010) PREGNANCY UTERINE 38 WEEKS  AOG DY EARLIEST ULTRASOUND</t>
  </si>
  <si>
    <r>
      <rPr>
        <rFont val="Arial Narrow"/>
        <color theme="1"/>
        <sz val="10.0"/>
      </rPr>
      <t xml:space="preserve">G2P1 (1011)PREGNANCY UTERINE DELIVERED  OPERATIVELY TO A CEPHALIC LIVE BIRTH  BABY BOY  AT 9.9  GM 3470 GRAMS APPROPRIATE  FOR 38 39 WEEKS VIA LOW TRANSVEWRSE </t>
    </r>
    <r>
      <rPr>
        <rFont val="Arial Narrow"/>
        <b/>
        <color theme="1"/>
        <sz val="10.0"/>
      </rPr>
      <t xml:space="preserve">CESARIAN </t>
    </r>
    <r>
      <rPr>
        <rFont val="Arial Narrow"/>
        <color theme="1"/>
        <sz val="10.0"/>
      </rPr>
      <t>SECTION FOR CEPHALOPELVIC DISPROPORTION SECONDARY TO FETAL MALPOSITION</t>
    </r>
  </si>
  <si>
    <t>O82.9 / 
Z37.0</t>
  </si>
  <si>
    <r>
      <rPr>
        <rFont val="Arial Narrow"/>
        <color theme="1"/>
        <sz val="10.0"/>
      </rPr>
      <t xml:space="preserve">LOW TRANSVEWRSE </t>
    </r>
    <r>
      <rPr>
        <rFont val="Arial Narrow"/>
        <b/>
        <color theme="1"/>
        <sz val="10.0"/>
      </rPr>
      <t xml:space="preserve">CEASARIAN </t>
    </r>
    <r>
      <rPr>
        <rFont val="Arial Narrow"/>
        <color theme="1"/>
        <sz val="10.0"/>
      </rPr>
      <t>SECTION / SAB</t>
    </r>
  </si>
  <si>
    <t>OB-GYN, MEDICINE, SURGERY</t>
  </si>
  <si>
    <t>63</t>
  </si>
  <si>
    <r>
      <rPr>
        <rFont val="Arial Narrow"/>
        <b/>
        <color theme="1"/>
        <sz val="10.0"/>
      </rPr>
      <t xml:space="preserve">PABLO, KHALIL ALONZO REYES
</t>
    </r>
    <r>
      <rPr>
        <rFont val="Arial Narrow"/>
        <b/>
        <color rgb="FF0000FF"/>
        <sz val="10.0"/>
      </rPr>
      <t>*** REYES BABY BOY ***</t>
    </r>
  </si>
  <si>
    <t>PABLO, KHALIL ALONZO REYES
*** REYES BABY BOY ***</t>
  </si>
  <si>
    <t xml:space="preserve">REYES, ARVIE JOY </t>
  </si>
  <si>
    <t xml:space="preserve"> LIVE TERM SINGLETON  MALE DELIVERED  VIA  "E" LTCS SECONDARY TO FAILED INDUCTION OF LABOR  BW  3.47 KG BL 51 CM  AS 9,9  MI  38-39 WKS , AGA</t>
  </si>
  <si>
    <r>
      <rPr>
        <rFont val="Arial Narrow"/>
        <color theme="1"/>
        <sz val="10.0"/>
      </rPr>
      <t xml:space="preserve">LIVE TERM </t>
    </r>
    <r>
      <rPr>
        <rFont val="Arial Narrow"/>
        <b/>
        <color theme="1"/>
        <sz val="10.0"/>
      </rPr>
      <t xml:space="preserve">SINGLETON  </t>
    </r>
    <r>
      <rPr>
        <rFont val="Arial Narrow"/>
        <color theme="1"/>
        <sz val="10.0"/>
      </rPr>
      <t>MALE DELIVERED  VIA C "E" LTCS  SECONDARY  TO FAILED INDUCTION  OF LABOR  BW = 3.47 KG, BL = 41 CM  AS 9,9 MI = 38-39  WKS AGA</t>
    </r>
  </si>
  <si>
    <t>Z38.0</t>
  </si>
  <si>
    <t xml:space="preserve">EXPANDED  NEW  BORN PACKAGE </t>
  </si>
  <si>
    <t>WELL BABY, NO NEED CF4</t>
  </si>
  <si>
    <t>64</t>
  </si>
  <si>
    <t>BUENAVENTURA, LHONA ZAIREL SAMONTE</t>
  </si>
  <si>
    <t>BUENAVENTURA, DIWATA SAMONTE</t>
  </si>
  <si>
    <t>19-051644616-5</t>
  </si>
  <si>
    <t xml:space="preserve">SVI, R/O UTI , R/O  DFS WITH WARNING SIGNS </t>
  </si>
  <si>
    <r>
      <rPr>
        <rFont val="Arial Narrow"/>
        <b/>
        <color theme="1"/>
        <sz val="10.0"/>
      </rPr>
      <t xml:space="preserve">INFLUENZA </t>
    </r>
    <r>
      <rPr>
        <rFont val="Arial Narrow"/>
        <color theme="1"/>
        <sz val="10.0"/>
      </rPr>
      <t>LIKE ILLNESS , ACUTE TONSILLIOPHARYNGITIS, EXUDATIVE WITH MODERAQTE SIGNS  OF DEHYDRATION</t>
    </r>
  </si>
  <si>
    <t>J11.1</t>
  </si>
  <si>
    <t>65</t>
  </si>
  <si>
    <t>BECHAYDA, THELMA D.</t>
  </si>
  <si>
    <t>01-175170753-5</t>
  </si>
  <si>
    <t>ANGLE CLOSURE  GLAUCOMA</t>
  </si>
  <si>
    <r>
      <rPr>
        <rFont val="Arial Narrow"/>
        <color theme="1"/>
        <sz val="10.0"/>
      </rPr>
      <t xml:space="preserve">ANGLE CLOSURE  </t>
    </r>
    <r>
      <rPr>
        <rFont val="Arial Narrow"/>
        <b/>
        <color theme="1"/>
        <sz val="10.0"/>
      </rPr>
      <t>GLAUCOMA</t>
    </r>
  </si>
  <si>
    <t>H40.2</t>
  </si>
  <si>
    <r>
      <rPr>
        <rFont val="Arial Narrow"/>
        <color theme="1"/>
        <sz val="10.0"/>
      </rPr>
      <t>LASER</t>
    </r>
    <r>
      <rPr>
        <rFont val="Arial Narrow"/>
        <b/>
        <color theme="1"/>
        <sz val="10.0"/>
      </rPr>
      <t xml:space="preserve"> IRIDECTOMY</t>
    </r>
  </si>
  <si>
    <t>DEL ROSARIO, MARY ROSE PUNZAL</t>
  </si>
  <si>
    <t>66</t>
  </si>
  <si>
    <t>DELA VEGA, SEAN BRYANT GONZALES</t>
  </si>
  <si>
    <t>01-252020518-5</t>
  </si>
  <si>
    <t>DELA VEGA, SHEN GONZALES</t>
  </si>
  <si>
    <t>01-050924711-6</t>
  </si>
  <si>
    <t>SVI, R/O DFS , R/O UTI, AGE</t>
  </si>
  <si>
    <r>
      <rPr>
        <rFont val="Arial Narrow"/>
        <b/>
        <color theme="1"/>
        <sz val="10.0"/>
      </rPr>
      <t>ACUTE GASTROENTIRITIS</t>
    </r>
    <r>
      <rPr>
        <rFont val="Arial Narrow"/>
        <color theme="1"/>
        <sz val="10.0"/>
      </rPr>
      <t xml:space="preserve"> WITH  MODERATE DEHYDRATION </t>
    </r>
  </si>
  <si>
    <t>AO0.9, E86.1</t>
  </si>
  <si>
    <t>67</t>
  </si>
  <si>
    <t>DUMASIG, WILLIAM LASQUITES</t>
  </si>
  <si>
    <t>19-089729237-1</t>
  </si>
  <si>
    <t xml:space="preserve">FRACTURE, SUBCUTANEOUS EMPYSEMA RIGHT CHEST SEC TO FALL </t>
  </si>
  <si>
    <r>
      <rPr>
        <rFont val="Arial Narrow"/>
        <b/>
        <color theme="1"/>
        <sz val="10.0"/>
      </rPr>
      <t>PNEUMOHEMOTHORAX</t>
    </r>
    <r>
      <rPr>
        <rFont val="Arial Narrow"/>
        <color theme="1"/>
        <sz val="10.0"/>
      </rPr>
      <t>, RIGHT; FRACTURE OF 5TH AND 6TH BIB, RIGHT SECONDARY BLUNT</t>
    </r>
  </si>
  <si>
    <t>J93.9</t>
  </si>
  <si>
    <r>
      <rPr>
        <rFont val="Arial Narrow"/>
        <color theme="1"/>
        <sz val="10.0"/>
      </rPr>
      <t xml:space="preserve">CLOSED TUBE </t>
    </r>
    <r>
      <rPr>
        <rFont val="Arial Narrow"/>
        <b/>
        <color theme="1"/>
        <sz val="10.0"/>
      </rPr>
      <t xml:space="preserve">THORACOSTOMY </t>
    </r>
    <r>
      <rPr>
        <rFont val="Arial Narrow"/>
        <color theme="1"/>
        <sz val="10.0"/>
      </rPr>
      <t>, RIGHT (2020)</t>
    </r>
  </si>
  <si>
    <t>68</t>
  </si>
  <si>
    <t>ESTEBAN, VIEN FRANCINE ATALIP</t>
  </si>
  <si>
    <t>ESTEBAN, JOMAR FERRER</t>
  </si>
  <si>
    <t>01-250044309-8</t>
  </si>
  <si>
    <t>ACUTE RESPIRATORY  TRACT INFECTION R/O PNEUMONIA</t>
  </si>
  <si>
    <t>PNEUMONIA PCAP-C</t>
  </si>
  <si>
    <t xml:space="preserve">
✔️ ANTIBIOTICS (CEFUROXIME)
✔️ OTHER MEDS (SALBUTAMOL)
✔️ NEB (X4)
❌ OXYGEN
✔️ XRAY (MINIMAL PNEUMONIA)
</t>
  </si>
  <si>
    <t>69</t>
  </si>
  <si>
    <t>PERALTA, HERMINIO ALAFO JR.</t>
  </si>
  <si>
    <t>01-051827057-0</t>
  </si>
  <si>
    <t xml:space="preserve">PHYSICAL INJURIES SEC TO FALL, R/O FRACTURE </t>
  </si>
  <si>
    <r>
      <rPr>
        <rFont val="Arial Narrow"/>
        <b/>
        <color theme="1"/>
        <sz val="10.0"/>
      </rPr>
      <t>MULTIPLE PHYSICAL INJURIES</t>
    </r>
    <r>
      <rPr>
        <rFont val="Arial Narrow"/>
        <color theme="1"/>
        <sz val="10.0"/>
      </rPr>
      <t xml:space="preserve"> SECONDARY  FALL </t>
    </r>
  </si>
  <si>
    <t>T07</t>
  </si>
  <si>
    <r>
      <rPr>
        <rFont val="Arial Narrow"/>
        <color theme="1"/>
        <sz val="10.0"/>
      </rPr>
      <t xml:space="preserve">SUTURING OF WOUND, </t>
    </r>
    <r>
      <rPr>
        <rFont val="Arial Narrow"/>
        <b/>
        <color theme="1"/>
        <sz val="10.0"/>
      </rPr>
      <t xml:space="preserve">DEBRIDEMENT </t>
    </r>
    <r>
      <rPr>
        <rFont val="Arial Narrow"/>
        <color theme="1"/>
        <sz val="10.0"/>
      </rPr>
      <t>OF WOUND</t>
    </r>
  </si>
  <si>
    <t>11043
12004</t>
  </si>
  <si>
    <t>PARAGUYA, REY ONDAP</t>
  </si>
  <si>
    <t>70</t>
  </si>
  <si>
    <t>DICOLEN, AZIA JAYRA ANGELES</t>
  </si>
  <si>
    <t>06-251718729-7</t>
  </si>
  <si>
    <t>DICOLEN, AIZA ANGELES</t>
  </si>
  <si>
    <t>03-050683443-7</t>
  </si>
  <si>
    <t>DENGUE FEVER WITH WARNING WARNING SIGNS</t>
  </si>
  <si>
    <t>MOLINA, SUNSHINE  LEAH ALMA PENESA</t>
  </si>
  <si>
    <t xml:space="preserve">
✔️ + NS1 (EXTERNAL)
✔️ LOW P.C. (X2)
✔️HIGH HEMTOCRIT, LOW WBC (X8)
</t>
  </si>
  <si>
    <t>71</t>
  </si>
  <si>
    <t>TOLLEDO, NANCY TATAD</t>
  </si>
  <si>
    <t>19-000597420-1</t>
  </si>
  <si>
    <t>OCCULT INFECTION</t>
  </si>
  <si>
    <r>
      <rPr>
        <rFont val="Arial Narrow"/>
        <color theme="1"/>
        <sz val="10.0"/>
      </rPr>
      <t xml:space="preserve">ACUTE LIVER INJURY, </t>
    </r>
    <r>
      <rPr>
        <rFont val="Arial Narrow"/>
        <b/>
        <color theme="1"/>
        <sz val="10.0"/>
      </rPr>
      <t>GASTRITIS</t>
    </r>
    <r>
      <rPr>
        <rFont val="Arial Narrow"/>
        <color theme="1"/>
        <sz val="10.0"/>
      </rPr>
      <t xml:space="preserve"> H PYLON ESOPAHAGITIS,  LA-A, HIATAL HERNIA, DUODINAL, BULB ULCER</t>
    </r>
  </si>
  <si>
    <t>K29.7</t>
  </si>
  <si>
    <t>GASTROSCOPY</t>
  </si>
  <si>
    <t>RANCHES, LOUILLE RAPISURA</t>
  </si>
  <si>
    <t>GUERRERO, CRISITNA EMILY REVILLA</t>
  </si>
  <si>
    <t>72</t>
  </si>
  <si>
    <t>REMO, MARCIANO LUMANGLAS</t>
  </si>
  <si>
    <t>01-051199531-6</t>
  </si>
  <si>
    <t>CAP-MR, T/C HEART FAILURE</t>
  </si>
  <si>
    <r>
      <rPr>
        <rFont val="Arial Narrow"/>
        <color theme="1"/>
        <sz val="10.0"/>
      </rPr>
      <t>ISCHEMIC HEART DISEASE, COPD,</t>
    </r>
    <r>
      <rPr>
        <rFont val="Arial Narrow"/>
        <b/>
        <color theme="1"/>
        <sz val="10.0"/>
      </rPr>
      <t xml:space="preserve"> CAP-MR</t>
    </r>
  </si>
  <si>
    <t>SANTOS, EDLYN JOHN</t>
  </si>
  <si>
    <t>GARCIA, ANN CRIZETTE R.
MIRALLES- RESURRECCION, KAREN VELASCO</t>
  </si>
  <si>
    <t>73</t>
  </si>
  <si>
    <t>DAYAG, JESSICA VILLABRILLE</t>
  </si>
  <si>
    <t>03-000261691-9</t>
  </si>
  <si>
    <t>T/C ACUTE APPENDICITIS ; R/O UTI</t>
  </si>
  <si>
    <t xml:space="preserve">ACUTE APPENDICITIS SUPPURATIVE </t>
  </si>
  <si>
    <t>K35.0</t>
  </si>
  <si>
    <t>APPENDECTOMY</t>
  </si>
  <si>
    <t xml:space="preserve">POSIO, JAN PETER PARAS </t>
  </si>
  <si>
    <t xml:space="preserve">CALINGO, RENEIFE MAE B. </t>
  </si>
  <si>
    <t>74</t>
  </si>
  <si>
    <t>FORONDA, MARC RAENER GILBERT JAMITO</t>
  </si>
  <si>
    <t>01-051135505-8</t>
  </si>
  <si>
    <r>
      <rPr>
        <rFont val="Arial Narrow"/>
        <color theme="1"/>
        <sz val="10.0"/>
      </rPr>
      <t xml:space="preserve">GERD, </t>
    </r>
    <r>
      <rPr>
        <rFont val="Arial Narrow"/>
        <b/>
        <color theme="1"/>
        <sz val="10.0"/>
      </rPr>
      <t>UPPER RESPIRATORY TRACT INFECTION</t>
    </r>
    <r>
      <rPr>
        <rFont val="Arial Narrow"/>
        <color theme="1"/>
        <sz val="10.0"/>
      </rPr>
      <t>, T2DM, HASCVD, HYPERTENSION, DYSLIPIDEMIA</t>
    </r>
  </si>
  <si>
    <t>J06.9</t>
  </si>
  <si>
    <t>BALINA, MEGAN MARGRETHE DELA CRUZ</t>
  </si>
  <si>
    <t xml:space="preserve">GARCIA, ANN CRIZETTE R. </t>
  </si>
  <si>
    <t>75</t>
  </si>
  <si>
    <t>PEREZ, NELSON CRUZ</t>
  </si>
  <si>
    <t>19-089358967-1</t>
  </si>
  <si>
    <t xml:space="preserve">ACUTE SYMPTOMATIC SEIZURE  TO ELECTROLYTE IMBALANCE </t>
  </si>
  <si>
    <r>
      <rPr>
        <rFont val="Arial Narrow"/>
        <b/>
        <color theme="1"/>
        <sz val="10.0"/>
      </rPr>
      <t>CARDIOMYOPATHY</t>
    </r>
    <r>
      <rPr>
        <rFont val="Arial Narrow"/>
        <color theme="1"/>
        <sz val="10.0"/>
      </rPr>
      <t>, ACUTE BRONCHITIS, T2DM, HASCVD, IHD CHF</t>
    </r>
  </si>
  <si>
    <t>I42.9</t>
  </si>
  <si>
    <t xml:space="preserve">VALEROS, KATHERINE  AVELLANEDA </t>
  </si>
  <si>
    <t>MUTUC, JAYSON M.</t>
  </si>
  <si>
    <t>76</t>
  </si>
  <si>
    <t>LANZUELA, HESTER SABADUQUIA</t>
  </si>
  <si>
    <t>01-175128871-0</t>
  </si>
  <si>
    <t>CAP MR, T/C ACS</t>
  </si>
  <si>
    <r>
      <rPr>
        <rFont val="Arial Narrow"/>
        <b/>
        <color theme="1"/>
        <sz val="10.0"/>
      </rPr>
      <t>CAP-MR</t>
    </r>
    <r>
      <rPr>
        <rFont val="Arial Narrow"/>
        <color theme="1"/>
        <sz val="10.0"/>
      </rPr>
      <t>, HEART FAILURE WITH PRESERVED EF, HASCVD, DMTY2</t>
    </r>
  </si>
  <si>
    <t>77</t>
  </si>
  <si>
    <t>GALUTERA, AGNES ILAR</t>
  </si>
  <si>
    <t>06-025223767-7</t>
  </si>
  <si>
    <t>ABSCESS CHEST</t>
  </si>
  <si>
    <t>L02.2</t>
  </si>
  <si>
    <t>DEBRIDEMENT OF EXTENSIVE ECZEMATOUS OR INFECTED SKIN</t>
  </si>
  <si>
    <t>78</t>
  </si>
  <si>
    <t>OLLERES, MA. TERESA TAGUMPAY</t>
  </si>
  <si>
    <t>01-051862813-0</t>
  </si>
  <si>
    <t>INFECTED SEBACEOUS CYST, LEFT BREAST</t>
  </si>
  <si>
    <t>L72.9</t>
  </si>
  <si>
    <t>EXCISION OF SEBACEOUS CYST, LEFT BREAST</t>
  </si>
  <si>
    <t>CABALLERO, REMOO B.</t>
  </si>
  <si>
    <t>79</t>
  </si>
  <si>
    <t>KADIR, EZEKHIELL HARLIE MORALES</t>
  </si>
  <si>
    <t>MORALES, DAISY RACQUEL JULIAN</t>
  </si>
  <si>
    <t>07-201669943-9</t>
  </si>
  <si>
    <t>BFC</t>
  </si>
  <si>
    <t xml:space="preserve">BENIGN FEBRILE CONVULSION, PNEUMONIA MODERATE RISK </t>
  </si>
  <si>
    <t>VILLAPANDO, EMPRESS ELIZA CARLOS</t>
  </si>
  <si>
    <t>--</t>
  </si>
  <si>
    <t>80</t>
  </si>
  <si>
    <t>SANTILLAN, MICHAEL UY</t>
  </si>
  <si>
    <t>01-271175487-1</t>
  </si>
  <si>
    <t>SANTILLAN, MARIE UY</t>
  </si>
  <si>
    <t>02-050230892-1</t>
  </si>
  <si>
    <t>POIRCUNA, MICHELLE ANNE KANAPI</t>
  </si>
  <si>
    <t>81</t>
  </si>
  <si>
    <t>LORETO, ALLYN ALTAR</t>
  </si>
  <si>
    <t>08-051474948-9</t>
  </si>
  <si>
    <t>INFECTED NAIL BED 1ST DIGIT , FOOT LEFT</t>
  </si>
  <si>
    <t>L03.0</t>
  </si>
  <si>
    <t>REPAIR OF NAIL BED</t>
  </si>
  <si>
    <t>82</t>
  </si>
  <si>
    <t>ROBLES, ERICA JEN CORPUZ</t>
  </si>
  <si>
    <t>01-051464656-8</t>
  </si>
  <si>
    <t>G1P0 PREGNANCY UTERINE  10 WEEKS AOG ; BLIGHTED OVUM</t>
  </si>
  <si>
    <t>G1P0 (0010) PREGNANCY  UTERINE  10 WEEK ; BLIGHTED  OVUM , EVACUATED</t>
  </si>
  <si>
    <t>O02.0</t>
  </si>
  <si>
    <t>VICENTE, LORELEE REYES</t>
  </si>
  <si>
    <t>83</t>
  </si>
  <si>
    <t>FABRIGA, KARLEE AMIZ AÑONUEVO</t>
  </si>
  <si>
    <t>22-000112849-3</t>
  </si>
  <si>
    <t>T/C DFS</t>
  </si>
  <si>
    <t xml:space="preserve">MANZANO, MARCO ROMULO REVILLA </t>
  </si>
  <si>
    <t>84</t>
  </si>
  <si>
    <t>SELMA, CORAZON ENCABO</t>
  </si>
  <si>
    <t>01-026353425-0</t>
  </si>
  <si>
    <t>GASTROESOPHANGEAL REFLUX</t>
  </si>
  <si>
    <r>
      <rPr>
        <rFont val="Arial Narrow"/>
        <color theme="1"/>
        <sz val="10.0"/>
      </rPr>
      <t xml:space="preserve">GALL BLADDER SLUDGE , </t>
    </r>
    <r>
      <rPr>
        <rFont val="Arial Narrow"/>
        <b/>
        <color theme="1"/>
        <sz val="10.0"/>
      </rPr>
      <t>GASTROESOPHANGELA REFLUX DISEASE</t>
    </r>
    <r>
      <rPr>
        <rFont val="Arial Narrow"/>
        <color theme="1"/>
        <sz val="10.0"/>
      </rPr>
      <t xml:space="preserve">, BREAST MASS , T/C BRAIN METASTASIS  </t>
    </r>
  </si>
  <si>
    <t>K21.9</t>
  </si>
  <si>
    <t>DEL ROSARIO, MARY ROS PUNZAL
VALERO, GABRIEL ROMUALDO LINAO</t>
  </si>
  <si>
    <t>85</t>
  </si>
  <si>
    <t>NOTOR, JIANE MAYNE ROBIO</t>
  </si>
  <si>
    <t>NOTOR, MARY JANE ROBIO</t>
  </si>
  <si>
    <t>09-050242507-1</t>
  </si>
  <si>
    <t xml:space="preserve">PREORBITAL CELLULITIS </t>
  </si>
  <si>
    <r>
      <rPr>
        <rFont val="Arial Narrow"/>
        <b/>
        <color theme="1"/>
        <sz val="10.0"/>
      </rPr>
      <t xml:space="preserve">PREORBITAL CELLULITIS  </t>
    </r>
    <r>
      <rPr>
        <rFont val="Arial Narrow"/>
        <color theme="1"/>
        <sz val="10.0"/>
      </rPr>
      <t>SECONDARY TO INFECTED WOUND  ON L NOSTRIL</t>
    </r>
  </si>
  <si>
    <t>L03.2</t>
  </si>
  <si>
    <t>VILLAPANDO, EMPRESS ELIZA C.</t>
  </si>
  <si>
    <t>86</t>
  </si>
  <si>
    <t>GACIAS, FARVEY CANTERO</t>
  </si>
  <si>
    <t>19-089596793-2</t>
  </si>
  <si>
    <t>T/C CAP - MR</t>
  </si>
  <si>
    <r>
      <rPr>
        <rFont val="Arial Narrow"/>
        <b/>
        <color theme="1"/>
        <sz val="10.0"/>
      </rPr>
      <t>DENGUE FEVER WITH WARNING SIGNS</t>
    </r>
    <r>
      <rPr>
        <rFont val="Arial Narrow"/>
        <color theme="1"/>
        <sz val="10.0"/>
      </rPr>
      <t xml:space="preserve"> / URTI</t>
    </r>
  </si>
  <si>
    <t>87</t>
  </si>
  <si>
    <t>SALVA, JERRY CINTO</t>
  </si>
  <si>
    <t>01-050394564-4</t>
  </si>
  <si>
    <t>T/C CVD  RIGHT THALAMOCOPSULAR</t>
  </si>
  <si>
    <t>ACUTE INTRACEREBRAL  HEMORRHAGE</t>
  </si>
  <si>
    <t>I61.9</t>
  </si>
  <si>
    <t>88</t>
  </si>
  <si>
    <t>ORAPA, KARSON BEV APOLINARIO</t>
  </si>
  <si>
    <t>ORAPA, JANICE APOLINARIO</t>
  </si>
  <si>
    <t>08-051021134-4</t>
  </si>
  <si>
    <t>ATP NON EXUDATIVE</t>
  </si>
  <si>
    <t>ATP EXUDATIVE</t>
  </si>
  <si>
    <t>89</t>
  </si>
  <si>
    <t>RAYALA, AVELINA BALITIAN</t>
  </si>
  <si>
    <t>01-025258866-9</t>
  </si>
  <si>
    <t>NON HEALING  WOUND RIGHT  ANKLE T/C  UTI</t>
  </si>
  <si>
    <r>
      <rPr>
        <rFont val="Arial Narrow"/>
        <b/>
        <color theme="1"/>
        <sz val="10.0"/>
      </rPr>
      <t>CELLULITIS RIGHT LEG</t>
    </r>
    <r>
      <rPr>
        <rFont val="Arial Narrow"/>
        <color theme="1"/>
        <sz val="10.0"/>
      </rPr>
      <t xml:space="preserve"> ; DM TYPE 2 , AKI ON TOP OF CKD 2 TO INFECTION , DM, NEPHROLITHIASIS </t>
    </r>
  </si>
  <si>
    <t>L03.1</t>
  </si>
  <si>
    <t>MACABEO, MINERVA BELDAD</t>
  </si>
  <si>
    <t>90</t>
  </si>
  <si>
    <t>DEGAMO, GERALD HALLIG</t>
  </si>
  <si>
    <t>01-0512734788</t>
  </si>
  <si>
    <t>CONNECTIVE AND OTHER SOFT TISSUE  OF UPPER LIMD, INCLUDING SHOULDER</t>
  </si>
  <si>
    <t>D21.1</t>
  </si>
  <si>
    <t>EXCISION, TUMOR, UPPER ARM OR ELBOW AREA, DEEP, SUBFASCIAL OR INTRAMUSCULAR</t>
  </si>
  <si>
    <t>GALICIA, PAUL MICHAEL FRANI</t>
  </si>
  <si>
    <t>91</t>
  </si>
  <si>
    <t>SALVADOR, LOUIS</t>
  </si>
  <si>
    <t>19-025064646-5</t>
  </si>
  <si>
    <t>EXCISION, TUMOR, FOREARM AND / OR WRIST AREA, DEEP, SUBFASCIAL OR INTRAMUSCULAR</t>
  </si>
  <si>
    <t>92</t>
  </si>
  <si>
    <t>VILLAMOR, WILLIAM CAYABYAB</t>
  </si>
  <si>
    <t>19-088866863-6</t>
  </si>
  <si>
    <t>BENIGN PAROXYSMAL POSITIONAL VERTIGO, ACUTE OTITIS  MEDIAL LEFT EAR</t>
  </si>
  <si>
    <r>
      <rPr>
        <rFont val="Arial Narrow"/>
        <b/>
        <color theme="1"/>
        <sz val="10.0"/>
      </rPr>
      <t>BPPV</t>
    </r>
    <r>
      <rPr>
        <rFont val="Arial Narrow"/>
        <color theme="1"/>
        <sz val="10.0"/>
      </rPr>
      <t>- RESOLVING , ADM , LEFT EAR RESOLVING , HYPERTENSION , DIABETES MELLITUS</t>
    </r>
  </si>
  <si>
    <t>H81.1</t>
  </si>
  <si>
    <t>RODRIGUEZ, JENNIFER P.</t>
  </si>
  <si>
    <t>93</t>
  </si>
  <si>
    <t>FRANCISCO, LORETTA REYNOSO</t>
  </si>
  <si>
    <t>01-175332432-3</t>
  </si>
  <si>
    <t>CVD INFRACT  LEFT CENTRIUM SEMIOVALE , HYPERTENSION</t>
  </si>
  <si>
    <r>
      <rPr>
        <rFont val="Arial Narrow"/>
        <color theme="1"/>
        <sz val="10.0"/>
      </rPr>
      <t xml:space="preserve">CVD INFARCT , </t>
    </r>
    <r>
      <rPr>
        <rFont val="Arial Narrow"/>
        <b/>
        <color theme="1"/>
        <sz val="10.0"/>
      </rPr>
      <t>TENSION HEADACHE</t>
    </r>
    <r>
      <rPr>
        <rFont val="Arial Narrow"/>
        <color theme="1"/>
        <sz val="10.0"/>
      </rPr>
      <t xml:space="preserve"> , HYPERTENSION</t>
    </r>
  </si>
  <si>
    <t>G44.2</t>
  </si>
  <si>
    <t>IMPERIAL, MARIA ANGELICA  LIZA VELASCO</t>
  </si>
  <si>
    <t>94</t>
  </si>
  <si>
    <t>ABIT, ADALIA CELESTINE SOLIMAN</t>
  </si>
  <si>
    <t>SOLIMAN, MA. CRISTINA  BUSIÑOS</t>
  </si>
  <si>
    <t>01-025942214-6</t>
  </si>
  <si>
    <t>PCAP</t>
  </si>
  <si>
    <t>PCAP - MODERATE RISK</t>
  </si>
  <si>
    <t>BAUTISTA, MARICEL  LANDAGAN</t>
  </si>
  <si>
    <t>95</t>
  </si>
  <si>
    <t>LUMANTAS, ALONA BURILLO</t>
  </si>
  <si>
    <t>LUMANTAS, ROLAND CALVEZ</t>
  </si>
  <si>
    <t>18-025145898-5</t>
  </si>
  <si>
    <t>UTI T/C ACUTE APPENDICITIS</t>
  </si>
  <si>
    <r>
      <rPr>
        <rFont val="Arial Narrow"/>
        <b/>
        <color theme="1"/>
        <sz val="10.0"/>
      </rPr>
      <t>UTI</t>
    </r>
    <r>
      <rPr>
        <rFont val="Arial Narrow"/>
        <color theme="1"/>
        <sz val="10.0"/>
      </rPr>
      <t xml:space="preserve"> R/O  ACUTE APPENDICITIS</t>
    </r>
  </si>
  <si>
    <t>96</t>
  </si>
  <si>
    <t>ISON, ANGELA OMAÑA</t>
  </si>
  <si>
    <t>01-200216371-1</t>
  </si>
  <si>
    <r>
      <rPr>
        <rFont val="Arial Narrow"/>
        <color theme="1"/>
        <sz val="10.0"/>
      </rPr>
      <t xml:space="preserve">DENGUE FEVER WITH WARNING SIGNS , </t>
    </r>
    <r>
      <rPr>
        <rFont val="Arial Narrow"/>
        <b/>
        <color theme="1"/>
        <sz val="10.0"/>
      </rPr>
      <t>HYPERTHYROIDISM</t>
    </r>
    <r>
      <rPr>
        <rFont val="Arial Narrow"/>
        <color theme="1"/>
        <sz val="10.0"/>
      </rPr>
      <t xml:space="preserve"> IN STORM RESOLVING BRONCHIAL ASTHMA IN ACUTE EXCATION, IRON DEFICIENCY ANEMIA</t>
    </r>
  </si>
  <si>
    <t>E05.9</t>
  </si>
  <si>
    <t>VELASCO, MANUEL REYES  JR.</t>
  </si>
  <si>
    <t>97</t>
  </si>
  <si>
    <t>DOLFO, ARMIE JOY CANLAPAN</t>
  </si>
  <si>
    <t>CANLAPAN, LEA MIE JOY DECIEMBRE</t>
  </si>
  <si>
    <t>01-051214660-6</t>
  </si>
  <si>
    <t>SPONSORED- POS FINANCIALLY INCAPABLE</t>
  </si>
  <si>
    <t>T/C STEVEN  JOHNSON SYNDROME</t>
  </si>
  <si>
    <r>
      <rPr>
        <rFont val="Arial Narrow"/>
        <color theme="1"/>
        <sz val="10.0"/>
      </rPr>
      <t xml:space="preserve">CLINICAL SEPSIS , </t>
    </r>
    <r>
      <rPr>
        <rFont val="Arial Narrow"/>
        <b/>
        <color theme="1"/>
        <sz val="10.0"/>
      </rPr>
      <t>VIRAL EXANTHEM</t>
    </r>
    <r>
      <rPr>
        <rFont val="Arial Narrow"/>
        <color theme="1"/>
        <sz val="10.0"/>
      </rPr>
      <t xml:space="preserve"> ,  VIRAL INFECTION</t>
    </r>
  </si>
  <si>
    <t>B09</t>
  </si>
  <si>
    <t>98</t>
  </si>
  <si>
    <t>BARRO, ANGELITO PASION</t>
  </si>
  <si>
    <t>19-000045285-1</t>
  </si>
  <si>
    <t xml:space="preserve">IMPENDING RESPI FAILURE; T/C  COMMUNITY ACQUIRED PNEUMONIA VS PULMONARY CONGESTION; R/O  ACUTE CORONARY SYNDROME </t>
  </si>
  <si>
    <r>
      <rPr>
        <rFont val="Arial Narrow"/>
        <b/>
        <color theme="1"/>
        <sz val="10.0"/>
      </rPr>
      <t>ACUTE PULMONARY CONGESTION</t>
    </r>
    <r>
      <rPr>
        <rFont val="Arial Narrow"/>
        <color theme="1"/>
        <sz val="10.0"/>
      </rPr>
      <t xml:space="preserve"> 2 TO ACUTE RESPIRATORY FAILURE  TYPE 1,  ACUTE CORONARY  SYNDROME, HYPERTENSIVE  CARDIOVASCULAR DISEASE, ACUTE PULMONARY EDEMA, CKD V SEC TO DIABETIC NEPLYPATY, AND MAINTAIN HD 3X A WEEK  T2DM WITH MICROVASCULAR COMPLICATIONS </t>
    </r>
  </si>
  <si>
    <t>J81</t>
  </si>
  <si>
    <t>SANTOS, JOEL
MACABEO, MINERVA BELDAD</t>
  </si>
  <si>
    <t>99</t>
  </si>
  <si>
    <t>REPASA, KRISTINE JOY MALAZARTE</t>
  </si>
  <si>
    <t>02-026734208-4</t>
  </si>
  <si>
    <t>G1P0 PU 36 2/7 WEEKS AOG CEPHALIC IN PRETERM LABOR</t>
  </si>
  <si>
    <t xml:space="preserve">GRADA 1 PARA 1  (1001) PV 37 WEEKS  AOG, CEPHALIC  DELIVERED  VIA NORMAL SPONTANEOUS  DELIVERY WITH MEDIAN  EPISIOTOMY  AND REPAIR OF 3RD DEGREE  LACERATION  UNDER LOCAL ANESTHESIA AND IV SEDATION  TO A TERM BIRTH LIVE  FEMALE AS  8,9 BW 2590 GRAMS , BL 54 CMS  </t>
  </si>
  <si>
    <t>Z37.0</t>
  </si>
  <si>
    <t>NORMAL SPONTANEOUS DELIVERY WITH MEDIAN EPISIOTOMY  AND REPAIR OF  3RD DEGREE LACERATION  UNDER LOCAL ANESTHESIA  AND IV  SEDATION</t>
  </si>
  <si>
    <t>MORATALLA, NOELLE ANGELI IMPERIAL</t>
  </si>
  <si>
    <t>MEDICINE, OB-GYN</t>
  </si>
  <si>
    <t>100</t>
  </si>
  <si>
    <t>REPASA, BABY GIRL</t>
  </si>
  <si>
    <t>LIVE TERM , SINGLETON FEMALE , DELIVERY VIA NSD , A, S 8,9 BALLARD SCORE 37 WEEKS , BW 2590 GRAMS , AGA</t>
  </si>
  <si>
    <t>TERM BIRTH FEMALE AGA</t>
  </si>
  <si>
    <t xml:space="preserve">EXPANDED NEW BORN CARE PACKAGE </t>
  </si>
  <si>
    <t>101</t>
  </si>
  <si>
    <t>CAMBARIHAN, EDENIEL LUNA</t>
  </si>
  <si>
    <t>01-025574820-9</t>
  </si>
  <si>
    <t>DENGUE FEVERWITH WARNING SIGNS</t>
  </si>
  <si>
    <t>ROMAN, ARTHUR DESSI ESTRADA</t>
  </si>
  <si>
    <t>MISSING DOCTORS SIGNATURE</t>
  </si>
  <si>
    <t>MISSING DOCTOR SIGNATURE</t>
  </si>
  <si>
    <t>102</t>
  </si>
  <si>
    <t>ORPIANA, FLORABEL SALIVIA</t>
  </si>
  <si>
    <t>ORPIANA JR. , RAFAEL DIZON</t>
  </si>
  <si>
    <t>03-050487432-6</t>
  </si>
  <si>
    <t>G4 P4 (4004) ABNORMAL UTERINE BLEEDING - T/C ENDOMETRIAL POLYP</t>
  </si>
  <si>
    <t>N84.0</t>
  </si>
  <si>
    <t>103</t>
  </si>
  <si>
    <t>ASUCENA, LEA MAE BALORAN</t>
  </si>
  <si>
    <t>06-050242917-8</t>
  </si>
  <si>
    <t>EXTERNAL HEMORRHOID , NON THROMBOSED</t>
  </si>
  <si>
    <t>HEMORRHOIDECTOMY  UNDER LOCAL  ANESTHESIA</t>
  </si>
  <si>
    <t>DEL MUNDO, BIENVENIDO FERNANDEZ</t>
  </si>
  <si>
    <t>104</t>
  </si>
  <si>
    <t>PASICOLAN, LUZ CAMMAYO</t>
  </si>
  <si>
    <t>06-000021876-9</t>
  </si>
  <si>
    <t>DM2 UNCONTROLLED,  SEPSIS T/C ACUTE BLOOD LOSS</t>
  </si>
  <si>
    <t xml:space="preserve">ANEMIA PROB SECONDARY  TO UGIB , CAP-MR , NSTEMI DM TYPE  2 , </t>
  </si>
  <si>
    <t>D64.9</t>
  </si>
  <si>
    <t>SANTOS, JOEL
VALERO, GABRIEL ROMUALDO LINAO</t>
  </si>
  <si>
    <t>105</t>
  </si>
  <si>
    <t>PILAPIL, ZEMIRA IAH SORIANO</t>
  </si>
  <si>
    <t>03-025795796-5</t>
  </si>
  <si>
    <t>PCAP-C</t>
  </si>
  <si>
    <t>BULANDUS, ROSSETTEE CRISTALES</t>
  </si>
  <si>
    <t>106</t>
  </si>
  <si>
    <t>ABONITA, MARIO LAURENTE</t>
  </si>
  <si>
    <t>01-0254761956-1</t>
  </si>
  <si>
    <t>S/P TRACHEOSTOMY DUE TO PROLONGED INTUBATION</t>
  </si>
  <si>
    <t>Z43.0</t>
  </si>
  <si>
    <t>CLOSURE OF TRACHEOSTOMY</t>
  </si>
  <si>
    <t>107</t>
  </si>
  <si>
    <t>MERCADO, LIEZEL DECIERDO</t>
  </si>
  <si>
    <t>14-201070525-7</t>
  </si>
  <si>
    <t>ASCVD, HCHF, NBHA II</t>
  </si>
  <si>
    <t>HYPERTHYROIDISM</t>
  </si>
  <si>
    <t>108</t>
  </si>
  <si>
    <t>GAVIOLA, PERLITA DUTERTE</t>
  </si>
  <si>
    <t>01-026033340-8</t>
  </si>
  <si>
    <t>ANEMIA ETHIOLOGY TO BE DETERMINED</t>
  </si>
  <si>
    <t>ANEMIA, SEVERE 2 ABDOMINAL  UTERINE BLEEDING, 2 CHRONIC DISEASE  (HYPERTENSION) IRON DEFICIENCY ANEMIA  R/O MYODYSPLASTIC SYNDROME</t>
  </si>
  <si>
    <t>AGDAMAG, ANNA MAY POBLETE
BALINA, MEGAN MARGRETHE DELA CRUZ</t>
  </si>
  <si>
    <t>109</t>
  </si>
  <si>
    <t>LAPIRA, PAUL JOHN PASCUAL</t>
  </si>
  <si>
    <t>07-025074281-7</t>
  </si>
  <si>
    <t>INFECTED WOUND  WITH ABSCESS, EPIGASTRIC AREA</t>
  </si>
  <si>
    <t>INFECTED WOUND WITH ABSCESS, EPIGASTRIC AREA; RUPTURED SEBACEOUS  CYST, EPIGASTRIC AREA</t>
  </si>
  <si>
    <t>T81.4</t>
  </si>
  <si>
    <t>DEBRIDEMENT ; EXCISION BIOPSY OF MASS, EPIGASTRIC AREA</t>
  </si>
  <si>
    <t>11000
11100</t>
  </si>
  <si>
    <t>LIM, ARMI S.</t>
  </si>
  <si>
    <t>110</t>
  </si>
  <si>
    <t>PIA, BABY GIRL</t>
  </si>
  <si>
    <t>PIA, KRISTINE JOY MONTECILLO</t>
  </si>
  <si>
    <t>01-026206364-5</t>
  </si>
  <si>
    <t>LIVE TERM SINGLETON FEMALE DELIVERED  VIA LTCS SEC TO FAILED INDUCTION OF LABOR  BW: 2955G BL 52 CM AS 9,9 MI 38-39 WEEKS  AGA</t>
  </si>
  <si>
    <t>LIVE TERM  SINGLETON  FEMALE DELIVERED  VIA LTCS 28 TO FAILED INDUCTION OF LABOR  BW 2955G BL 52 CM  AS 9,9 MI 38-39  WKS AGA</t>
  </si>
  <si>
    <t>111</t>
  </si>
  <si>
    <t xml:space="preserve">G1P0 PV (1001) 39 5/7 WEEKS AOG CEPHALIC NOT IN LABOR  OVERT DM- DIET CONTROLLED </t>
  </si>
  <si>
    <t>G1P1 ( 1001) PREGNANCY UTERINE DELIVERED CEPHALIC  TERM LIVE BABY GIRL  AS 9,9 BW 2955G M1  38-39 WEEKS  AGA OVERT  DM- DIET CONTROLLED  BY "E"  LTCS  1 FOR FAILED  INDUCTION  OF LABOR  UNDER  SPINAL ANESTHESIA</t>
  </si>
  <si>
    <t>O82.9
Z37.0</t>
  </si>
  <si>
    <t>"E' LTCS  1 FOR FAILED  INDUCTION OF LABOR  UNDER SPINAL ANESTHESIA</t>
  </si>
  <si>
    <t>AQUINO, STEPAHANIE  MARIE SUERO</t>
  </si>
  <si>
    <t>OB-GYN</t>
  </si>
  <si>
    <t>112</t>
  </si>
  <si>
    <t>GIHAPON, MARIA FE BALILI</t>
  </si>
  <si>
    <t>02-251073310-3</t>
  </si>
  <si>
    <t>G1P0 AOG 39 1/7 WEEKS  CEPHALIC IN BEGINNING IN LABOR BUW X 2 HOURS</t>
  </si>
  <si>
    <t xml:space="preserve">G1P1 (1001) PREGNANCY UTERINE TERM CEPHALIC LIVED BIRTH  DELIVERY VIA PRIMARY LOW TRANSVERSE  CESARIAN SECTION  UNDER SPINAL ANESTHESIA FAILED INDUCTON OF LABOR  LEAKING BAG OF WATER  X 14 GESTATIONAL HYPERTENSION </t>
  </si>
  <si>
    <t>PRIMARY LOW TRANSVERSE  CESARIAN SECTION  UNDER SPINAL ANESTHESIA</t>
  </si>
  <si>
    <t>113</t>
  </si>
  <si>
    <t>GIHAPON, BABY BOY</t>
  </si>
  <si>
    <t>LIVE TERM SINGLETON MALE DELIVERED  VIA CESAREAN SECTION SEC TO FAILED INDUCTION OF LABOR , APGAR 9,9 BALLARD  SCORE  39 WEEKS, BIRTH WEIGHT  3475 GRAMS  APPROPRIATE FOR GESTATIONAL AGE</t>
  </si>
  <si>
    <t>RAMOS, LOTIS BAYLOSIS</t>
  </si>
  <si>
    <t>114</t>
  </si>
  <si>
    <t>ESCALANTE, CARMELA LLAMOSO</t>
  </si>
  <si>
    <t>09-025520575-6</t>
  </si>
  <si>
    <t xml:space="preserve">VASCULAR HEADACHE, HENOCH SCHONLEIN PURPURA, URINARY TRACT INFECTION </t>
  </si>
  <si>
    <t>115</t>
  </si>
  <si>
    <t>CRISTOBAL, ALESSIA RAE BISNAR</t>
  </si>
  <si>
    <t>CRISTOBAL, MARK ANDREW DE GUZMAN</t>
  </si>
  <si>
    <t>01-026355960-1</t>
  </si>
  <si>
    <t>SISCAR-ALLEN YENTL AYN DAR</t>
  </si>
  <si>
    <t>116</t>
  </si>
  <si>
    <t>PINOHERMOSO, MELVIN ARSENIO</t>
  </si>
  <si>
    <t>19-200093854-4</t>
  </si>
  <si>
    <t>TIA</t>
  </si>
  <si>
    <t>TRANSCIENT ISCHEMIC ATTACK, HYPERTENSIVE URGENCY</t>
  </si>
  <si>
    <t>117</t>
  </si>
  <si>
    <t>FORTADIZ, BRYLLE CAROLINO</t>
  </si>
  <si>
    <t>01-051388520-8</t>
  </si>
  <si>
    <t>VARICOCELE, BILATERAL</t>
  </si>
  <si>
    <t>I86.1</t>
  </si>
  <si>
    <t>SUBINGUINAL VARICOCELECTOMY, BILATERAL</t>
  </si>
  <si>
    <t>CELLONA, MARK CAUSIN</t>
  </si>
  <si>
    <t>PANOPIO, IVAN JOSEPH TAMAYO</t>
  </si>
  <si>
    <t>118</t>
  </si>
  <si>
    <t>INAMAC, LUNA BELLATRIX SANTOS</t>
  </si>
  <si>
    <t>01-271178263-8</t>
  </si>
  <si>
    <t>SANTOS, FERNANDA ALMIRA BULAGA</t>
  </si>
  <si>
    <t>01-026070194-6</t>
  </si>
  <si>
    <t>PERIHILAR PNEUMONITIS</t>
  </si>
  <si>
    <r>
      <rPr>
        <rFont val="Arial Narrow"/>
        <color theme="1"/>
        <sz val="10.0"/>
      </rPr>
      <t xml:space="preserve">PCAP-C HIGH RISK / </t>
    </r>
    <r>
      <rPr>
        <rFont val="Arial Narrow"/>
        <b/>
        <color theme="1"/>
        <sz val="10.0"/>
      </rPr>
      <t>HYPERACTIVE AIRWAYS DISEASE</t>
    </r>
  </si>
  <si>
    <t>J68.3</t>
  </si>
  <si>
    <t>VIDAMO, MAYBELLE VILLARUEL</t>
  </si>
  <si>
    <t>119</t>
  </si>
  <si>
    <t>BAGUNAS, AUSTIN ACE BERNADAS</t>
  </si>
  <si>
    <t>BERNADAS, MA AILENE VENTULAN</t>
  </si>
  <si>
    <t>15-250053398-0</t>
  </si>
  <si>
    <t>AGE WITH MODERATE SIGNS OF DEHYDRATION</t>
  </si>
  <si>
    <t xml:space="preserve">ACUTE GASTROENTIRITIS WITH  MODERATE DEHYDRATION </t>
  </si>
  <si>
    <t>A09.9, E86.1</t>
  </si>
  <si>
    <t>120</t>
  </si>
  <si>
    <t>CASTRO, CARMELA ALFONSO</t>
  </si>
  <si>
    <t>01-252407086-1</t>
  </si>
  <si>
    <t xml:space="preserve">ACUTE TONSILOPHAYNGITIS </t>
  </si>
  <si>
    <t>DEL VALLE, ABRAM NICOL</t>
  </si>
  <si>
    <t>121</t>
  </si>
  <si>
    <t>VILLALUZ, MARIA ATHENA CABELLON</t>
  </si>
  <si>
    <t>CABELLON, MARIA SHEINEL ANABO</t>
  </si>
  <si>
    <t>01-051390803-8</t>
  </si>
  <si>
    <t>DENGUE FEVER R/O  GERMAN MEASLES</t>
  </si>
  <si>
    <t xml:space="preserve">DENGUE FEVER SYNDROME; GERMAN MEASLES </t>
  </si>
  <si>
    <t>B06.9</t>
  </si>
  <si>
    <t>122</t>
  </si>
  <si>
    <t>ZAMORA, JOHN ANDREW FAITH APELO</t>
  </si>
  <si>
    <t>01-271178148-8</t>
  </si>
  <si>
    <t>ZAMORA, FAITH RUDILLAS</t>
  </si>
  <si>
    <t>01-051729754-8</t>
  </si>
  <si>
    <t>SVI; T/C DENGUE FEVER WITH WARNING SIGNS; R/O UTI; R/O PCAP</t>
  </si>
  <si>
    <t>INFECTIOUS DIARRHEA WITH MODERATE DEHYDRATION</t>
  </si>
  <si>
    <t>123</t>
  </si>
  <si>
    <t>GUILLERMO, ZACHARY GUEVARA</t>
  </si>
  <si>
    <t>01-000259490-6</t>
  </si>
  <si>
    <t>HEART FAILURE WITH REDUCED EJECT FRACTION</t>
  </si>
  <si>
    <t>HEART FAILURE WITH REDUCED EJECTION FRACTION</t>
  </si>
  <si>
    <t>124</t>
  </si>
  <si>
    <t xml:space="preserve">ALCANTARA, MODESTA </t>
  </si>
  <si>
    <t>19-000477634-1</t>
  </si>
  <si>
    <t>T/C CVD BLEED VS INFARCT VS METABOLIC  ENCEPHALOPATHY, ELECTROLYTE IMBALANCE</t>
  </si>
  <si>
    <t xml:space="preserve">HYPONATREMIA, PROBABLY SECONDARY  TO SIADH, HYPOMAGNESEMIA DUE TO PPOR INTAKE </t>
  </si>
  <si>
    <t>E87.1</t>
  </si>
  <si>
    <t>ANICOCHE, MA. MELMAR S.</t>
  </si>
  <si>
    <t>125</t>
  </si>
  <si>
    <t>HOMBRO, RADJON JOSEPH MACATULA</t>
  </si>
  <si>
    <t>01-271177652-2</t>
  </si>
  <si>
    <t>HOBRO, JEREMIAH CALOPWZ</t>
  </si>
  <si>
    <t>02-025073663-1</t>
  </si>
  <si>
    <t>DENGUE FEVER WITHOIUT WARNING SIGNS</t>
  </si>
  <si>
    <t>126</t>
  </si>
  <si>
    <t>NOMO, PRINCESS ZIA LUMONLON</t>
  </si>
  <si>
    <t>01-271178071-6</t>
  </si>
  <si>
    <t>NOMO JR., MEDARDO CALAOR</t>
  </si>
  <si>
    <t>14-250568228-8</t>
  </si>
  <si>
    <t>BENIGN FEBRILE CONVULSION SECONDARY TO PEDIATRIC  COMMUNITY ACQUIRED  PNEUMONIA (MODERATE RISK)</t>
  </si>
  <si>
    <t>127</t>
  </si>
  <si>
    <t>ARAK, ZORAYDA TAHAMID</t>
  </si>
  <si>
    <t>01-200126794-7</t>
  </si>
  <si>
    <t>T/C ELECTROLYTE IMBALANCE  SEC TO POOR ORAL INTAKE  R/O UTI</t>
  </si>
  <si>
    <r>
      <rPr>
        <rFont val="Arial Narrow"/>
        <color theme="1"/>
        <sz val="10.0"/>
      </rPr>
      <t xml:space="preserve">HYPERTENSIVE STAGE 1  ASCVD , DIABETES TYPE 2 ; </t>
    </r>
    <r>
      <rPr>
        <rFont val="Arial Narrow"/>
        <b/>
        <color theme="1"/>
        <sz val="10.0"/>
      </rPr>
      <t xml:space="preserve">HYPOKALEMIA, </t>
    </r>
    <r>
      <rPr>
        <rFont val="Arial Narrow"/>
        <color theme="1"/>
        <sz val="10.0"/>
      </rPr>
      <t>FATTY LIVER ,  CHOLECYSTOLITHIASIS</t>
    </r>
  </si>
  <si>
    <t>E87.6</t>
  </si>
  <si>
    <t>128</t>
  </si>
  <si>
    <t>MARTENS, BABY GIRL CANDONES</t>
  </si>
  <si>
    <t>MARTENS, VERONICA CANDONES</t>
  </si>
  <si>
    <t>15-050233305-6</t>
  </si>
  <si>
    <t>TERM SINGLETON FEMALE , DELIVERED VIA CAESARIAN SECTION AFGAR SCORE 9,9 BIRTH WEIGHT 4.000 GMS  BALLARD SCOPE 39 WEEKS  LARGE FOR GESTATION</t>
  </si>
  <si>
    <t>LIVE FULL TERM BABY GIRL  DELIVERED VIA CS SECONDARY TO PREVIOUS CS, LGA AS 9,9 BW 4KG.</t>
  </si>
  <si>
    <t>P08.1</t>
  </si>
  <si>
    <t>VILLAPANDO, EMPRESS ELIZA CARLOS C</t>
  </si>
  <si>
    <t>129</t>
  </si>
  <si>
    <t>MARTENS, VERONICA CADONES</t>
  </si>
  <si>
    <t>G3PI(1011)PU 37 2/7 WEEKS AOG, CNIL, GDM DIET CONTROLLED ; S/P  CS &amp; AKD (P FANNESTIEL)</t>
  </si>
  <si>
    <t>G3P2 (2012), PUPT, CEPHALIC, DELIVERED VIA LTCS II (PFANNESTIEL)TO A LIVE BABY GIRL,  BW 4000G AS 9,9, MATURITY INDEX  = 38 WEEKS, LGA ; PREVIOUS CS1 SECONDARY TO ARREST IN CERVICAL DILATION, GDM DIET CONTROLLED</t>
  </si>
  <si>
    <t xml:space="preserve">LOW TRANSVERSE CAESARIAN SECTION II  (P FANNESTIEL)  UNDER SPINAL ANESTHESIA </t>
  </si>
  <si>
    <t>PALLANAN-PASCUAL, HAZEL JOY BELEN</t>
  </si>
  <si>
    <t>130</t>
  </si>
  <si>
    <t>OMAN, MARVIN JACOMILLA</t>
  </si>
  <si>
    <t>14-251523784-9</t>
  </si>
  <si>
    <t>UROLITHIASIS</t>
  </si>
  <si>
    <t>OBSTRUCTIVE UROPATHY SEC TO DISTALURETEROLITHIASIS LEFT AND NEPHROLITHIASIS LEFT</t>
  </si>
  <si>
    <t>N20.1</t>
  </si>
  <si>
    <t>ALBA, FATIMA C</t>
  </si>
  <si>
    <t>GUINTO, PAULO P.</t>
  </si>
  <si>
    <t>131</t>
  </si>
  <si>
    <t>UNTONG, SOPHIA SHAMS AHALI</t>
  </si>
  <si>
    <t>01-026698276-9</t>
  </si>
  <si>
    <t>G1P0 33 2/7 WEEKS AOG OLIGOHYDRAMNIOS THREATENED PTL ;  PPROM X 48 HRS</t>
  </si>
  <si>
    <t xml:space="preserve">G1PI (0101)  PREGNANCY  UTERINE DELIVERED  VIA LTCS 1 FOR PFROM TO  PRE TERM  CEPHALIC LIVE BIRTH  PPROM X 48 HRS </t>
  </si>
  <si>
    <t>O60.1</t>
  </si>
  <si>
    <t>LTCS UNDER SPINAL ANESTHESIA</t>
  </si>
  <si>
    <t>KASAJU, VIVIENNE  GUZMAN</t>
  </si>
  <si>
    <t>132</t>
  </si>
  <si>
    <t>ONCIPIDO, DIANA PLACIDES</t>
  </si>
  <si>
    <t>02-026386773-5</t>
  </si>
  <si>
    <t>ABSCESS BILATERAL BIG TOE</t>
  </si>
  <si>
    <t>L02.9</t>
  </si>
  <si>
    <t>DEBRIDEMENT, ABSCESS BILATERAL BIG TOE</t>
  </si>
  <si>
    <t>133</t>
  </si>
  <si>
    <t>TAHAMID, SEANDALE MOISES DE VERA</t>
  </si>
  <si>
    <t>01-026784249-9</t>
  </si>
  <si>
    <r>
      <rPr>
        <rFont val="Arial Narrow"/>
        <b/>
        <color theme="1"/>
        <sz val="10.0"/>
      </rPr>
      <t>IMMUNE THROMBOCYTOPENIA</t>
    </r>
    <r>
      <rPr>
        <rFont val="Arial Narrow"/>
        <color theme="1"/>
        <sz val="10.0"/>
      </rPr>
      <t xml:space="preserve">; HYPERTROPIC SCAR PELVIC OR R/O MALIGNANCY; R/O PTB; PALPITATION SECONDARY TO GERD  R/O VOLVULAR HEART DISEASE  R/O TACHYARRYTHMIAS, HYPERPIGMENTED PLAQUES  PROBABLY SECONDARY  TO LICHEN SIMPLEX CHRONICUS  R/O CUTANEOUS , R/O LYMPHOMA, R/O FUNGAL  INFECTION, BACTERIAL RHINOSONUSITIS </t>
    </r>
  </si>
  <si>
    <t>D69.3</t>
  </si>
  <si>
    <t>VELASCO, MANUEL REYES JR.</t>
  </si>
  <si>
    <t>134</t>
  </si>
  <si>
    <t>TABADA, BENEDICT TORREGOZA</t>
  </si>
  <si>
    <t>03-0262322477-1</t>
  </si>
  <si>
    <t xml:space="preserve">PRESUMPTIVE PULMONARY TUBERCOLOSIS; R/O COMMUNITY ACQUIRED PNEUMONIA; </t>
  </si>
  <si>
    <r>
      <rPr>
        <rFont val="Arial Narrow"/>
        <color theme="1"/>
        <sz val="10.0"/>
      </rPr>
      <t xml:space="preserve">PTB- BACTERIOLOGICALLY CNFIRMED; </t>
    </r>
    <r>
      <rPr>
        <rFont val="Arial Narrow"/>
        <b/>
        <color theme="1"/>
        <sz val="10.0"/>
      </rPr>
      <t>PNEUMOTHORAX</t>
    </r>
    <r>
      <rPr>
        <rFont val="Arial Narrow"/>
        <color theme="1"/>
        <sz val="10.0"/>
      </rPr>
      <t>, RIGHT LUNG;  PLEURAL  EFFUSION RIGHT LUNG</t>
    </r>
  </si>
  <si>
    <t>ALBA, FATIMA C.</t>
  </si>
  <si>
    <t>VILLANUEVA, GLENN P.
ETCUBAÑAS, NIEL KARLO DE LEON</t>
  </si>
  <si>
    <t>135</t>
  </si>
  <si>
    <t>GIME, GLISSA MARAÑO</t>
  </si>
  <si>
    <t>01-026295322-5</t>
  </si>
  <si>
    <t>G1P0 , PV 19-20 WKS AOG BY  EUTZ, NOT IN LABOR; T/C DENGUE FEVER ; HYPOKALEMIA (DZ ILLNESS) COMPLICATED UTI</t>
  </si>
  <si>
    <t>G1P0 , PV 19-20 WKS AOG BY  EUTZ, NOT IN LABOR; T/C DENGUE FEVER ; HYPOKALEMIA (DZ ILLNESS) COMPLICATED UTI, ELECTROLYTE IMBALANCE (HYPOKALEMIA, HYPONATRENIA)</t>
  </si>
  <si>
    <t>PESEBRE, ANTONETTE RAMOS</t>
  </si>
  <si>
    <t>136</t>
  </si>
  <si>
    <t>COMPAY, ADRIAN RAGNAR TACUD</t>
  </si>
  <si>
    <t>TACUD, RUBY JANE  MAGDALES</t>
  </si>
  <si>
    <t>15-025425541-8</t>
  </si>
  <si>
    <t>PGOT PROB SECONDARY  TO ILEUS</t>
  </si>
  <si>
    <t>PARTIAL GUT OBSTRUCTION 2 DEG TO SEPTIC ILEUS</t>
  </si>
  <si>
    <t>K56.7</t>
  </si>
  <si>
    <t>TUAZON, RODOLFO JR.</t>
  </si>
  <si>
    <t>137</t>
  </si>
  <si>
    <t>PO, EUNO LAUREN</t>
  </si>
  <si>
    <t>PO, LAMBERT AQUE</t>
  </si>
  <si>
    <t>02-051219393-6</t>
  </si>
  <si>
    <t>UPPER RESPIRATORY TRACT INFECTIONB WITH MODERATE DEHYDRATION; T/C DENGUE FEVER SYNDROME</t>
  </si>
  <si>
    <r>
      <rPr>
        <rFont val="Arial Narrow"/>
        <b/>
        <color theme="1"/>
        <sz val="10.0"/>
      </rPr>
      <t>ACUTE BRONCHITIS W/ MODERATE SIGNS OF DEHYDRATION</t>
    </r>
    <r>
      <rPr>
        <rFont val="Arial Narrow"/>
        <color theme="1"/>
        <sz val="10.0"/>
      </rPr>
      <t>; UTI</t>
    </r>
  </si>
  <si>
    <t>J20.9</t>
  </si>
  <si>
    <t>138</t>
  </si>
  <si>
    <t>FABIAN, VANIA FAITH ALMAREZ</t>
  </si>
  <si>
    <t>19-089401211-4</t>
  </si>
  <si>
    <t>FEVER OF UNKNOWN ORIGIN, UTI  DM2</t>
  </si>
  <si>
    <r>
      <rPr>
        <rFont val="Arial Narrow"/>
        <b/>
        <color theme="1"/>
        <sz val="10.0"/>
      </rPr>
      <t>URINARY TRACT INFECTION</t>
    </r>
    <r>
      <rPr>
        <rFont val="Arial Narrow"/>
        <color theme="1"/>
        <sz val="10.0"/>
      </rPr>
      <t xml:space="preserve"> , NON- ALCOHOLIC FATTY LIVER, DSC CHOLECYSTOLITHISIS</t>
    </r>
  </si>
  <si>
    <t>SANTOS, JOEL B.</t>
  </si>
  <si>
    <t>139</t>
  </si>
  <si>
    <t>AGABIN, RONELLA FUGABAN</t>
  </si>
  <si>
    <t>06-025140139-2</t>
  </si>
  <si>
    <t>ACUTE CORONARY SYNDROME</t>
  </si>
  <si>
    <r>
      <rPr>
        <rFont val="Arial Narrow"/>
        <color theme="1"/>
        <sz val="10.0"/>
      </rPr>
      <t xml:space="preserve">ACUTE CORONARY SYNDROME- </t>
    </r>
    <r>
      <rPr>
        <rFont val="Arial Narrow"/>
        <b/>
        <color theme="1"/>
        <sz val="10.0"/>
      </rPr>
      <t>UNSTABLE ANGINA</t>
    </r>
    <r>
      <rPr>
        <rFont val="Arial Narrow"/>
        <color theme="1"/>
        <sz val="10.0"/>
      </rPr>
      <t>, HYPERTENSION</t>
    </r>
  </si>
  <si>
    <t>I20.0</t>
  </si>
  <si>
    <t>140</t>
  </si>
  <si>
    <t>ESTEBAN, YESKA VENICE CAPORAL</t>
  </si>
  <si>
    <t>CAPORAL, JINKY REMOLAR</t>
  </si>
  <si>
    <t>01-051836674-8</t>
  </si>
  <si>
    <r>
      <rPr>
        <rFont val="Arial Narrow"/>
        <color theme="1"/>
        <sz val="10.0"/>
      </rPr>
      <t>DENGUE WITH WARNIGN SIGNS;</t>
    </r>
    <r>
      <rPr>
        <rFont val="Arial Narrow"/>
        <b/>
        <color theme="1"/>
        <sz val="10.0"/>
      </rPr>
      <t xml:space="preserve"> ACUTE TONSILLOPHARYNGITIS</t>
    </r>
  </si>
  <si>
    <t>141</t>
  </si>
  <si>
    <t>MASANGKAY, JHETHRYNE  ISAIAH RONARIO</t>
  </si>
  <si>
    <t>RONARIO, KATHRYNE NOVENO</t>
  </si>
  <si>
    <t>01-025722949-7</t>
  </si>
  <si>
    <t>T/C TENDON RUPTURE ; RIGHT FOOT</t>
  </si>
  <si>
    <t>AVULSED WOUND 6 CMS DORSAL ASPECT  FOOT WITH COMPLETE  TRANSECTION OF EXTENSIOR  DIGITORIUM LONGUS TO 4TH AND 5TH  TOE, TEAR  OF EXTERNAL  RETINACULUM S/P  WOUND EXPLORATION , TENORRHAPHY OF  2 TENDON FOOT, REPAIR OF EXTERNAL  RETINACULUM; LACERATED WOUND 1 CM DORSAL ASPECT DIP JOINT INDEX FINGER HAND RIGHT S/R TENORRHAPHY</t>
  </si>
  <si>
    <t>S96.9</t>
  </si>
  <si>
    <t>WOUND EXPLORATION , TENORRHAPHY, EXTENSOR TENDON MIDDLE FINGER RIGHT</t>
  </si>
  <si>
    <t>LORENZO, MIGUEL ALFREDO MAPOTE</t>
  </si>
  <si>
    <t>142</t>
  </si>
  <si>
    <t>ALLONES, LYDIA ANIB</t>
  </si>
  <si>
    <t>12-175383797-5</t>
  </si>
  <si>
    <t>143</t>
  </si>
  <si>
    <t>EVASCO, EDGARDO AZAS</t>
  </si>
  <si>
    <t>08-200422372-8</t>
  </si>
  <si>
    <t>INDIRECT CONTRIBUTOR</t>
  </si>
  <si>
    <t>AKI; OBSTRUCTIVE UROPATHY PROB SEC TO ENLARGE PROSTATE; R/O PROSTATE CANCER</t>
  </si>
  <si>
    <r>
      <rPr>
        <rFont val="Arial Narrow"/>
        <b/>
        <color theme="1"/>
        <sz val="10.0"/>
      </rPr>
      <t>ACUTE KIDNEY INJURY</t>
    </r>
    <r>
      <rPr>
        <rFont val="Arial Narrow"/>
        <color theme="1"/>
        <sz val="10.0"/>
      </rPr>
      <t>, RESOLVING ON TOP OF CKD</t>
    </r>
  </si>
  <si>
    <t>GUCE, GLENN KAY VELASCO</t>
  </si>
  <si>
    <t>144</t>
  </si>
  <si>
    <t>ASINJO, LUCITA EVANGELIO</t>
  </si>
  <si>
    <t>09-175272079-2</t>
  </si>
  <si>
    <t>CATARACT  SENILE MATURE</t>
  </si>
  <si>
    <t xml:space="preserve">CATARACT SENILE MATURE </t>
  </si>
  <si>
    <t>H25.9</t>
  </si>
  <si>
    <t>ECCE WITH PCIOL, OD</t>
  </si>
  <si>
    <t>OPHTHA</t>
  </si>
  <si>
    <t>145</t>
  </si>
  <si>
    <t xml:space="preserve">UNTONG, BABY GIRL </t>
  </si>
  <si>
    <t>01-026698576-9</t>
  </si>
  <si>
    <t>LIVE PRETERM BB GIRL  32 WEEKS  AOG, 32 WEEKS BY BS AS 9,9 BW 1435G AGA, VERY LOW BIRTH WEIGHT, PREMATURITY NEW BORN AFFECTED BY MATERNAL CONDITION;  PRETERM PREMATURE  RUPTURE OF  MEMBRANE X 48 HOURS</t>
  </si>
  <si>
    <t>PREMATURITY, VERY LOW BIRTH  WEIGHT, NEW BORN AFFECTED, MATERNAL CONDITION : PRETERM PREMATURE RUPTURE OF MEMBRANE X 48H</t>
  </si>
  <si>
    <t>P07.3</t>
  </si>
  <si>
    <t>146</t>
  </si>
  <si>
    <t>BANAL, ROSARIO BAEZA</t>
  </si>
  <si>
    <t>01-251755932-4</t>
  </si>
  <si>
    <t>CATARACT SENILE MATURE</t>
  </si>
  <si>
    <t>CATARACT SENILE MATURE , S/P PHACO WITH PCIOL</t>
  </si>
  <si>
    <t>PHACO WITH PCIOL, OD</t>
  </si>
  <si>
    <t>✔️ LENS STICKER</t>
  </si>
  <si>
    <t>147</t>
  </si>
  <si>
    <t>BALGONA, ANITA PECHA</t>
  </si>
  <si>
    <t>01-200256214-4</t>
  </si>
  <si>
    <t>4PS/MCCT</t>
  </si>
  <si>
    <t>CATARACT SENILE MATURE , OS</t>
  </si>
  <si>
    <t>CATARACT SENILE MATURE , OS S/P ECCE WITH PCIOLS, OS</t>
  </si>
  <si>
    <t>H25.2</t>
  </si>
  <si>
    <t>ECCE WITH PCIOL, OS</t>
  </si>
  <si>
    <t xml:space="preserve"> ✔️  LENS STICKER </t>
  </si>
  <si>
    <t>148</t>
  </si>
  <si>
    <t>ESPORLAS, MARCUS RENZ PORTACIO</t>
  </si>
  <si>
    <t>01-251915833-5</t>
  </si>
  <si>
    <t>ESPORLAS, MYLENE PORTACIO</t>
  </si>
  <si>
    <t>05-025125385-1</t>
  </si>
  <si>
    <t xml:space="preserve">DENGUE WITH WARNING SIGNS </t>
  </si>
  <si>
    <t xml:space="preserve"> ✔️  BLOOD TRANSFUSION
 ✔️ LOW PC X6
✔️ NS1 +
✔️ LOW WBC X6
✔️ HIGH HEMA 4X
</t>
  </si>
  <si>
    <t>149</t>
  </si>
  <si>
    <t>DAVID, ELYSSE AIVRY MANAOG</t>
  </si>
  <si>
    <t>DAVID, JAMES DARREL ALEGADO</t>
  </si>
  <si>
    <t>01-026376868-5</t>
  </si>
  <si>
    <t>T/C PCAP,  NON SEVERE R/O UTI, R/O ELECT - IMBALANCE  PROB SEC TO POOR INTAKE VS LOSSES</t>
  </si>
  <si>
    <r>
      <rPr>
        <rFont val="Arial Narrow"/>
        <b/>
        <color theme="1"/>
        <sz val="10.0"/>
      </rPr>
      <t>UTI</t>
    </r>
    <r>
      <rPr>
        <rFont val="Arial Narrow"/>
        <color theme="1"/>
        <sz val="10.0"/>
      </rPr>
      <t xml:space="preserve">; URTI  UNSPECIFIED </t>
    </r>
  </si>
  <si>
    <t>150</t>
  </si>
  <si>
    <t>SANTIAGO, ITZAYANA AGNES PAGUERGAN</t>
  </si>
  <si>
    <t>SANTIAGO, FELIX DURIA</t>
  </si>
  <si>
    <t>01-052016255-6</t>
  </si>
  <si>
    <t>AGE WITH SOME SIGNS OF DEHYDRATION; HYPOKALEMIA SEC TO GI LOSSES</t>
  </si>
  <si>
    <r>
      <rPr>
        <rFont val="Arial Narrow"/>
        <b/>
        <color theme="1"/>
        <sz val="10.0"/>
      </rPr>
      <t>AGE WITH SOME SIGNS OF DEHYDRATION</t>
    </r>
    <r>
      <rPr>
        <rFont val="Arial Narrow"/>
        <color theme="1"/>
        <sz val="10.0"/>
      </rPr>
      <t>; HYPOKALEMIA SEC TO GI LOSSES</t>
    </r>
  </si>
  <si>
    <t>A09.9 E86.1</t>
  </si>
  <si>
    <t>151</t>
  </si>
  <si>
    <t>GEGUILLAN, ALEXIS ESMAEL DAMLANI</t>
  </si>
  <si>
    <t>DAMLANI, SITTI MHIEL SILAY</t>
  </si>
  <si>
    <t>01-025899648-3</t>
  </si>
  <si>
    <t>T/C ACUTE ABDOMEN; R/O BLUNT FEVER TRAUMA</t>
  </si>
  <si>
    <r>
      <rPr>
        <rFont val="Arial Narrow"/>
        <b/>
        <color theme="1"/>
        <sz val="10.0"/>
      </rPr>
      <t>DENGUE FEVER WITH WARNING SIGNS</t>
    </r>
    <r>
      <rPr>
        <rFont val="Arial Narrow"/>
        <color theme="1"/>
        <sz val="10.0"/>
      </rPr>
      <t xml:space="preserve"> ; UPPER RESPIRATORY TRACT INFECTION, BLUNT ABDOMINAL TRAUMA</t>
    </r>
  </si>
  <si>
    <t>152</t>
  </si>
  <si>
    <t xml:space="preserve">ROMERO, DARLING JOY </t>
  </si>
  <si>
    <t>02-050034454-8</t>
  </si>
  <si>
    <t>CKD STAGE V, HASCVD; CHF</t>
  </si>
  <si>
    <t>HEART FAILURE AEC TO HYPERTENSIVE CARDIOMYOPATHY , CKD STAGE 5</t>
  </si>
  <si>
    <t>MUTUC, JAYSON</t>
  </si>
  <si>
    <t>153</t>
  </si>
  <si>
    <t>RAMOS, RHYAN TOLENTINO</t>
  </si>
  <si>
    <t>02-050332935-3</t>
  </si>
  <si>
    <t>CKD</t>
  </si>
  <si>
    <t>N18</t>
  </si>
  <si>
    <t>ARTERIOVENOUS FISTULA CREATION, LEFT BRACHIOCEPHALIC</t>
  </si>
  <si>
    <t>INSO, ROBBY CARL JIMENEZ</t>
  </si>
  <si>
    <t>154</t>
  </si>
  <si>
    <t>AUTOR, LOLITA ZAPANTA</t>
  </si>
  <si>
    <t>01-025664476-8</t>
  </si>
  <si>
    <t>CHRONIC KIDNEY DISEASE</t>
  </si>
  <si>
    <t>ARTERIOVENOUS FISTULA  BANDING LEFT CEPHALIC  OUTFLOW VEIN</t>
  </si>
  <si>
    <t>155</t>
  </si>
  <si>
    <t>RIZA, MARISSA CAHANDING</t>
  </si>
  <si>
    <t>19-025337013-4</t>
  </si>
  <si>
    <t>156</t>
  </si>
  <si>
    <t>GUDAY, EVELYN MALBAS</t>
  </si>
  <si>
    <t>19-026736454-4</t>
  </si>
  <si>
    <t>INTERNAL JUGULAR  CATHETER INSERTION, RIGHT</t>
  </si>
  <si>
    <t>157</t>
  </si>
  <si>
    <t>TAGUM, FE RIVERA</t>
  </si>
  <si>
    <t>01-050433065-1</t>
  </si>
  <si>
    <t>158</t>
  </si>
  <si>
    <t>DELA PAZ, ORLANDO TORTOZA</t>
  </si>
  <si>
    <t>01-175332901-5</t>
  </si>
  <si>
    <t>CELLULITIS (L) FOOT</t>
  </si>
  <si>
    <t>CELLULITIS, BEGINNING ABSCESS L FOOT , ACUTE KIDNEY INJURY SECONDARY TO INFECTION, DIABETIC KIDNEY DISEASE, DIABETIC MELLITIS TYPE 2, HYPERTENSION STAGE 2</t>
  </si>
  <si>
    <t xml:space="preserve">DEBRIDEMENT , LEFT FOOT </t>
  </si>
  <si>
    <t xml:space="preserve">LORENZO, MIGUEL ALFREDO MAPOTE
ALIANGAN. EDGAR
</t>
  </si>
  <si>
    <t>159</t>
  </si>
  <si>
    <t>QUIJANO, GUILLERMO, DELOS ANGELES</t>
  </si>
  <si>
    <t>01-050241532-3</t>
  </si>
  <si>
    <t>EYE TRAUMA, OS CONJUNCTIVAL  LACERATION  (TENONS CAPSULE  INVOLVEMENT) 5MM, 0S</t>
  </si>
  <si>
    <t>S05.0</t>
  </si>
  <si>
    <t>CONJUNCTIVAL REPAIR</t>
  </si>
  <si>
    <t>160</t>
  </si>
  <si>
    <t>GERONIMO, RAMON COLIZA</t>
  </si>
  <si>
    <t>02-049914316-9</t>
  </si>
  <si>
    <t>UROTHELIAL CARCINOMA OF THE BLADDER  R/O RECURRENCE</t>
  </si>
  <si>
    <t>UROTHELIAL CARCINOMA OF THE BLADDER , NO RECURRENCE</t>
  </si>
  <si>
    <t>C67</t>
  </si>
  <si>
    <t>SURVEILLANCE CYSTOSCOPY</t>
  </si>
  <si>
    <t>161</t>
  </si>
  <si>
    <t>PINEDA, AMADOR YUMUL</t>
  </si>
  <si>
    <t>01-000247698-9</t>
  </si>
  <si>
    <t>RADIATION, CYSTITIS S/P  ROBOTIC  ASSISTED RADICAL PROSTATECTOMY, S/P EBRT FOR  PROSTATE CANCER STAGE III</t>
  </si>
  <si>
    <t>BLADDER NECK STRICTURE 2 TO RADIATION  CYSTITIS S/P ROBOTIC  ASSISTED RADICAL  PROSTATECTOMY, S/P EBRT FOR PROSTATE CANCER STAGE III</t>
  </si>
  <si>
    <t>N30.4</t>
  </si>
  <si>
    <t>CYSTOSCOPY, VISUAL URETHROTOMY</t>
  </si>
  <si>
    <t>162</t>
  </si>
  <si>
    <t>GO, CHELSEAH TIFFANY LAGARTO</t>
  </si>
  <si>
    <t>GO, PETER FRANZA</t>
  </si>
  <si>
    <t>01-051135055-2</t>
  </si>
  <si>
    <t>163</t>
  </si>
  <si>
    <t>SABADO, MYARAH BENICE</t>
  </si>
  <si>
    <t>01-271180258-2</t>
  </si>
  <si>
    <t>SABADO, RAYMOND BALAGOD</t>
  </si>
  <si>
    <t>01-051032671-2</t>
  </si>
  <si>
    <t>T/C MEASLES, PCAP-C ; AGE WITH SIGNS OF DEHYDRATION</t>
  </si>
  <si>
    <t>MEASLES PNEUMONIA</t>
  </si>
  <si>
    <t>B05.2 + J17.1*</t>
  </si>
  <si>
    <t>RIVO, PIERRE-ANGELI ALFARO</t>
  </si>
  <si>
    <t>164</t>
  </si>
  <si>
    <t>MONSANTO, RONALD BONIFACIO</t>
  </si>
  <si>
    <t>MONSANTO, ROBERTO MAGSISI</t>
  </si>
  <si>
    <t>09-200755630-8</t>
  </si>
  <si>
    <t>165</t>
  </si>
  <si>
    <t>SVI</t>
  </si>
  <si>
    <t>SYSTEMIC VIRAL  ILLNESS</t>
  </si>
  <si>
    <t>B34.9</t>
  </si>
  <si>
    <t>166</t>
  </si>
  <si>
    <t>09-254792753-4</t>
  </si>
  <si>
    <t>HFMD</t>
  </si>
  <si>
    <r>
      <rPr>
        <rFont val="Arial Narrow"/>
        <color theme="1"/>
        <sz val="10.0"/>
      </rPr>
      <t xml:space="preserve">GINGIVOSTOMATITIS ; </t>
    </r>
    <r>
      <rPr>
        <rFont val="Arial Narrow"/>
        <b/>
        <color theme="1"/>
        <sz val="10.0"/>
      </rPr>
      <t>SVI</t>
    </r>
  </si>
  <si>
    <t>167</t>
  </si>
  <si>
    <t>EMPISO, DARWIN JAY MARTIN</t>
  </si>
  <si>
    <t>03-000261723-0</t>
  </si>
  <si>
    <t>DENGUE FEVER SYNFROME DENGUE FEVER</t>
  </si>
  <si>
    <t>DENGUE FEVER WITH WARNING SIGNS ; DENGUE HEPATITIS</t>
  </si>
  <si>
    <t>SALAZAR, RICCEL BASAZA</t>
  </si>
  <si>
    <t xml:space="preserve">
✔️ + NS1 
✔️ + iGM
✔️ LOW P.C. (X5)
✔️ ABDOMEN TENDERNESS       
✔️ SGOT/AST  HIGH
✔️ SGPT/ALT  HIGH
</t>
  </si>
  <si>
    <t>168</t>
  </si>
  <si>
    <t>PALAPUZ, MARIFE SUERTE</t>
  </si>
  <si>
    <t>09-251374630-1</t>
  </si>
  <si>
    <t>T/C CAP-MR HYPERTENSION ST. 2</t>
  </si>
  <si>
    <t xml:space="preserve">CARDIO DX: ATHEROSCLEROTIC HEART DISEASE IN FAILURE, HTN STAGE 2, PULMO: CAP MR WITH PLEURAL EFFUSSION, TO RULE OUT  PTB, WITH EFFUSSION , AP HYPOKALEMIA </t>
  </si>
  <si>
    <t>HEYNES, JOSELITO</t>
  </si>
  <si>
    <t>BONGON, CHRISTINE JOY
MACABEO, MINERVA BELDAD</t>
  </si>
  <si>
    <t>SYSTEM - INC</t>
  </si>
  <si>
    <t>169</t>
  </si>
  <si>
    <t>RABANILLO, MARK KEVIN PADUA</t>
  </si>
  <si>
    <t>01-051951889-4</t>
  </si>
  <si>
    <t>T/C DENGUE  ENCEPHALITIS</t>
  </si>
  <si>
    <t>ACUTE RESPIRATORY FAILURE SEC TO HOSPITAL ACQUIRED PNEUMONIA, DENGUE ENCEPHALITIS</t>
  </si>
  <si>
    <t>A83.9</t>
  </si>
  <si>
    <t>GO, ELEANOR
QUIMPO, ROLANDO DILAG
VELASCO, MANUEL REYES JR.
PANOPIO, IVAN JOSEPH TAMAYO
ILARDE-GALIT, MARIA ANGELES</t>
  </si>
  <si>
    <t>170</t>
  </si>
  <si>
    <t>AGUIMAN, AIDA VILLAMORE</t>
  </si>
  <si>
    <t>01-175297092-2</t>
  </si>
  <si>
    <t>PNEUMIONIA; PTB SUSPECT</t>
  </si>
  <si>
    <r>
      <rPr>
        <rFont val="Arial Narrow"/>
        <color theme="1"/>
        <sz val="10.0"/>
      </rPr>
      <t xml:space="preserve">MASSIVE HEMOPTYSIS TO </t>
    </r>
    <r>
      <rPr>
        <rFont val="Arial Narrow"/>
        <b/>
        <color theme="1"/>
        <sz val="10.0"/>
      </rPr>
      <t xml:space="preserve">TB BRONCHIECTASIS </t>
    </r>
    <r>
      <rPr>
        <rFont val="Arial Narrow"/>
        <color theme="1"/>
        <sz val="10.0"/>
      </rPr>
      <t>RULE OUT RELAPSE COMMUNITY ACQUIRED PNEUMONIA MODERATE RISK</t>
    </r>
  </si>
  <si>
    <t>A16.0</t>
  </si>
  <si>
    <t>171</t>
  </si>
  <si>
    <t>PURA, RYANNE MEREILLE SANTOS</t>
  </si>
  <si>
    <t>01-050877309-4</t>
  </si>
  <si>
    <t>DFS; URTI</t>
  </si>
  <si>
    <t>PEDIATRIC COMMUNITY ACQUIRED PNEUMONIA MODERATE RISK</t>
  </si>
  <si>
    <t>✔️ XRAY</t>
  </si>
  <si>
    <t>172</t>
  </si>
  <si>
    <t>ROSATAZO, KANNA OLIVIA BALBUENA</t>
  </si>
  <si>
    <t>T/C SEIZURE</t>
  </si>
  <si>
    <t>FEBRILE SEIZURE SECONDARY  TO SYSTEMIC VIRAL  ILLNESS</t>
  </si>
  <si>
    <t>ANG, JONALYN CHRIS TAN</t>
  </si>
  <si>
    <t>173</t>
  </si>
  <si>
    <t>SANGALANG, PENELOPE NAJA MAYUGA</t>
  </si>
  <si>
    <t>SANGALANG, CARYL MAYUGA</t>
  </si>
  <si>
    <t>02-252810911-3</t>
  </si>
  <si>
    <t>J91*</t>
  </si>
  <si>
    <t>174</t>
  </si>
  <si>
    <t>JAPUZ, RIO DAHANG</t>
  </si>
  <si>
    <t>19-0529414904</t>
  </si>
  <si>
    <t>CELLULITIS, RIGHT LEG</t>
  </si>
  <si>
    <t>CELLULITIS WITH NON-HEALING / INFECTED WOUNDS, RIGHT LEG</t>
  </si>
  <si>
    <t>LO3.115</t>
  </si>
  <si>
    <t>DEBRIDEMENT, RIGHT LEG</t>
  </si>
  <si>
    <t>FESTIN, MARIA SONIA YEE, MIRALLES-RESURRECCION, KAREN</t>
  </si>
  <si>
    <t>175</t>
  </si>
  <si>
    <t>SALVADOR, ALTHEA VIEL</t>
  </si>
  <si>
    <t>SALVADOR, ALDRIN ALCANTARA</t>
  </si>
  <si>
    <t>01-02512244365</t>
  </si>
  <si>
    <t>TYPHOID FEVER</t>
  </si>
  <si>
    <t>ACUTE TYPHOID FEVER</t>
  </si>
  <si>
    <t>AO1.0</t>
  </si>
  <si>
    <t>176</t>
  </si>
  <si>
    <t>SANTOS, MILA REBOQUIO</t>
  </si>
  <si>
    <t>01-1752309533</t>
  </si>
  <si>
    <t>CAP-MR; HYPOVOLEMIC HYPONATREMIA</t>
  </si>
  <si>
    <t>HYPONATREMIA SECONDARY TO G1 LOSSES CAP-MR NEPHROLITHIASIS PRE-DIABETICS</t>
  </si>
  <si>
    <t>177</t>
  </si>
  <si>
    <t>ZARANDIN, MICHELLE RIVAL</t>
  </si>
  <si>
    <t>01-0510293873</t>
  </si>
  <si>
    <t>G1 P0 PU 36 WEEKS AOG BY LMP; OLIGOHYDRAMNIOS; T/C IUGR</t>
  </si>
  <si>
    <t>GRAVIDA 1 PARA 1 (1001) PREGNANCY UTERINE DELIVERED PRETERM TRANSVERSE LIE APGAR SCORE 5,9 BIRTHWEIGHT 1.24 KG VIA LOW TRANSVERSE CESAREAN SECTION FOR NON-REASSURING FETAL HEART RATE PATTERN - PERSISTENT LATE DECELARATION, OLIGOHYDRAMNIOS, INTRAUTERINE GROWTH RESTRICTION POSTERIOR</t>
  </si>
  <si>
    <t>LOW TRANSVERSE CESAREAN SECTION</t>
  </si>
  <si>
    <t>PARAGUYA, LIZA CALMA</t>
  </si>
  <si>
    <t>BAYAUA, GRACE Q.</t>
  </si>
  <si>
    <t>178</t>
  </si>
  <si>
    <t>APILADO, KEANU ESTOY</t>
  </si>
  <si>
    <t>ESTOY, CHARLENE CALISTE</t>
  </si>
  <si>
    <t>03-0263347389</t>
  </si>
  <si>
    <t>TRAUMATIC HYPEMA LEFT EYE</t>
  </si>
  <si>
    <t>1. BLUNT EYE INJURY, OS 2.FULL THICKNESS CORNEAL LACERATION, OS 3. GRADE IV HYPEMA, OS 4. TRAUMATIC CYCLODIALYSIS, OS W/ VIT. LOSS, OS 5. TRAUMATIC APHAKIA, OS</t>
  </si>
  <si>
    <t>CORNEAL REPAIR, OS ANTERIOR VITRECTOMY</t>
  </si>
  <si>
    <t>65280/67010</t>
  </si>
  <si>
    <t>PATTAUI, PASCUAL
PANOPIO, IVAN JOSEPH TAMAYO</t>
  </si>
  <si>
    <t>SURGERY, OPHTHA</t>
  </si>
  <si>
    <t>179</t>
  </si>
  <si>
    <t>PANAO, JAIRYLE ALEXANDRA</t>
  </si>
  <si>
    <t>PANAO, JEROME RYLE SAGUINSIN</t>
  </si>
  <si>
    <t>01-0508937291</t>
  </si>
  <si>
    <t>ASCVD; ANTEROSEPTAL WALL ISCHEMIA</t>
  </si>
  <si>
    <t>COSTOCHONDRITIS</t>
  </si>
  <si>
    <t>M94.0</t>
  </si>
  <si>
    <t>VALLE, ANDREA OREL S</t>
  </si>
  <si>
    <t>180</t>
  </si>
  <si>
    <t>CAMAYANG, RAFAEL ISRAEL</t>
  </si>
  <si>
    <t>02-0273839500</t>
  </si>
  <si>
    <t>SUBARACHNOID HEMORRHAGE I, PARIETAL AREA, H&amp;H 5  NIHSS 30 HYPERGLYCEMIA PROB 2 TO UNTREATED T2DM</t>
  </si>
  <si>
    <t>IMMEDIATE SUBFALCINE HERNIATION ANTECEDENT CAUSE - SPONTANEOUS SUBDURAL HEMATOMA</t>
  </si>
  <si>
    <t>I62.0</t>
  </si>
  <si>
    <t>SALES, RAIZA B.
VELASCO, MANUEL REYES JR.
BALINA, MEGAN MARGRETHE DELA CRUZ</t>
  </si>
  <si>
    <t>181</t>
  </si>
  <si>
    <t>TINAYA, JOBELLE CUSTODIO</t>
  </si>
  <si>
    <t>01-0266906086</t>
  </si>
  <si>
    <t>T/C BILLARY POLIC STAGE RENAL DISEASE SEC. TO HTN NEPHROTIC SYNDROME</t>
  </si>
  <si>
    <t>ACUTE CALCULOUS CHOLECYSTITIS CKD ON MAINTENANCE HEMODIALYSIS HTN</t>
  </si>
  <si>
    <t>ALIANHAN, EDGAR BAUTISTA</t>
  </si>
  <si>
    <t>182</t>
  </si>
  <si>
    <t>AYOC, MAITA MONTER</t>
  </si>
  <si>
    <t>01-0256990259</t>
  </si>
  <si>
    <t>ABSCESS BACK</t>
  </si>
  <si>
    <t>DEBRIDEMENT, ABSCESS, BACK</t>
  </si>
  <si>
    <t>183</t>
  </si>
  <si>
    <t>PUNZAL, MARIA KARINA BADON</t>
  </si>
  <si>
    <t>03-0501439777</t>
  </si>
  <si>
    <t>CHOLECYSTITIS</t>
  </si>
  <si>
    <t>ACUTE CALCULOUS CHOLECYSTITIS, GB HYDROPS</t>
  </si>
  <si>
    <t>FESTIN, MARIA SONIA YEE
BALINA, MEGAN MARGRETHE DELA CRUZ</t>
  </si>
  <si>
    <t>184</t>
  </si>
  <si>
    <t>LAGASAN, HUSNIE ABAS</t>
  </si>
  <si>
    <t>01-0265176637</t>
  </si>
  <si>
    <t>COMPLICATED UTI</t>
  </si>
  <si>
    <t>COMPLICATED UTI OBSTRUCTING PROXIMAL URETEOLITHIASIS, LEFT POST-OBSTRUCTURE AKI</t>
  </si>
  <si>
    <t>185</t>
  </si>
  <si>
    <t>ALIVIO, LUCIA ROLDAN</t>
  </si>
  <si>
    <t>01-0258051047</t>
  </si>
  <si>
    <t>MASS, ARM, LEFT T/C LIPOMA</t>
  </si>
  <si>
    <t>LIPOMA, ARM, LEFT</t>
  </si>
  <si>
    <t>D17.2</t>
  </si>
  <si>
    <t>EXCISION BIOPSY, ARM, LEFT</t>
  </si>
  <si>
    <t>PALAMING, WENNY MANONDO</t>
  </si>
  <si>
    <t>186</t>
  </si>
  <si>
    <t>SEBASTIAN, TIMOTHY EARL CONDONAR</t>
  </si>
  <si>
    <t>SEBASTIAN, RONA JOY CONDONAR</t>
  </si>
  <si>
    <t>11-0255339214</t>
  </si>
  <si>
    <t>PEDIATRIC COMMUNITY ACQUIRED PNEUMONIA, MODERATE RISK W/ HYPERREACTIVE AIRWAY DISEASE</t>
  </si>
  <si>
    <t>187</t>
  </si>
  <si>
    <t xml:space="preserve">GALLARDO, SHEENA MASAGCA </t>
  </si>
  <si>
    <t>01-050639443-6</t>
  </si>
  <si>
    <t>T/C HYPERTHYROIDISM IGM PROB INSTORM, CERVICAL SPINE SPONDYLOSIS</t>
  </si>
  <si>
    <t>CERVICAL SPINE SPONDYLOSIS  POSSIBLE  DISC  HERNIATION  C5-C6-C7</t>
  </si>
  <si>
    <t>M47.92</t>
  </si>
  <si>
    <t>BALINA, MEGAN MARGRETHE  DELA CRUZ</t>
  </si>
  <si>
    <t>188</t>
  </si>
  <si>
    <t>DOLOR, AMELITA MARCELO</t>
  </si>
  <si>
    <t>01-175184593-8</t>
  </si>
  <si>
    <t>CAP MR</t>
  </si>
  <si>
    <t>✔️ CHEST XRAY</t>
  </si>
  <si>
    <t>NOT BAL ON SOA (DOUBLE CHECK)</t>
  </si>
  <si>
    <t>189</t>
  </si>
  <si>
    <t>PEDREZUELA, AERON JACOB ALCAIDE</t>
  </si>
  <si>
    <t>PEDREZUELA, AARON ESTRADA</t>
  </si>
  <si>
    <t>02-200176607-8</t>
  </si>
  <si>
    <t>ACUTE BRONCHITIS, UNSEPCIFIED;
ACUTE GASTRITIS WITH MODERATE DEHYDRATION</t>
  </si>
  <si>
    <t>MATHEUS, JOSE ALFREDO T.</t>
  </si>
  <si>
    <t>190</t>
  </si>
  <si>
    <t>MONTERDE, ANYA GABRIELLE COSTALES</t>
  </si>
  <si>
    <t>MONTERDE, MARLON RIEGO</t>
  </si>
  <si>
    <t>01-050021582-3</t>
  </si>
  <si>
    <t>SVI; R/O UTI; R/O TYPHOID FEVER</t>
  </si>
  <si>
    <t>✔️SIGNED
✔️PMRF
✔️BIRTH CERTIFICATE</t>
  </si>
  <si>
    <t>FOR RE-SIGNATURE OF DR. ROSCHELLE CEDEÑO</t>
  </si>
  <si>
    <t>191</t>
  </si>
  <si>
    <t>ESTOSANE, FRINSZ SEVYN BOALOY</t>
  </si>
  <si>
    <t>01-271030604-2</t>
  </si>
  <si>
    <t>BOALOY, SHAIRA JOY DOSDOS</t>
  </si>
  <si>
    <t>01-026118066-4</t>
  </si>
  <si>
    <t>UTI (PSEUDOMONAS)</t>
  </si>
  <si>
    <t>✔️ URINE C/S (PSEUDOMONAS)
✔️ CBC
✔️ URINALYSIS</t>
  </si>
  <si>
    <t>DIGITAL</t>
  </si>
  <si>
    <t>192</t>
  </si>
  <si>
    <t>QUITALEG, BABY GIRL JOCSON</t>
  </si>
  <si>
    <t>QUITALEG, JOHN LIESTER CAMBIL</t>
  </si>
  <si>
    <t>01-025975223-5</t>
  </si>
  <si>
    <t>LIVE TERM, SINGLETON, FEMALE, DELIVERED VIA EMERGENCY CS SEC TO REPEAT, APGAR SCORE 9,9 BALLARD SCORE 38 WEEKS, BW 2435G, AGA, LOW BIRTHWEIGHT</t>
  </si>
  <si>
    <t xml:space="preserve">TERM, 38 WEEKS BS, DELIVERED VIA EMERGENCY CS FOR REPEAT CEPHALIC BW 2435G AGA AS 9,9 LOW BIRTHWEIGHT; NEONATAL SEPSIS
</t>
  </si>
  <si>
    <t>P36.9</t>
  </si>
  <si>
    <t>PATTAUI, PASCUAL P.</t>
  </si>
  <si>
    <t>NEWBORN, MEDICINE</t>
  </si>
  <si>
    <t xml:space="preserve">✔️SIGNED
✔️PMRF
❌ BIRTH CERT = TO GET COPY FROM MEDICAL RECORDS
</t>
  </si>
  <si>
    <t>✔️HEARING TEST
✔️BLOOD C/S = NEGATIVE</t>
  </si>
  <si>
    <t>193</t>
  </si>
  <si>
    <t>YACAT, MARY JOY OLIVAR</t>
  </si>
  <si>
    <t>08-050708440-4</t>
  </si>
  <si>
    <t>BREAST MASS, RIGHT BIRADS 4 T/C MALIGNANCY</t>
  </si>
  <si>
    <t>N63</t>
  </si>
  <si>
    <t>PARTIAL MASTECTOMY, RIGHT</t>
  </si>
  <si>
    <t>✔️BREAST ULTRASOUND
✔️OPERATIVE RECORD
✔️ANESTHESIA RECORD</t>
  </si>
  <si>
    <t>194</t>
  </si>
  <si>
    <t>195</t>
  </si>
  <si>
    <t>196</t>
  </si>
  <si>
    <t>197</t>
  </si>
  <si>
    <t>198</t>
  </si>
  <si>
    <t>199</t>
  </si>
  <si>
    <t>200</t>
  </si>
  <si>
    <t>201</t>
  </si>
  <si>
    <t>202</t>
  </si>
  <si>
    <t>Admission Summary</t>
  </si>
  <si>
    <t>Reference Date From: 01/01/2025 To 01/31/2025</t>
  </si>
  <si>
    <t>Patient ID</t>
  </si>
  <si>
    <t>Adm. No.</t>
  </si>
  <si>
    <t>Patient Name</t>
  </si>
  <si>
    <t>Case Type</t>
  </si>
  <si>
    <t>Gender</t>
  </si>
  <si>
    <t>Age</t>
  </si>
  <si>
    <t>Adm. Date</t>
  </si>
  <si>
    <t>Address</t>
  </si>
  <si>
    <t>Attending Doctor</t>
  </si>
  <si>
    <t>House/Walk-In</t>
  </si>
  <si>
    <t>Male</t>
  </si>
  <si>
    <t>SIGNAL VILLGE,TAGUIG CITY</t>
  </si>
  <si>
    <t>ALFRED MATTHEW R. DAYO</t>
  </si>
  <si>
    <t>Female</t>
  </si>
  <si>
    <t>30 DAISY ST.PUROK 6C,LOWER BICUTAN,TAGUIG CITY</t>
  </si>
  <si>
    <t>MARIA ANGELICA LIZA VELASCO IMPERIAL</t>
  </si>
  <si>
    <t>CANCILAO, ESTRELLA SAN JUAN</t>
  </si>
  <si>
    <t>Private</t>
  </si>
  <si>
    <t>#31 PARDIÑAS ST. ZONE 6 SOUTH SIGNAL VILLAGE TAGUI</t>
  </si>
  <si>
    <t>MARTIN KRISTOFFER ELISES OGBAC</t>
  </si>
  <si>
    <t>47 BRGY. ST.LOWER BICUTAN,TAGUIG CITY</t>
  </si>
  <si>
    <t>REYNALDO J. MOLATO</t>
  </si>
  <si>
    <t>245 TENEMENT BLDG. WESTERN BICUTAN TAGUIG CITY</t>
  </si>
  <si>
    <t>JOY RUTH M. ARAGON</t>
  </si>
  <si>
    <t>BLK 84 LOT 14 PHASE 5,UPPER BICUTAN,TAGUIG CITY</t>
  </si>
  <si>
    <t>17 A CARDONES ST.CENTRAL SIGNAL TAGUIG</t>
  </si>
  <si>
    <t>ELY AMOR G. VIÑEGAS, MD</t>
  </si>
  <si>
    <t>27 GENERAL SANTOS AVE LOWER BICUTAN TAGUIG CITY</t>
  </si>
  <si>
    <t>JOCELYN CRUZ IMBAO</t>
  </si>
  <si>
    <t>MAGUNDAYAO COMPOUND AGUAHAN 2 B BAYAN TAGUIG CITY</t>
  </si>
  <si>
    <t>CHERRY LOU PANES GUINTO-ILARDE</t>
  </si>
  <si>
    <t>ESTELA, BABY BOY QUEROL</t>
  </si>
  <si>
    <t>Magundayao Compound Aguahan 2 Bagumbayan, Taguig C</t>
  </si>
  <si>
    <t>PAUL JOSEPH TULIAO GALUTIRA</t>
  </si>
  <si>
    <t>BLK152 LOT18 ARAGO ST. CENTRAL BIC TAG CITY</t>
  </si>
  <si>
    <t>293 MLQ ST.LOWER BICUTAN TAGUIG CITY</t>
  </si>
  <si>
    <t>DR. ANN CRIZZETTE R GARCIA, MD</t>
  </si>
  <si>
    <t>KALAWAAN PASIG CITY</t>
  </si>
  <si>
    <t>DR. MARIA CARLOTA GAMBOA CABAIS</t>
  </si>
  <si>
    <t>169 MLQ ST. LOWER BICUTAN TAGUIG CITY</t>
  </si>
  <si>
    <t>MARIAN MORENO ALSASUA</t>
  </si>
  <si>
    <t>94 SITIO BAYANI C5 RD. TAGUIG WESTERN BICUTAN TAGU</t>
  </si>
  <si>
    <t>MARCO ROMULO REVILLA MANZANO</t>
  </si>
  <si>
    <t>223 STA. ANA ST. PK1A NEW LOWER BICUTAN TAGUIG</t>
  </si>
  <si>
    <t>DR. MARIA ANGELES ILARDE-GALIT, MD</t>
  </si>
  <si>
    <t>10-I SAMPAGUITA ST. WESTERN BICUTAN TAGUIG CITY</t>
  </si>
  <si>
    <t>JOEL B. SANTOS</t>
  </si>
  <si>
    <t>BLK 8 LOT 5 DREAMLAND SUBD.HAGONOY TAGUIG CITY</t>
  </si>
  <si>
    <t>DR. ADELIA GARCIA CASIHAN</t>
  </si>
  <si>
    <t>#47 U ARGAME ST. NEW LOWER BICUTAN TAGUIG CITY</t>
  </si>
  <si>
    <t>43 COL. BRAVO STREET ZONE 3 CENTRAL SIGNAL TAGUIG</t>
  </si>
  <si>
    <t>EDLYN JOHN G SANTOS</t>
  </si>
  <si>
    <t>198F MAGSAYSAY STREET EXT. NEW LOWER BICUTAN TAGUI</t>
  </si>
  <si>
    <t>DR. FATIMA C. ALBA</t>
  </si>
  <si>
    <t>15257 STREET SAN AGUSTINE VILLAGE BRGY. MOONWALK P</t>
  </si>
  <si>
    <t>JAN PETER PARAS POSIO</t>
  </si>
  <si>
    <t>ALANO, FLORO LOÑO</t>
  </si>
  <si>
    <t>27 CABASAAN ST ZONE 4 SOUTH SIGNAL VILLAGE TAGUIG</t>
  </si>
  <si>
    <t>KARLA SOFIA REYES - CABALLERO</t>
  </si>
  <si>
    <t>122 NP CRUZ ST. USUSAN TAGUIG CITY</t>
  </si>
  <si>
    <t>BLK 101 L26 SITIO IMELDA UPPER BICUTAN TAGUIG CITY</t>
  </si>
  <si>
    <t>DINDO PLOTADO RETRETA</t>
  </si>
  <si>
    <t>279 MLQ STREET LOWER BICUTAN TAGUIG CITY</t>
  </si>
  <si>
    <t>HEIDE BACOLOD LAZARO</t>
  </si>
  <si>
    <t>27 EVACOR ST. NEW LOWER BICUTAN TAGUIG CITY</t>
  </si>
  <si>
    <t>ROSCHELLE CAMARA CEDEÑO</t>
  </si>
  <si>
    <t>ESLANA, VICTORIA URSULAM</t>
  </si>
  <si>
    <t>BLK 7 K-9 AREA SAMABANA PRK 6DLOWER BICUTAN TAGUI</t>
  </si>
  <si>
    <t>RENELENE A MACABEO</t>
  </si>
  <si>
    <t>BLK 11 LOT 5 PUROK 2A HERB ST.NEW LOWER BICUTAN TA</t>
  </si>
  <si>
    <t>CANDACE INGRID BURGOS LONDON</t>
  </si>
  <si>
    <t>LUCINARIO, VICTOR LUI GABIANA</t>
  </si>
  <si>
    <t>BLK 6 LOT 1 MAÑALAC SUBD. LAURA DRIVE BAGUMBAYAN T</t>
  </si>
  <si>
    <t>GUYABANO ST NORTH SIGNAL TAGUIG CITY</t>
  </si>
  <si>
    <t>371 MANUEL L QUEZON ST LOWER BICUTAN TAGUIG CITY</t>
  </si>
  <si>
    <t>02 AGUINALDO COMP BRGY SAN MIGUEL TAGUIG CITY</t>
  </si>
  <si>
    <t>GLENN P VILLANUEVA</t>
  </si>
  <si>
    <t>SWEET ORANGE ST. TAGUIG CITY</t>
  </si>
  <si>
    <t>SUNSHINE LEAH ALMA PENESA MOLINA</t>
  </si>
  <si>
    <t>181 ML QUEZON ST. NEW LOWER BICUTAN TAGUIG CITY</t>
  </si>
  <si>
    <t>31C AIRFORCE RD. EXT., SOUTH SIGNAL VILLAGE TAGUIG</t>
  </si>
  <si>
    <t>RAQUEL TAPALES LLARENA</t>
  </si>
  <si>
    <t>25 KABUNTALAN ST. MAHARLIKA VILL TAGUIG CITY</t>
  </si>
  <si>
    <t>MICHELLE YAU OTAYCO</t>
  </si>
  <si>
    <t>129 RANGER ST. PUROK 1A NEW LOWER BICUTAN TAGUIG C</t>
  </si>
  <si>
    <t>BLK34 LOT9 CENTRAL BICUTAN TAGUIG CITY</t>
  </si>
  <si>
    <t>JOSELITO HEYRES</t>
  </si>
  <si>
    <t>PIZARRAS, MARIA CHRISTINE CASTAÑARES</t>
  </si>
  <si>
    <t>BLK 34 LOT9 SUNFLOWER ST. CENTRAL BICUTAN</t>
  </si>
  <si>
    <t>GABRIEL ROMUALDO LINAO VALERO</t>
  </si>
  <si>
    <t>092ND ST. VICTORIO COMP SAN MIGUEL TAGUIG CITY</t>
  </si>
  <si>
    <t>DR. CRISTINA BIROG MALINAO</t>
  </si>
  <si>
    <t>39B MOLAVE STREET NORTH SIGNAL TAGUIG CITY</t>
  </si>
  <si>
    <t>THERESA DONISIO DELFIN</t>
  </si>
  <si>
    <t>RUBRICO, KATHRINA PEREZ</t>
  </si>
  <si>
    <t>39 VISAYAS ST. CENTRAL SIGNAL TAGUIG CITY</t>
  </si>
  <si>
    <t>5C POLINTAN COMPUND STA. ANA, TAGUIG CITY</t>
  </si>
  <si>
    <t>DR. ANNA VICTORIA GARCIA PANOPIO</t>
  </si>
  <si>
    <t>1 ATIS ST. ZONE 4 SOUTH SIGNAL VILL TAGUIG CITY</t>
  </si>
  <si>
    <t>KATHERINE AVELLANEDA VALEROS, M.D</t>
  </si>
  <si>
    <t>EVANGELISTA, ASUNCION VILLA VILLA</t>
  </si>
  <si>
    <t>50B MLQ ST. NEW LOWER BICUTAN TAGUIG CITY</t>
  </si>
  <si>
    <t>KAREN VELASCO MIRALLES-RESSURECCION</t>
  </si>
  <si>
    <t>SANTILLAN, MICHAEL UY.</t>
  </si>
  <si>
    <t>BLK 69 LOT 31 VILLAMOR ST.ZONE 5,UPPER BICUTAN, TA</t>
  </si>
  <si>
    <t>MICHELLE ANNE KANAPI PORCUNA</t>
  </si>
  <si>
    <t>TUAZON, JOAN PUJALTE</t>
  </si>
  <si>
    <t>192 E MLQ ST.NEW LOWER BICUTAN,TAGUIG CITY</t>
  </si>
  <si>
    <t>BLOCK 128 LOT 32 PHASE 8,SITIO IMELDA,UPPER BICUTA</t>
  </si>
  <si>
    <t>M.L. QUEZON LOWER BICUTAN TAGUIG CITY</t>
  </si>
  <si>
    <t>CHRISTINE JOY A BONGON</t>
  </si>
  <si>
    <t>04 P.C ROAD,SOUTH SIGNAL VILLAGE,TAGUIG CITY</t>
  </si>
  <si>
    <t>JAYSON M. MUTUC</t>
  </si>
  <si>
    <t>LOWER BICUTAN TAGUIG CITY</t>
  </si>
  <si>
    <t>EMPRESS ELIZA C. CARLOS-VILLAPANDO, MD</t>
  </si>
  <si>
    <t>ABADIANO, VIEL ZY INGAAN</t>
  </si>
  <si>
    <t>3 17TH STREET,LOWER BICUTAN,TAGUIG CITY</t>
  </si>
  <si>
    <t>DR. MARY ANNE SANTOS FRAN</t>
  </si>
  <si>
    <t>ALARCON, MARVIN JHAY REMENTIZO</t>
  </si>
  <si>
    <t>BLK 11 LOT 9 P-8 BAGONG TANYAG TAGUIG CITY</t>
  </si>
  <si>
    <t>56E STO NIÑO ST. ZONE 4 SOUTH SIGNAL TAGUIG CITY</t>
  </si>
  <si>
    <t>#16 BANABA ST. BRGY SOUTH SIGNAL TAGUIG CITY</t>
  </si>
  <si>
    <t>RUMAR HONTIVEROS MAGASPI</t>
  </si>
  <si>
    <t>161 HOLY FAMILY VILLAGE BAGUMBAYAN TAGUIG CITY</t>
  </si>
  <si>
    <t>UPPER BICUTAN TAGUIG CITY</t>
  </si>
  <si>
    <t>GROSPE, MARIA ELISHA LOPEZ</t>
  </si>
  <si>
    <t>46F M.L QUEZON ST. BRGY.SAN MIGUEL,TAGUIG CITY</t>
  </si>
  <si>
    <t>DR. FATIMA GUILLERMA FERRER CORTEZ</t>
  </si>
  <si>
    <t>37 SAMPALOC STREET LOWER BICUTAN TAGUIG CITY</t>
  </si>
  <si>
    <t>BARONIA, EDESON CARANDAN</t>
  </si>
  <si>
    <t>PHASE 1 BLK 4 LOT 18 SALRADA FAMILIA VILLAGE BAGUM</t>
  </si>
  <si>
    <t>RICHIE NORREGA MORATALLA</t>
  </si>
  <si>
    <t>20 KATIPUNAN STREET BANGBANG TAGUIG CITY</t>
  </si>
  <si>
    <t>#43 PAG ASA ST. BRGY KATUPARAN TAGUIG CITY</t>
  </si>
  <si>
    <t>181 MLQ ST. BAGUMBAYAN TAGUIG CITY</t>
  </si>
  <si>
    <t>LAUREANO, ROSEBEL MAGALLANO</t>
  </si>
  <si>
    <t>7TH CATTLEYA EXT.BRGY. NAPINDAN, TAGUIG CITY</t>
  </si>
  <si>
    <t>FREDERICK ELISES OGBAC</t>
  </si>
  <si>
    <t>REYES, BABY BOY -</t>
  </si>
  <si>
    <t>181 ML QUEZON BAGUMBAYAN TAGUIG CITY</t>
  </si>
  <si>
    <t>BUENAVENTURA, LHIONA ZAIREL SAMONTE</t>
  </si>
  <si>
    <t>ILANG ILANG ST PUROK 6C LOWER BICUTAN TAGUIG CITY</t>
  </si>
  <si>
    <t>DR. ARSENIO JR. MORALES CORTEZ, MD</t>
  </si>
  <si>
    <t>5B 8TH STREET NORTH SIGNAL TAGUIG CITY</t>
  </si>
  <si>
    <t>DAN PARAÑAL MALATE</t>
  </si>
  <si>
    <t>BATOCABE, DANIEL CUENTA</t>
  </si>
  <si>
    <t>3645V.P CRUZ STREET PUROK 5 LOWER BICUTAN TAGUIG C</t>
  </si>
  <si>
    <t>239 D. PASO STREET BAGUMBAYAN TAGUIG CITY</t>
  </si>
  <si>
    <t>CENTRAL BICUTAN TAGUIG CITY</t>
  </si>
  <si>
    <t>ELEANOR A GO</t>
  </si>
  <si>
    <t>PERALTA, HERMINIO JR. ALAFO</t>
  </si>
  <si>
    <t>NEW LOWER BICUTAN TAGUIG CITY</t>
  </si>
  <si>
    <t>REY ONDAP PARAGUYA</t>
  </si>
  <si>
    <t>863 TOLENTINO ST. MANUYO 2 GATAHALIAN 2 LAS PIÑAS</t>
  </si>
  <si>
    <t>11-18TH ST. PK 6B LOWER BICUTAN TAGUIG CITY</t>
  </si>
  <si>
    <t>MINERVA BELDAD MACABEO</t>
  </si>
  <si>
    <t>HOLY FAMILY VILLAGE BAGUMBAYAN TAGUIG CITY</t>
  </si>
  <si>
    <t>RUIZ, NOEL JACINTO</t>
  </si>
  <si>
    <t>BLK 34 L19 SUNFLOWER ST, CEN BICUTAN TAGUIG CITY</t>
  </si>
  <si>
    <t>MEGAN MARGRETHE DELA CRUZ BALINA</t>
  </si>
  <si>
    <t>PREVIDA ST. PUROK 29 RD 10 NEW LOWER BICUTAN, TAG</t>
  </si>
  <si>
    <t>LOUILLE RAPISURA RANCHES</t>
  </si>
  <si>
    <t>18 FELICIANO ST. PUROK 4 LOWER BIC TAGUIG</t>
  </si>
  <si>
    <t>MAGSAYSAY EXTENSION NEW LOWER BICUTAN TAGUIG CITY</t>
  </si>
  <si>
    <t>246 ML QUEZON ST. NEW LOWER BICUTAN,TAGUIG CITY</t>
  </si>
  <si>
    <t>368 ML QUEZON ST. PUROK 5 LOWER BICUTAN TAGUIG CIT</t>
  </si>
  <si>
    <t>5082 MALOLOS ST. BRGY. TEJEROS MAKATI CITY</t>
  </si>
  <si>
    <t>LORELEE REYES VICENTE</t>
  </si>
  <si>
    <t>119B ROSALES ST.STA. ANA PATEROS METRO MANILA</t>
  </si>
  <si>
    <t>VERGABERA, BEATRIZ SANTOS</t>
  </si>
  <si>
    <t>248 C PRK 2 BAGUMBAYAN TAGUIG CITY</t>
  </si>
  <si>
    <t>19 PUROK 6-A LOWER BICUTAN TAGUIG CITY</t>
  </si>
  <si>
    <t>MANUEL REYES VELASCO JR.</t>
  </si>
  <si>
    <t>BLK 5 LOT 1 GREENVIEW DREAMLAND SUBDIVISION, HAGON</t>
  </si>
  <si>
    <t>NORTH SIGNAL,TAGUIG CITY</t>
  </si>
  <si>
    <t>PH1 BLK 12 LOT 5,PASO COCOHILLS,BAGUMBAYAN,TAGUIG</t>
  </si>
  <si>
    <t>17 ROAD 2 NORTH DAANG HARI,TAGUIG CITY</t>
  </si>
  <si>
    <t>MARICEL LANDAGAN BAUTISTA</t>
  </si>
  <si>
    <t>FAJARDO, ASHLEY EBUINGA</t>
  </si>
  <si>
    <t>7C UNIT PUROK 4 BALAGTAS ST. LOWER BICUTAN TAGUIG</t>
  </si>
  <si>
    <t>JOSE ALFREDO T. MATHEUS</t>
  </si>
  <si>
    <t>33-U VILLA VILLA ST. LOWER BICUTAN TAGUIG CITY</t>
  </si>
  <si>
    <t>DR. STEPHANIE MARIE SUERO AQUINO</t>
  </si>
  <si>
    <t>#904 LEON ALLANIGUE ST. BRGY. VILLAGE SAN ANTONIO</t>
  </si>
  <si>
    <t>BAGUIO, ENGELBERT LIWAN</t>
  </si>
  <si>
    <t>37 NAVY ROAD ST.SOUTH SIGNAL TAGUIG CITY</t>
  </si>
  <si>
    <t>103 RD05 JOSEPT ST. BAGUMBAYAN TAGUIG CITY</t>
  </si>
  <si>
    <t>BLK 52 LOT 55 RICANUERTA ST. UPPER BICUTAN, TAGUIG</t>
  </si>
  <si>
    <t>NOELLE ANGELI I. MORATALLA, MD</t>
  </si>
  <si>
    <t>BLK 5 K-9 SMABANA P-6 D,LOWER BICUTAN,TAGUIG CITY</t>
  </si>
  <si>
    <t>DR. MAYBELLE VILLARUEL-VIDAMO, MD</t>
  </si>
  <si>
    <t>REPASA, BABY GIRL -</t>
  </si>
  <si>
    <t>B52 L55 RICANUERA ST. UPPER BICUTAN, TAGUIG CITY</t>
  </si>
  <si>
    <t>TABADA, BENEDICT TORREGOSA</t>
  </si>
  <si>
    <t>SAN JUAN ST.CENTRAL BICUTAN,TAGUIG CITY</t>
  </si>
  <si>
    <t>18 APPLE ST. PUROK 3 NEW LOWER BICUTAN TAGUIG CITY</t>
  </si>
  <si>
    <t>3568 BRGY ST. LOWER BICUTAN, TAGUIG CITY</t>
  </si>
  <si>
    <t>BLK 7 LOT 11SKUPA EARTH ROAD TAGUIG</t>
  </si>
  <si>
    <t>DR. ROSSETTEE CRISTALES BULANDUS</t>
  </si>
  <si>
    <t>839 LEVI TOWN AVENUE BETTERLIVING PARAÑAQUE CITY</t>
  </si>
  <si>
    <t>DR. YENTL AYN DAR SISCAR-ALLEN</t>
  </si>
  <si>
    <t>HOBRO, RADJON JOSEPH MACATULA</t>
  </si>
  <si>
    <t>#47 CABASAAN ST. SIGNAL VILL. TAGUIG CITY</t>
  </si>
  <si>
    <t>GIHAPON, BABY BOY -</t>
  </si>
  <si>
    <t>103 Road 05 Josept Street Bagumbayan, Taguig City,</t>
  </si>
  <si>
    <t>LOTIS BAYLOSIS RAMOS</t>
  </si>
  <si>
    <t>MRB FAMILY TOWNHOMES FTI, WESTERN BICUTAN, TAGUIG</t>
  </si>
  <si>
    <t>B22 L2 DH2 HALY ST. PINAGSAMA TAGUIG CITY</t>
  </si>
  <si>
    <t>PIA, BABY GIRL -</t>
  </si>
  <si>
    <t>33- U Villa Street Lower Bicutan Taguig City</t>
  </si>
  <si>
    <t>PITOGO RIZAL, OCCIDENTAL MINDORO</t>
  </si>
  <si>
    <t>ESPOLONG, AL- MANSARE ABUBAKAR</t>
  </si>
  <si>
    <t>BLK 30 LOT 2O PENDATUN ST. MAHARLIKA VILLAGE</t>
  </si>
  <si>
    <t>BLK34 LOT9 MAHARLIKA VILL TAGUIG CITY</t>
  </si>
  <si>
    <t>14 ARROYO STREET CENTRAL SIGNAL TAGUIG CITY</t>
  </si>
  <si>
    <t>204 MLQ STREET PUROK 3 NEW LOWER BICUTAN TAGUIG CI</t>
  </si>
  <si>
    <t>BARSANAS, ALIANNA CELESTE TUMBAGA</t>
  </si>
  <si>
    <t>9 BLK 132 RD 20 NORTH DAANGHARI TAGUIG CITY</t>
  </si>
  <si>
    <t>16 DIMAGUILA ST. BRGY. CALZADA TIPAS TAGUIG</t>
  </si>
  <si>
    <t>ABRAM NICOL DEL VALLE</t>
  </si>
  <si>
    <t>ESTEBAN, YESKA VENICE CAPORAL.</t>
  </si>
  <si>
    <t>5 ADIA ST. BAGUMBAYAN, TAGUIG CITY</t>
  </si>
  <si>
    <t>BLK 31 LOT76 PK4 CENTRAL BIC TAGUIG CITY</t>
  </si>
  <si>
    <t>B43 L2 P4 CENTRAL BICUTAN TAGUIG CITY</t>
  </si>
  <si>
    <t>HAZEL JOY BELEN PALLANAN-PASCUAL</t>
  </si>
  <si>
    <t>ZAMORA, JOHN ADREW FAITH APELO</t>
  </si>
  <si>
    <t>04 KAKAWATI STREET LOWER BICUTAN TAGUIG CITY</t>
  </si>
  <si>
    <t>BAGUNAS., AUSTIN ACE BERNADAS</t>
  </si>
  <si>
    <t>18K C. MASTRILI ST. BAMBANG TAGUIG CITY</t>
  </si>
  <si>
    <t>MARFEL, DARLYN -</t>
  </si>
  <si>
    <t>160 MLQ NEW LOWER BICUTAN TAGUIG CITY</t>
  </si>
  <si>
    <t>B43 L2 P4 Central Bicutan, Taguig City, City Of Ma</t>
  </si>
  <si>
    <t>78 ANONAS ST NORT SIGNAL VILL TAGUIG CITY</t>
  </si>
  <si>
    <t>37 PUROK 6B CALDOZO STLOWR BICUTAN TAGUIG CITY</t>
  </si>
  <si>
    <t>CRUZ, MIGUEL ANDREW JACOCON</t>
  </si>
  <si>
    <t>623 ST. JOSEPH ST. HOLY FAMILY VILLAGE BAGUMBAYAN</t>
  </si>
  <si>
    <t>082 COTABATO ST PUROK 3 NEW LOWER BICUTAN TAGUIG</t>
  </si>
  <si>
    <t>VIVIENNE GUZMAN KASAJU</t>
  </si>
  <si>
    <t>ALCANTARA, MODESTA ALCANTARA</t>
  </si>
  <si>
    <t>POBLACION LAPAZ ABRA</t>
  </si>
  <si>
    <t>20 AIR FORCE RD. EXTN. SOUTH SIGNAL VILLAGE TAGUIG</t>
  </si>
  <si>
    <t>BLK 33 LOT 29 PHASE 2 PINAGSAMA TAGUIG CITY</t>
  </si>
  <si>
    <t>MUÑEZ, DOLORES MACUL</t>
  </si>
  <si>
    <t>BLK 24 LOT 41 KABUNTALAN ST. MAHARLIKA VILLAGE TAG</t>
  </si>
  <si>
    <t>UNTONG, BABY GIRL -</t>
  </si>
  <si>
    <t>082 Cotabato St. Purok 3 New Lower Bicutan, Taguig</t>
  </si>
  <si>
    <t>ESPORLAS, MARCUS RENZ PORTACIO.</t>
  </si>
  <si>
    <t>24 T SANTOS ST BRGY.NEW LOWER BICUTAN TAGUIG CITY</t>
  </si>
  <si>
    <t>TAHAMID, SEANDALE MOISES DEVERA</t>
  </si>
  <si>
    <t>BLK 40 LOT 4 PUROK 4 CENTRAL BICUTAN TAGUIG CITY</t>
  </si>
  <si>
    <t>BLK 5 LOT 4 DREAMLAND SUBD.BRGY.HAGONOY TAGUIG CIT</t>
  </si>
  <si>
    <t>9 MALLARES ST. PUROK 4B, LOWER BICUTAN TAGUIG CITY</t>
  </si>
  <si>
    <t>JENNIFER P. RODRIGUEZ</t>
  </si>
  <si>
    <t>175 A PAG ST WILD CAT PINAGSAMA TAGUIG CITY</t>
  </si>
  <si>
    <t>DR. GLENN KAY VELASCO GUCE</t>
  </si>
  <si>
    <t>#57 PNR SITE FTI COMP. WESTER BICUTAN TAGUIG</t>
  </si>
  <si>
    <t>ANTONETTE RAMOS PESEBRE</t>
  </si>
  <si>
    <t>BLK160 LOT10 FERRER ST.CENTRAL BICUTAN TAGUIG CITY</t>
  </si>
  <si>
    <t>PO, EUNO LAUREN GALILA</t>
  </si>
  <si>
    <t>CAMELLA PACIFIC RES. USUSAN, TAGUIG CITY</t>
  </si>
  <si>
    <t>14 D BANANA ST NEW LOWER BICUTAN TAGUIG CITY</t>
  </si>
  <si>
    <t>MASANGKAY, JHETHRYNE ISAIAH RONARIO</t>
  </si>
  <si>
    <t>31 SANTOL ST. NORTH SIGNAL VILL. TAGUIG CITY</t>
  </si>
  <si>
    <t>SHERWIN USMAN RAMOS</t>
  </si>
  <si>
    <t>ROMERO, DARLING JOY ROQUE</t>
  </si>
  <si>
    <t>BLK 1 LOT 26 VILLA SAN MIGUEL PH2 SAN MIGUEL TAGUI</t>
  </si>
  <si>
    <t>15N PINAKAISA STREES PUROK 1 NEW LOWER BICUTAN TAG</t>
  </si>
  <si>
    <t>6 PC ROAD SOUTH SIGNAL VILLAGE TAGUIG CITY</t>
  </si>
  <si>
    <t>#28 SK RAMIREZ ST., TUKTUKAN TAGUIG CITY</t>
  </si>
  <si>
    <t>ARTHUR DESSI ESTRADA ROMAN</t>
  </si>
  <si>
    <t>428B BAGUMBAYAN, TAGUIG CITY</t>
  </si>
  <si>
    <t>34A MET AVENEU NEW LOWER BICUTAN TAGUIG CITY</t>
  </si>
  <si>
    <t>DR. RICCEL BASAZA SALAZAR</t>
  </si>
  <si>
    <t>TANGUAN, MARK ZYRUS DUQUEZA</t>
  </si>
  <si>
    <t>08-1 CARAMAY STREET BARANGAY KATUPARAN TAGUIG CITY</t>
  </si>
  <si>
    <t>NOTOR, JIANE MAYNE ROBIO.</t>
  </si>
  <si>
    <t>BAGUMBAYAN TAGUIG CITY</t>
  </si>
  <si>
    <t>439 MLQ STREET LOWER BICUTAN TAGUIG CITY</t>
  </si>
  <si>
    <t>CUEBILLAS, ROEL PAGUI</t>
  </si>
  <si>
    <t>ZONE 41A SAN VICENTE OCAMPO, CAMARINES SUR</t>
  </si>
  <si>
    <t>SABADO, MYARAH BENICE PORLUCAS</t>
  </si>
  <si>
    <t>PIERRE-ANGELI ALFARO RIVO</t>
  </si>
  <si>
    <t>ESTUARAS, GLORIA OCAÑA</t>
  </si>
  <si>
    <t>304-D PK5 COL ESTACIO ST. BRGY TIPAS TAGUIG CITY</t>
  </si>
  <si>
    <t>EDGAR BAUTISTA ALIANGAN</t>
  </si>
  <si>
    <t>SALVADOR, ALTHEA VIEL CAHULAO</t>
  </si>
  <si>
    <t>262 B. CAPISTRANO EXT. HAGONOY TAGUIG CITY</t>
  </si>
  <si>
    <t>142C ML QUEZON STREET,NEW LOWER BICUTAN,TAGUIG CIT</t>
  </si>
  <si>
    <t>TALINGDAN, CHRISTIAN JAY CABALUNA</t>
  </si>
  <si>
    <t>MB 16 RM.406 PAMAYAMANG DIEGO SILANG USUSAN TAGUIG</t>
  </si>
  <si>
    <t>PAULO P. GUINTO</t>
  </si>
  <si>
    <t>MARIANO, ZARIAH ELLERY ROMEO</t>
  </si>
  <si>
    <t>12 T-SANTOS ST. NEW LOWER BICUTAN TAGUIG CITY</t>
  </si>
  <si>
    <t>STATUS</t>
  </si>
  <si>
    <t>REASON</t>
  </si>
  <si>
    <t>PATIENT NAME</t>
  </si>
  <si>
    <t>ROOM</t>
  </si>
  <si>
    <t>ADMISSION NO.</t>
  </si>
  <si>
    <t>HCI FEES</t>
  </si>
  <si>
    <t>Senior/PWD</t>
  </si>
  <si>
    <t>PHILHEALTH</t>
  </si>
  <si>
    <t>DSWD/PCSO/ STOCKHOLDER</t>
  </si>
  <si>
    <t>PAYMENTS</t>
  </si>
  <si>
    <t>TOTAL</t>
  </si>
  <si>
    <t>TIME ADMITTED</t>
  </si>
  <si>
    <t>DATE DISCHARGE</t>
  </si>
  <si>
    <t>TIME DISCHARGE</t>
  </si>
  <si>
    <t>DOCTOR</t>
  </si>
  <si>
    <t>PF NET</t>
  </si>
  <si>
    <t>DF</t>
  </si>
  <si>
    <t>REMARKS</t>
  </si>
  <si>
    <t>ADMISSION CASE</t>
  </si>
  <si>
    <t>A.CORTEZ</t>
  </si>
  <si>
    <t>HOUSECASE</t>
  </si>
  <si>
    <t>Formal Economy- Employed private</t>
  </si>
  <si>
    <t>ALFRED DAYO</t>
  </si>
  <si>
    <t xml:space="preserve">Informal </t>
  </si>
  <si>
    <t>JOEL SANTOS</t>
  </si>
  <si>
    <t>PRIVATE</t>
  </si>
  <si>
    <t>Lifetime Member</t>
  </si>
  <si>
    <t>MARTIN OGBAC JAN PETER POSIO</t>
  </si>
  <si>
    <t>6600 1000</t>
  </si>
  <si>
    <t>200 300</t>
  </si>
  <si>
    <t>lifetime Member</t>
  </si>
  <si>
    <t>JOY RUTH ARAGON</t>
  </si>
  <si>
    <t>WELLCARE</t>
  </si>
  <si>
    <t>ALIANGAN EDGAR BAMBALAN,NELSON BARTOLOME,BERNADETTE GO,ELEANOR IMPERIAL,MARIA ANGELICA ISIP-BESUENO,JOIE MOLATO,REYNALDO QUIMPO,ROLANDO VALEROS,KATHERINE</t>
  </si>
  <si>
    <t>4400 10,000 33,000 3,000 50,000 37,400 70,400 59,400 11,000</t>
  </si>
  <si>
    <t>200 200 200 200 200 200 300 200 200</t>
  </si>
  <si>
    <t>REYNALDO,MOLATO GUERRERO,CRISTINA</t>
  </si>
  <si>
    <t>38100 2550</t>
  </si>
  <si>
    <t>MEDICARD</t>
  </si>
  <si>
    <t>MALBAS,MAGDALENA</t>
  </si>
  <si>
    <t>IMPERIAL,MARIA ANGELICA</t>
  </si>
  <si>
    <t>Informal Economy - Self Earning</t>
  </si>
  <si>
    <t>SALUT,SHIELA LLAGAS</t>
  </si>
  <si>
    <t>LORENZO,MIGUEL IMBAO,JOCELYUN</t>
  </si>
  <si>
    <t>3500 7000</t>
  </si>
  <si>
    <t>INTELLICARE</t>
  </si>
  <si>
    <t>GARCIA, ANN</t>
  </si>
  <si>
    <t>LORENZO, MIGUEL RAMOS, SHERWIN</t>
  </si>
  <si>
    <t>141,000 67500</t>
  </si>
  <si>
    <t>2467.50 200</t>
  </si>
  <si>
    <t>ASIS, CARLA GALUTIRA, PAUL</t>
  </si>
  <si>
    <t>2000 8000</t>
  </si>
  <si>
    <t>200 200</t>
  </si>
  <si>
    <t>ARAGON,JOY RUTH</t>
  </si>
  <si>
    <t>GENERALI</t>
  </si>
  <si>
    <t>CABAIS,MARIA CARLOTA</t>
  </si>
  <si>
    <t>ALSASUA,MARIAN MORENO</t>
  </si>
  <si>
    <t>FESTIN,MARIA SONIA GARCIA,ANN CRIZETTE LIM ARMI POSIO,JAN PETER</t>
  </si>
  <si>
    <t>50,000 18,000 100,000 10,000</t>
  </si>
  <si>
    <t>200 200 1750 300</t>
  </si>
  <si>
    <t>FESTIN,MARIA SONIA GUINTO-ILARDE,CHERRY LOU</t>
  </si>
  <si>
    <t>20,000 50,000</t>
  </si>
  <si>
    <t>200 500</t>
  </si>
  <si>
    <t>ALIANGAN EDGAR CORAÑEZ,ALDRIN INSO ROBBY MACABEO,RENELENE OGBAC,MARTIN KRISTOFFER</t>
  </si>
  <si>
    <t>29,000 25,000 20,000 25,000 22,300</t>
  </si>
  <si>
    <t>200 200 300 200 200</t>
  </si>
  <si>
    <t>GO,ELEANOR ILARDE-GALIT,MARIA ANGELES OTAYCO,MICHELLE PANOPIO,IVAN QUIMPO,ROLANDO</t>
  </si>
  <si>
    <t>10,000 5,000 5,000 12,000 11,000</t>
  </si>
  <si>
    <t>200 200 200 200 200</t>
  </si>
  <si>
    <t>NICU</t>
  </si>
  <si>
    <t>GALUTIRA, BABY BOY</t>
  </si>
  <si>
    <t>SANTOS, JOEL</t>
  </si>
  <si>
    <t>RETERETA, DINDO</t>
  </si>
  <si>
    <t>VIÑEGAS, ELY AMOR</t>
  </si>
  <si>
    <t>PACIFIC CROSS</t>
  </si>
  <si>
    <t>POSIO, JAN PETER FESTIN, MA. SONIA BALINA, MEGAN</t>
  </si>
  <si>
    <t>48,000 19,200 5,000</t>
  </si>
  <si>
    <t>840 200 200</t>
  </si>
  <si>
    <t>PN PATIENT</t>
  </si>
  <si>
    <t>LLARENA, RAQUEL</t>
  </si>
  <si>
    <t>ILARDE-GALIT, MA. ANGELES</t>
  </si>
  <si>
    <t>LONDON, CANDACE ROMERO, KISHA RODRIGUEZ, JENNIFER</t>
  </si>
  <si>
    <t>40,000 15,000 10,000</t>
  </si>
  <si>
    <t>700 200 200</t>
  </si>
  <si>
    <t>CASIHAN, ADELA</t>
  </si>
  <si>
    <t>IMBAO, JOCELYN LORENZO, MIGUEL</t>
  </si>
  <si>
    <t>40000 20000</t>
  </si>
  <si>
    <t>500 200</t>
  </si>
  <si>
    <t>CEDEÑO, ROSCHELLE</t>
  </si>
  <si>
    <t>GALUTIRA, PAUL JOSEPH</t>
  </si>
  <si>
    <t>LAZARO, HEIDE</t>
  </si>
  <si>
    <t>ICU</t>
  </si>
  <si>
    <t>DELA CRUZ, VERLENE MIRALLES, KAREN QUIMPO, ROLANDO</t>
  </si>
  <si>
    <t>9000 10000 9000</t>
  </si>
  <si>
    <t>200 200 200</t>
  </si>
  <si>
    <t>OTAYCO, MICHELLE</t>
  </si>
  <si>
    <t>1950 900</t>
  </si>
  <si>
    <t>HOUSE CASE</t>
  </si>
  <si>
    <t>MACABEO, RENELENE</t>
  </si>
  <si>
    <t>PHILCARE</t>
  </si>
  <si>
    <t>VALERO, GABRIEL</t>
  </si>
  <si>
    <t>NON PHIC</t>
  </si>
  <si>
    <t>CABALLERO, REMO SALES, RAIZA RODRIGUEZ, JENNIFER AGDAMAG, ANNA VALERO, GABRIELE</t>
  </si>
  <si>
    <t>10000 4000 15000 5000 2200</t>
  </si>
  <si>
    <t>DEL VALLE,RENANTE VALERO,GABRIEL</t>
  </si>
  <si>
    <t>2600 4200</t>
  </si>
  <si>
    <t>FORMAL- PRIVATE</t>
  </si>
  <si>
    <t>PANOPIO,ANNA VICTORIA</t>
  </si>
  <si>
    <t>MALATE DAN MANZANO,MARCO ROMULO</t>
  </si>
  <si>
    <t>30000 15000</t>
  </si>
  <si>
    <t>ALBA,FATIMA MILLARES-RESURRECCION,KAREN MACABEO,RENELENE</t>
  </si>
  <si>
    <t>22400 17900 4500</t>
  </si>
  <si>
    <t>MALINAO, CRISTINA B.</t>
  </si>
  <si>
    <t>MAGASPI, RUMAR</t>
  </si>
  <si>
    <t>BONGON, CHRISTINE JOY REYES-CABALLERO, KARLA</t>
  </si>
  <si>
    <t>6000 10000</t>
  </si>
  <si>
    <t>MORATALLA, RICHIE</t>
  </si>
  <si>
    <t>1COOPHEALTH</t>
  </si>
  <si>
    <t>OGBAC, FRREDERICK</t>
  </si>
  <si>
    <t>CORTEZ, FATIMA G.</t>
  </si>
  <si>
    <t>OGBAC, MARTIN</t>
  </si>
  <si>
    <t>CORTEZ, ARSENIO</t>
  </si>
  <si>
    <t>6;05PM</t>
  </si>
  <si>
    <t>PARAGUYA, REY</t>
  </si>
  <si>
    <t>6;29PM</t>
  </si>
  <si>
    <t>MOLINA, SUNSHINE LEAH</t>
  </si>
  <si>
    <t>7;41PM</t>
  </si>
  <si>
    <t>FESTIN, MARIA SONIA SEGADOR, GUILLEN VILLANUEVA, GLENN</t>
  </si>
  <si>
    <t>6887.50 850 14625</t>
  </si>
  <si>
    <t>MANZANO, MARCO</t>
  </si>
  <si>
    <t>RUIZ, NOEL J.</t>
  </si>
  <si>
    <t>4;17PM</t>
  </si>
  <si>
    <t>BALINA, MEGAN GO ELEANOR</t>
  </si>
  <si>
    <t>1000 1500</t>
  </si>
  <si>
    <t>VILLAPANDO, EMPRESS</t>
  </si>
  <si>
    <t>RANCHES, LOUILLE MACABEO, RENELENE GUERRERO, EMILY</t>
  </si>
  <si>
    <t>20000 8000 10000</t>
  </si>
  <si>
    <t>SANTOS, EDLYN RESURRECION. KAREN GARCIA, ANN</t>
  </si>
  <si>
    <t>20000 10000 6000</t>
  </si>
  <si>
    <t>BALINA, MEGAN GARCIA, ANN</t>
  </si>
  <si>
    <t>2400 2400</t>
  </si>
  <si>
    <t>POSIO, JAN PETER CALINGO, RENEIFE</t>
  </si>
  <si>
    <t>65,000 30,000</t>
  </si>
  <si>
    <t>1137.50 200</t>
  </si>
  <si>
    <t>ILARDE-GUINTO FESTIN, MA. SONIA</t>
  </si>
  <si>
    <t>22,500 11,250</t>
  </si>
  <si>
    <t>GALUTIRA, JOSEPH</t>
  </si>
  <si>
    <t>MUTUC, JAYSON GARCIA, ANN</t>
  </si>
  <si>
    <t>13,200 13,200</t>
  </si>
  <si>
    <t>MUTUC, JAYSON VALEROS, KATHERINE</t>
  </si>
  <si>
    <t>27500 35000</t>
  </si>
  <si>
    <t>GUERRERO, CRISTINA VICENTE, LORELEE</t>
  </si>
  <si>
    <t>7705.60 17496.40</t>
  </si>
  <si>
    <t>PORCUNA, MICHELLE</t>
  </si>
  <si>
    <t>DEL ROSARIO,MARY ROSE MALINAO,CRISTINA VALERO,GABRIEL ROMUALDO</t>
  </si>
  <si>
    <t>2000 6000 7500</t>
  </si>
  <si>
    <t>MOLINA SUNSHINE</t>
  </si>
  <si>
    <t>GO ELEANOR</t>
  </si>
  <si>
    <t>BONGON, CHRISTINE JOY</t>
  </si>
  <si>
    <t>MACABEO,MINERVA</t>
  </si>
  <si>
    <t>PANOPIO,ANNA VICTORIA RODRIGUEZ,JENNIFER</t>
  </si>
  <si>
    <t>2800 1800</t>
  </si>
  <si>
    <t>IMPERIAL,MARIA ANGELICA SANTOS EDLYN JOHN</t>
  </si>
  <si>
    <t>6000 4800</t>
  </si>
  <si>
    <t>VELASCO, MANUEL</t>
  </si>
  <si>
    <t>8;04PM</t>
  </si>
  <si>
    <t>MORATALLA, NOELLE ANGELI</t>
  </si>
  <si>
    <t>BASILIO, JAN ERIKA MAGASPI, RUMAR</t>
  </si>
  <si>
    <t>15000 8000</t>
  </si>
  <si>
    <t>FAJARDO, ASHLEY E</t>
  </si>
  <si>
    <t>MATHEUS, JOSE ALFREDO</t>
  </si>
  <si>
    <t>BULANDUS, ROSSETTEE</t>
  </si>
  <si>
    <t>MALINAO, CRISTINA SANTOS, JOEL VALERO, GABRIEL</t>
  </si>
  <si>
    <t>12000 8000 2200</t>
  </si>
  <si>
    <t>ESPOLONG, AL- MANSARE</t>
  </si>
  <si>
    <t>HEYRES, JOSELITO ROMAN, ARTHUR DESSI</t>
  </si>
  <si>
    <t>6000 1000</t>
  </si>
  <si>
    <t>BARSANAS, ALIANA CELESTE</t>
  </si>
  <si>
    <t>VRGABERA, BEATRIZ</t>
  </si>
  <si>
    <t>VALERO, GABRIEL VELASCO, MANUEL</t>
  </si>
  <si>
    <t>6300 1000</t>
  </si>
  <si>
    <t>AGDAMAG, ANNA MAY BALINA, MEGAN CENIZA, AGUSTIN OTAYCO, MICHELLE</t>
  </si>
  <si>
    <t>7600 6600 6600 6600</t>
  </si>
  <si>
    <t>200 200 200 200</t>
  </si>
  <si>
    <t>AQUINO,STEPHANIE FESTIN, MARIA SONIA</t>
  </si>
  <si>
    <t>38,635.00 17,472.40</t>
  </si>
  <si>
    <t>RAMOS, LOTIS</t>
  </si>
  <si>
    <t>38635.60 17472.40</t>
  </si>
  <si>
    <t>SISCAR-ALLEN,YENTL</t>
  </si>
  <si>
    <t>MARFEL, DARLYN</t>
  </si>
  <si>
    <t>SANTOS,JOEL</t>
  </si>
  <si>
    <t>HOBRO, RADJON JOSEPH</t>
  </si>
  <si>
    <t>ANICOCHE, MA. MELMAR REYES- CABALLERO, KARLA</t>
  </si>
  <si>
    <t>6600 6600</t>
  </si>
  <si>
    <t>BONGON, CHRISTINE JOY HEYRES, JOSELITO</t>
  </si>
  <si>
    <t>8000 7000</t>
  </si>
  <si>
    <t>ALBA, FATIMA GUINTO, PAULO</t>
  </si>
  <si>
    <t>3600 3000</t>
  </si>
  <si>
    <t>FESTIN, MARIA SONIA PALLANAN, PASCUAL</t>
  </si>
  <si>
    <t>26800 67500</t>
  </si>
  <si>
    <t>CRUZ, MIGUEL ANDREW</t>
  </si>
  <si>
    <t>GUERRERO, CRISTINA KASAJU, VIVIENE</t>
  </si>
  <si>
    <t>18000 51800</t>
  </si>
  <si>
    <t>GALLEGO, MEDINA PESEBRE, ANTONNETE ROMAN, ARTHUR</t>
  </si>
  <si>
    <t>4400 3000</t>
  </si>
  <si>
    <t>5;05PM</t>
  </si>
  <si>
    <t>DEL MUNDO, BIENVENIDO VELASCO, MANUEL</t>
  </si>
  <si>
    <t>1000 4800</t>
  </si>
  <si>
    <t>ALBA, FATIMA ETCUBAÑAS, NIEL KARLO VILLANUEVA, GLENN</t>
  </si>
  <si>
    <t>28000 11400 60500</t>
  </si>
  <si>
    <t>200 200 1058.75</t>
  </si>
  <si>
    <t>MAGASPI, RUMAR TUAZON RODOLFO</t>
  </si>
  <si>
    <t>7000 7000</t>
  </si>
  <si>
    <t>GUCE,GLENN KAY VELASCO GUINTO,PAULO P.</t>
  </si>
  <si>
    <t>11000 11000</t>
  </si>
  <si>
    <t>GUCE, GLENN MUTUC, JAYSON</t>
  </si>
  <si>
    <t>6000 6000</t>
  </si>
  <si>
    <t>ARAGON,JOY RUTH TUAZON, RODOLFO</t>
  </si>
  <si>
    <t>5400 7500</t>
  </si>
  <si>
    <t>SUNLIFE GREPA</t>
  </si>
  <si>
    <t>CUEBILLAS, ROEL</t>
  </si>
  <si>
    <t>VILLANUEVA, GLENN</t>
  </si>
  <si>
    <t>RUBRICO, KATRINA</t>
  </si>
  <si>
    <t>SANTOS, JOEL GABRIEL, VALERO ILARDE GALIT, MARIA ANGELES RAIZA, SALES OGBAC, MARTIN POSIO, JAN PETER FESTIN, MARIA SONIA BAMBALAN</t>
  </si>
  <si>
    <t>60,000 20,900 55,000 20,000 10,000 45,000 27,000 3000</t>
  </si>
  <si>
    <t>200 200 200 200 200 787.50 200 200</t>
  </si>
  <si>
    <t>ALIANGAN, EDGAR POSIO, JAN PETER LORENZO, MIGUEL</t>
  </si>
  <si>
    <t>8,000 10,000 5,000</t>
  </si>
  <si>
    <t>200 175 200</t>
  </si>
  <si>
    <t>ROMAN, ARTHUS</t>
  </si>
  <si>
    <t>TANGUAN, MARK ZYRUS</t>
  </si>
  <si>
    <t>ARAGON, JOY RUTH</t>
  </si>
  <si>
    <t>RIVO, PIERRE ANGELI</t>
  </si>
  <si>
    <r>
      <rPr>
        <rFont val="Arial Narrow"/>
        <color theme="1"/>
        <sz val="10.0"/>
      </rPr>
      <t xml:space="preserve">GINGIVOSTOMATITIS ; </t>
    </r>
    <r>
      <rPr>
        <rFont val="Arial Narrow"/>
        <b/>
        <color theme="1"/>
        <sz val="10.0"/>
      </rPr>
      <t>SVI</t>
    </r>
  </si>
  <si>
    <r>
      <rPr>
        <rFont val="Arial Narrow"/>
        <color theme="1"/>
        <sz val="10.0"/>
      </rPr>
      <t xml:space="preserve">CARDIO DX: ATHEROSCLEROTIC HEART DISEASE IN FAILURE, </t>
    </r>
    <r>
      <rPr>
        <rFont val="Arial Narrow"/>
        <b/>
        <color theme="1"/>
        <sz val="10.0"/>
      </rPr>
      <t>HTN STAGE 2,</t>
    </r>
    <r>
      <rPr>
        <rFont val="Arial Narrow"/>
        <color theme="1"/>
        <sz val="10.0"/>
      </rPr>
      <t xml:space="preserve"> PULMO: CAP MR WITH PLEURAL EFFUSSION, TO RULE OUT  PTB, WITH EFFUSSION , AP HYPOKALEMIA </t>
    </r>
  </si>
  <si>
    <r>
      <rPr>
        <rFont val="Arial Narrow"/>
        <color theme="1"/>
        <sz val="10.0"/>
      </rPr>
      <t>ACUTE RESPIRATORY FAILURE SEC TO HOSPITAL ACQUIRED PNEUMONIA,</t>
    </r>
    <r>
      <rPr>
        <rFont val="Arial Narrow"/>
        <b/>
        <color theme="1"/>
        <sz val="10.0"/>
      </rPr>
      <t xml:space="preserve"> DENGUE ENCEPHALITIS</t>
    </r>
  </si>
  <si>
    <r>
      <rPr>
        <rFont val="Arial Narrow"/>
        <color theme="1"/>
        <sz val="10.0"/>
      </rPr>
      <t xml:space="preserve">MASSIVE HEMOPTYSIS TO </t>
    </r>
    <r>
      <rPr>
        <rFont val="Arial Narrow"/>
        <b/>
        <color theme="1"/>
        <sz val="10.0"/>
      </rPr>
      <t xml:space="preserve">TB BRONCHIECTASIS </t>
    </r>
    <r>
      <rPr>
        <rFont val="Arial Narrow"/>
        <color theme="1"/>
        <sz val="10.0"/>
      </rPr>
      <t>RULE OUT RELAPSE COMMUNITY ACQUIRED PNEUMONIA MODERATE RISK</t>
    </r>
  </si>
  <si>
    <t>ROSATAZO, CRISTIAN RAYPAN</t>
  </si>
  <si>
    <t>01-025808613-4</t>
  </si>
  <si>
    <r>
      <rPr>
        <rFont val="Arial Narrow"/>
        <b/>
        <color theme="1"/>
        <sz val="10.0"/>
      </rPr>
      <t>FEBRILE SEIZURE</t>
    </r>
    <r>
      <rPr>
        <rFont val="Arial Narrow"/>
        <color theme="1"/>
        <sz val="10.0"/>
      </rPr>
      <t xml:space="preserve"> SECONDARY  TO SYSTEMIC VIRAL  ILLNESS</t>
    </r>
  </si>
  <si>
    <r>
      <rPr>
        <rFont val="Arial Narrow"/>
        <color theme="1"/>
        <sz val="10.0"/>
      </rPr>
      <t xml:space="preserve">HOSPITAL ACQUIRED PNEUMONIA ; ACUTE KIDNEY INJURY; SLE, DISSEMINATED LYMPHADENOPATHY SECONDARY TO AUTO IMMUNE DISEASE TRANSAMINITIS;  SYSTEMIC LUPUS ERYTHAMETOSUS; </t>
    </r>
    <r>
      <rPr>
        <rFont val="Arial Narrow"/>
        <b/>
        <color theme="1"/>
        <sz val="10.0"/>
      </rPr>
      <t xml:space="preserve"> PLEURAL EFFUSION;</t>
    </r>
    <r>
      <rPr>
        <rFont val="Arial Narrow"/>
        <color theme="1"/>
        <sz val="10.0"/>
      </rPr>
      <t xml:space="preserve">  BILATERAL, S/P ULTRASOUND GUIDED THORACENTESIS                                             </t>
    </r>
  </si>
  <si>
    <t>MERCURIO, KALEA PARONI</t>
  </si>
  <si>
    <t>PARONI, CHRISTINE CUSING</t>
  </si>
  <si>
    <t>01-250788789-7</t>
  </si>
  <si>
    <t>SYSTEMIC VIRAL ILLNESS, URTI, T/C DENGUE FEVER</t>
  </si>
  <si>
    <t>ACUTE VIRAL ILLNESS</t>
  </si>
  <si>
    <t>QUITALEG, ANA MARIE JOCSON</t>
  </si>
  <si>
    <t>03-050878166-7</t>
  </si>
  <si>
    <t>G3 P2 (2002,) PU, 34 4/5 WEEKS AOG, CEPHALIC, PRE TERM LABOR; PREV CS II (2017, 2021)</t>
  </si>
  <si>
    <t>G3P3(3003), PREGNANCY UTERINE DELIVERED TERM, TRANSVERSE LIE CONVERTED TO CEPHALIC, LIVE BB GIRL, BW= 2435 G, AS= 9,9, 38 WKS BY BALLARDS SCORE BY REPEAT CVAESARIAN SECTION III WITH BILATERAL TUBAL LIGATION ( FIMBRIECTOMY) UNDER SPINAL ANESTHESIA; PREVIOUS CS X 2</t>
  </si>
  <si>
    <t>BILATERAL TUBAL LIGATION (FIBRIECTOMY) UNDER SPINAL ANESTHESIA PREVIOUS CS REPEAT LOW SEGMENT TRANSVERSE CESAREAN SECTION</t>
  </si>
  <si>
    <t>59514/58600</t>
  </si>
  <si>
    <t>SOLIZA, DIVINA YUMUL</t>
  </si>
  <si>
    <t>BIASBAS, ROSALDRO AGUILA</t>
  </si>
  <si>
    <t>OB-GYN, SURGERY</t>
  </si>
  <si>
    <t>FOR RE-SIGNATURE OF DR. SOLIZA AND DR. BIASBAS</t>
  </si>
  <si>
    <t>✔️OPERATIVE RECORD
✔️ANESTHESIA RECORD</t>
  </si>
  <si>
    <t>OLIVA, ELY RABAGO</t>
  </si>
  <si>
    <t>19-051672976-0</t>
  </si>
  <si>
    <t>T/C SMALL BOWEL OBSTRUCTION</t>
  </si>
  <si>
    <t>PARTIAL GUT OBSTRUCTION PROBABLY SECONDARY TO ENTERITIS VS NEOPLASM</t>
  </si>
  <si>
    <t>K56.6</t>
  </si>
  <si>
    <t>VALERO, GABRIEL ROMUALDO</t>
  </si>
  <si>
    <t>✔️ABSOMEN ULTRASOUND</t>
  </si>
  <si>
    <t>STA CRUZ, JOVILYN LAPURGA</t>
  </si>
  <si>
    <t>01-026095361-9</t>
  </si>
  <si>
    <t>NULLIGRAVID, ANEMIA MODERATE SECONDARY TO AUB</t>
  </si>
  <si>
    <t>ANEMIA MODERATE SEC TO CHRONIC AUB SEC TO ENDOMETRIAL HYPERPLASIA NULLIGRAVID</t>
  </si>
  <si>
    <t>N85.0</t>
  </si>
  <si>
    <t>ENDOMETRIAL CURETTAGE UNDER SPINAL ANESTHESIA FOR ENDOMETRIAL HYPERPLASIA</t>
  </si>
  <si>
    <t>DELACRUZ-BALAGOT, MARICEL AREVALO</t>
  </si>
  <si>
    <t>UY, ANALIA LEGAZPI</t>
  </si>
  <si>
    <t>SERRANO, ZACHRYN VRIA LOCSIN</t>
  </si>
  <si>
    <t>LOCSIN, MA TRINIDAD CALSIS</t>
  </si>
  <si>
    <t>01-026768935-6</t>
  </si>
  <si>
    <t>PNEUMONIA, PCAP C</t>
  </si>
  <si>
    <t>✔️CHEST XRAY</t>
  </si>
  <si>
    <t>SAN BUENAVENTURA, ANGELA REGINE OLIN</t>
  </si>
  <si>
    <t>10-025177138-8</t>
  </si>
  <si>
    <t>T/C ACUTE APPENDICITIS</t>
  </si>
  <si>
    <t>ACUTE APPENDICITIS, RUPTURED</t>
  </si>
  <si>
    <t>K35</t>
  </si>
  <si>
    <t>CUTCHON, XERXES DEL ROSARIO</t>
  </si>
  <si>
    <t>GALICIA, PAUL MICHAEL FRANI
ASCALON, PHILIP ROMMEL V.</t>
  </si>
  <si>
    <t>FOR SIGNATURE OF DR. XERXES CUTCHON</t>
  </si>
  <si>
    <t>LAMAR, GREGORIO ROSALES</t>
  </si>
  <si>
    <t>01-175266205-5</t>
  </si>
  <si>
    <t xml:space="preserve">ARF SEC BAIAE, R/O ACS </t>
  </si>
  <si>
    <t>ARF SEC  PNEUMONIA  HIGH RISK, STATUS ASTHMATICUS,  BRONCHIAL ASTHMA IN ACUTE EXACERBATION</t>
  </si>
  <si>
    <t>J46</t>
  </si>
  <si>
    <t>✔️CHEST XRAY
✔️W/ OXYGEN
✔️NEB
✔️VENT</t>
  </si>
  <si>
    <t>SANGA, RODOLFO DELOS REYES</t>
  </si>
  <si>
    <t>01-175131986-1</t>
  </si>
  <si>
    <t>CAP-MR; PTB  PRESUMPTIVE ; COPD SUSPECT</t>
  </si>
  <si>
    <t>CAP-MR; CKD</t>
  </si>
  <si>
    <t>FOR SIGNATURE OF DR. MINERVA B. MACABEO</t>
  </si>
  <si>
    <t>SALMORIN, RUBEN VILLAGARA</t>
  </si>
  <si>
    <t>19-052355871-8</t>
  </si>
  <si>
    <t>HYPERGLYCEMIA; DM SUSPECT , COPD  SUSPECT  ABRASION  RIGHT ANTERIOR  CHEST  SEC  TO  FALL R/O  FRACTURE</t>
  </si>
  <si>
    <t xml:space="preserve">TYPE 2 DM  UNCONTROLLED  HYPERURICEMIA ; MULTIPLE RIB FRACTURES  2' DEGREE TO FALL </t>
  </si>
  <si>
    <t>A16.5</t>
  </si>
  <si>
    <t>FRACTURE BILATERAL TRANSVERSE  PROCESS , FRACTURE 8TH RIB</t>
  </si>
  <si>
    <t>MACABEO, MINERVA BELDAD
MOLATO, REYNALDO J.</t>
  </si>
  <si>
    <t>FOR SIGNATURE OF DR. RODRIGUEZ, JENNIFER  / DR MACABEO, MINERVA/ DR. MOLATO, REYNALDO</t>
  </si>
  <si>
    <t>ESPERA, ZAVINA ADELLE NOVEDA</t>
  </si>
  <si>
    <t>ESPERA, DON ALVIN BALIMBIN</t>
  </si>
  <si>
    <t>01-052108282-3</t>
  </si>
  <si>
    <t>PNEUMONIA MODERATE RISK</t>
  </si>
  <si>
    <t xml:space="preserve">VIÑEGAS, ELY AMOR GUESE </t>
  </si>
  <si>
    <t>DACOSCOS, ILASHA BAILEY LEE</t>
  </si>
  <si>
    <t>LEE, MARGAUZE VANESSA CAMPO</t>
  </si>
  <si>
    <t>01-0520997054</t>
  </si>
  <si>
    <t>T/C HYPHOID FEVER</t>
  </si>
  <si>
    <t>PNEUMONIA, MODERATE RISK</t>
  </si>
  <si>
    <t xml:space="preserve">HERMOSO, LEONARDO SAN PEDRO </t>
  </si>
  <si>
    <t>01-175195519-9</t>
  </si>
  <si>
    <t>T/C ELECTROLYLE IMBALANCE</t>
  </si>
  <si>
    <t>ELECTROYLE IMBALANCE (HYPOMAGNESEMIA) 2 SEC MEDICANON INDUCED</t>
  </si>
  <si>
    <t>E83.4</t>
  </si>
  <si>
    <t xml:space="preserve">IMPERIAL, MARIA ANGELICA LIZA VELASCO </t>
  </si>
  <si>
    <t>OTAYCO, MICHELLE YAU  RODRIGUEZ, JENNIFER P.</t>
  </si>
  <si>
    <t>KARIMUDDIN, ABDUSSABAR JALA</t>
  </si>
  <si>
    <t>19-000477820-4</t>
  </si>
  <si>
    <t>CKD STAGE 4</t>
  </si>
  <si>
    <t>CKD ST. 5 SECONDARY TO DM NEPHOPATHY DM TYPE 2, UNCONTROLLED HYPERTENSION ST2</t>
  </si>
  <si>
    <t>N18.5</t>
  </si>
  <si>
    <t xml:space="preserve">OTAYCO, MICHELLE YAU  </t>
  </si>
  <si>
    <t>MARAVILLA, MARILYN FRANCISCO</t>
  </si>
  <si>
    <t>01-200129484-7</t>
  </si>
  <si>
    <t>T/C BREAST CA, LEFT</t>
  </si>
  <si>
    <t>C50.9</t>
  </si>
  <si>
    <t>PARTIAL MASTECTOMY, LEFT</t>
  </si>
  <si>
    <t>LIM, ARMI S</t>
  </si>
  <si>
    <t>GARCIA, AMARI BELLATRIX GWYNETH VIVO</t>
  </si>
  <si>
    <t>VIVO, BERNADETTE REBUTIACO</t>
  </si>
  <si>
    <t>01-052154672-2</t>
  </si>
  <si>
    <t>UTI R/O PNEUMMIA MODERATE RISK</t>
  </si>
  <si>
    <t>URINARYTRACT INFECTION, PNEUMMIA, MODERATE RISK</t>
  </si>
  <si>
    <t>AMPAY. SARAH CANDIDATO</t>
  </si>
  <si>
    <t>03-051127567-5</t>
  </si>
  <si>
    <t>HYPERGLYCENIC CRISIS; HYPOTALEMIA</t>
  </si>
  <si>
    <t>URINARYTRACT INFECTION DMT2</t>
  </si>
  <si>
    <t>VALEROS, KATHERINE AVELLANEDA</t>
  </si>
  <si>
    <t>PEPITO, CESAR BACUNAWA</t>
  </si>
  <si>
    <t>01-175136035-7</t>
  </si>
  <si>
    <t>T/C CELLULITIS;  HYPONATREMIA</t>
  </si>
  <si>
    <t>CELLULITIS , RIGHT ARM  HASCVD (HEART FAILURE WITH REDUCED EJECTION FRACTION) ; COMMUNITY ACQUIRED PNEUMONIA</t>
  </si>
  <si>
    <t>SANTOS, JOEL B</t>
  </si>
  <si>
    <t>VILLANTES, ELEUTERIA ROBLES</t>
  </si>
  <si>
    <t>01-175110940-9</t>
  </si>
  <si>
    <t>HCVD, UTI, PNEUMONIA</t>
  </si>
  <si>
    <t>I11.9</t>
  </si>
  <si>
    <t>HERYES, JOSELITO</t>
  </si>
  <si>
    <t>BONGON, CHRISTINE JOY A</t>
  </si>
  <si>
    <t>FOR SIGNATURE OF DR. HEYRES, JOSELITO AND DR. BONGON, CHRISTINE JOY A.</t>
  </si>
  <si>
    <t>SENO, DELIA ORTIZ</t>
  </si>
  <si>
    <t>19-200655228-1</t>
  </si>
  <si>
    <t>CATARACT SENILE MATURE, OS</t>
  </si>
  <si>
    <t>HYPERMATURE CATARACT, OS S/P ECCE WITH PCIOL, OS</t>
  </si>
  <si>
    <t>MARSONIA, MARK PRINCE MENDOZA</t>
  </si>
  <si>
    <t>MENDOZA, ROCHELLE CORNEJO</t>
  </si>
  <si>
    <t>02-0509170801</t>
  </si>
  <si>
    <t>DIRECT CONTRIBUTOR - FILIPINOS WITH DUAL CITIZENSHIP/ LIVING ABROAD</t>
  </si>
  <si>
    <t>ACUTE TONSILOPHARYNGITIS W/ SOME SIGNS OF DEHYDRATION</t>
  </si>
  <si>
    <t>MALAPAD, ROSALINA PARAS</t>
  </si>
  <si>
    <t>01-025441570-2</t>
  </si>
  <si>
    <t>HPN URGENCY</t>
  </si>
  <si>
    <r>
      <rPr>
        <rFont val="Arial Narrow"/>
        <color theme="1"/>
        <sz val="10.0"/>
      </rPr>
      <t xml:space="preserve">F/C </t>
    </r>
    <r>
      <rPr>
        <rFont val="Arial Narrow"/>
        <b/>
        <color theme="1"/>
        <sz val="10.0"/>
      </rPr>
      <t>HYPERTENSIVE URGENCY</t>
    </r>
    <r>
      <rPr>
        <rFont val="Arial Narrow"/>
        <color theme="1"/>
        <sz val="10.0"/>
      </rPr>
      <t xml:space="preserve"> R/O BPPV</t>
    </r>
  </si>
  <si>
    <t>SANTOS, EDLYN JOHN G</t>
  </si>
  <si>
    <t>DEVERLA, JAYVEE FERRERAS</t>
  </si>
  <si>
    <t>DEVERLA, VIVIAN FERRERAS</t>
  </si>
  <si>
    <t>01-050743503-9</t>
  </si>
  <si>
    <t>DENGUE HEMORRHAGIC FEBER</t>
  </si>
  <si>
    <t>DENGUE FEVER W/ WARNING SIGNS ACUTE REACTIVE CHOLECYSTITIS</t>
  </si>
  <si>
    <t>FOR SIGNATURE OF DR.MAGASPI, RUMAR,  AND DR. MORATALLA, RICHIE NORREGA</t>
  </si>
  <si>
    <t>LLORIN, JEANETTE PATRICIO</t>
  </si>
  <si>
    <t>01-026746354-4</t>
  </si>
  <si>
    <t>GIPO PU 35 4/7 WEEKS AOG CEPHALIC IN PRETERM LABOR</t>
  </si>
  <si>
    <t>GIPO PU 35 3/7 WEEKS AOG CEPHALIC IN PRETERM LABOR, CONTROLLED</t>
  </si>
  <si>
    <t>FOR SIGNATURE OF DR. LLARENA, RAQUEL TAPALES</t>
  </si>
  <si>
    <t>LAZO, PRINCESS VIE FRANCISCO</t>
  </si>
  <si>
    <t>01-25112329-4</t>
  </si>
  <si>
    <t>FEBRILE SEIZURE</t>
  </si>
  <si>
    <t>ACUTE INFARCT LEFT PATIETO OCCIPITAL</t>
  </si>
  <si>
    <t>I63.3</t>
  </si>
  <si>
    <t>GUCE, GLENN KAY VELASCO
GO, ELEANOR A.</t>
  </si>
  <si>
    <t>❌ MEMBER'S SIGNATURRE ON PART III
❌ DOTOR'S SIGNATURE (DR MUTUC, DR GUCE, DR GO)</t>
  </si>
  <si>
    <t>❌ DOTOR'S SIGNATURE (DR MUTUC, DR GUCE, DR GO)</t>
  </si>
  <si>
    <t>ESMANI, MA LOUISE FRANCEL ISO</t>
  </si>
  <si>
    <t>10-1259636022</t>
  </si>
  <si>
    <t>BREAST MASS, LEFT, T/C FIBROADENOMA</t>
  </si>
  <si>
    <t>SOLID MASS BREAST, LEFT, T/C FIBROADENOMA</t>
  </si>
  <si>
    <t>N63.2</t>
  </si>
  <si>
    <t>EXCISION BIOPSY BREAST MASS LEFT UNDER LOCAL ANESTHESIA</t>
  </si>
  <si>
    <t>DEL MUNDO, BIENVENIDO</t>
  </si>
  <si>
    <t>BANNOHOC, JANNAH RHON APAGAN</t>
  </si>
  <si>
    <t>BANNOHOC, RONALD CHINAG-A</t>
  </si>
  <si>
    <t>06-0500570078</t>
  </si>
  <si>
    <t>DENGUE FEVER WITH WARNING SIGNS; ACUTE TONSILLOPHARYNGITIS; BACTERIAL CONJUNCTIVITIS, BOTH EYES</t>
  </si>
  <si>
    <t>DENGUE SEVERE; ACUTE BACTERIAL CONJUNCTIVTIS</t>
  </si>
  <si>
    <t>PORCUNA, MICHELLE ANNE</t>
  </si>
  <si>
    <t>GOPEZ, JAIRUS ALI DALID</t>
  </si>
  <si>
    <t>DALID, NORHAYA KAMAL</t>
  </si>
  <si>
    <t>03-0251793197</t>
  </si>
  <si>
    <t>T/C SIMPLE FEBRLE SEIZURE</t>
  </si>
  <si>
    <t>BENIGN FEBRILE CONVULSION SEC TO ACUTE BRONCHITIS</t>
  </si>
  <si>
    <t>APELO, MA. RIMA GATILAO</t>
  </si>
  <si>
    <t>ARAGON, JOY RUTH M.
ANG, JONALYN CHRIS TAN</t>
  </si>
  <si>
    <t>ALBA, NASYA ANAIAH DELGADO</t>
  </si>
  <si>
    <t>ALBA, LAVINIA DELGADO</t>
  </si>
  <si>
    <t>03-0258950212</t>
  </si>
  <si>
    <t>PNEUMONIA, MODERATE RISK; UTI</t>
  </si>
  <si>
    <t>PNEUMONIA, MODERATE RISK; URINARY TRACT INFECTION</t>
  </si>
  <si>
    <t xml:space="preserve">VILLAPANDO, EMPRESS LIZA CARLOS </t>
  </si>
  <si>
    <t>URAYENZA, RODOLFO RETANAN</t>
  </si>
  <si>
    <t>URAYENZA, SONIA DE JUAN</t>
  </si>
  <si>
    <t>01-1753008898</t>
  </si>
  <si>
    <t>CAP-MR; T/C CHF (NYHA II) HASCV; CAD</t>
  </si>
  <si>
    <t>CAP-MR HEART FAILURE WITH REDUCED SYSIOLIC/EJECTION PROBABLY SEC. TO CAD</t>
  </si>
  <si>
    <t>DELA CRUZ, VERLENE ANNE VELASCO</t>
  </si>
  <si>
    <t>CERBITO, RHYZ AIZEN MOROTA</t>
  </si>
  <si>
    <t>CERBITO, MA NICOLLE MOROTA</t>
  </si>
  <si>
    <t>01-025867919-4</t>
  </si>
  <si>
    <t xml:space="preserve">ACUTE TONSILLOPHARYNGITIS NON-EXUDATIVE ; ACUTE GASTRITIS WITH SOME SIGNS OF DEHYDRATION </t>
  </si>
  <si>
    <r>
      <rPr>
        <rFont val="Arial Narrow"/>
        <b/>
        <color theme="1"/>
        <sz val="10.0"/>
      </rPr>
      <t>ACUTE TONSILLOPHARYNGITIS</t>
    </r>
    <r>
      <rPr>
        <rFont val="Arial Narrow"/>
        <color theme="1"/>
        <sz val="10.0"/>
      </rPr>
      <t xml:space="preserve"> NON-EXUDATIVE ; ACUTE GASTRITIS WITH SOME SIGNS OF DEHYDRATION </t>
    </r>
  </si>
  <si>
    <t>RECUENCO, EVELYN FLAVIER</t>
  </si>
  <si>
    <t>PEROL, YEONA  VERMUG</t>
  </si>
  <si>
    <t>PEROL, JACKIELYN VERMUG</t>
  </si>
  <si>
    <t>01-025808746-7</t>
  </si>
  <si>
    <t>ACUTE GASTRITIS R/O UTI</t>
  </si>
  <si>
    <r>
      <rPr>
        <rFont val="Arial Narrow"/>
        <b/>
        <color theme="1"/>
        <sz val="10.0"/>
      </rPr>
      <t>URINARY TRACT INFECTION</t>
    </r>
    <r>
      <rPr>
        <rFont val="Arial Narrow"/>
        <color theme="1"/>
        <sz val="10.0"/>
      </rPr>
      <t xml:space="preserve"> ; CONSTIPATION</t>
    </r>
  </si>
  <si>
    <t xml:space="preserve">VIDAMO, MAYBELLE </t>
  </si>
  <si>
    <t>✔️URINALYSIS
✔️ANTIBIOTIC</t>
  </si>
  <si>
    <t>BONGOLA. ELIXIR HAZE DELOS SANTOS</t>
  </si>
  <si>
    <t>01-271183892-7</t>
  </si>
  <si>
    <t>BONGOLA, CHRISTOPHER MASAN</t>
  </si>
  <si>
    <t>01-051303220-5</t>
  </si>
  <si>
    <r>
      <rPr>
        <rFont val="Arial Narrow"/>
        <b/>
        <color theme="1"/>
        <sz val="10.0"/>
      </rPr>
      <t>DENGUE FEVER WITH WARNING SIGNS</t>
    </r>
    <r>
      <rPr>
        <rFont val="Arial Narrow"/>
        <color theme="1"/>
        <sz val="10.0"/>
      </rPr>
      <t xml:space="preserve">; PNEUMONIA MODERATE RISK </t>
    </r>
  </si>
  <si>
    <t xml:space="preserve">VILLAPANDO, EMPRESS ELIZA CARLOS </t>
  </si>
  <si>
    <t>FOR SIGNATURE OF DR. EMPRESS ELIZA C. VILLAPANDO</t>
  </si>
  <si>
    <t xml:space="preserve">
✔️ + NS1 
✔️ LOW P.C. (X3)
✔️ HIGH HEMATO (X2)   
✔️ FEVER
</t>
  </si>
  <si>
    <t>DELIGENCIA, PRECIOUS JAEDEN</t>
  </si>
  <si>
    <t>DELIGENCIA, MA ANGELICA OCAMPO</t>
  </si>
  <si>
    <t>01-025919916-1</t>
  </si>
  <si>
    <t>URTI; R/O CAP</t>
  </si>
  <si>
    <r>
      <rPr>
        <rFont val="Arial Narrow"/>
        <color theme="1"/>
        <sz val="10.0"/>
      </rPr>
      <t xml:space="preserve">PCAP ; UTI ; </t>
    </r>
    <r>
      <rPr>
        <rFont val="Arial Narrow"/>
        <b/>
        <color theme="1"/>
        <sz val="10.0"/>
      </rPr>
      <t>UPPER RESPIRATORY TRACT INFECTION</t>
    </r>
  </si>
  <si>
    <t>SANTOS, PHOEBE ANNE DINO</t>
  </si>
  <si>
    <t>✔️NEB X1
✔️ANTIBIOTIC</t>
  </si>
  <si>
    <t>NAVOA, ALEX GAVRYEL</t>
  </si>
  <si>
    <t>NAVOA, GRACE GUNAYON</t>
  </si>
  <si>
    <t>19-089462677-5</t>
  </si>
  <si>
    <t>T/C SVI; R/O PCAP</t>
  </si>
  <si>
    <t>UPPER RESPIRATORY TRACT INFECTION</t>
  </si>
  <si>
    <t>✔️NEB X3
✔️ANTIBIOTIC</t>
  </si>
  <si>
    <t>PALASPAS, CESAR PUSAG</t>
  </si>
  <si>
    <t>19-089331045-6</t>
  </si>
  <si>
    <t>CVD BLEED</t>
  </si>
  <si>
    <t>CVD BLEED, LEFT BASAL GANGLINA (298 CC BY CT) , PROBABLY HYPERTENSIVE; HYPERTENSIVE EMERGENCY</t>
  </si>
  <si>
    <t>I61.0</t>
  </si>
  <si>
    <t>FOR SIGNATURE OF DR. ELEANOR GO</t>
  </si>
  <si>
    <t>LORICO, KISSHA MARIE OPERARIO</t>
  </si>
  <si>
    <t>01-251639342-2</t>
  </si>
  <si>
    <t>ALMONTE, ATALIA FRANCESCA IMPERIAL</t>
  </si>
  <si>
    <t>03-253579252-5</t>
  </si>
  <si>
    <t>ALMONTE, NICHOLE KAREN IMPERIAL</t>
  </si>
  <si>
    <t>01-050887425-7</t>
  </si>
  <si>
    <t>PCAP COVID</t>
  </si>
  <si>
    <t>✔️NEB X4
✔️ANTIBIOTIC
✔️XRAY</t>
  </si>
  <si>
    <t>MANGOMPIG, ESMAIL SILVA</t>
  </si>
  <si>
    <t>01-175283314-3</t>
  </si>
  <si>
    <t>ABSCESS LEFT GLUTEUS  SRE R/O DM</t>
  </si>
  <si>
    <t xml:space="preserve">SKIN AND SOFT TISSUE INFECTION, LEFT GLUTEAL ; DM TYPE 2, UNCONTROLLED CENTRALIZED ATOPIC DERMATITIS  </t>
  </si>
  <si>
    <t>L02.3</t>
  </si>
  <si>
    <t>DEBRIDEMENT , INCISION, DRAINAGE LEFT GLUTEAL</t>
  </si>
  <si>
    <t>CABALLERO, REMOO</t>
  </si>
  <si>
    <t>PANOPIO, IVAN JOSEPH TAMAYO
BALINA, MEGAN MARGRETHE
SANTOS, JOEL
QUIMPO, ROLANDO</t>
  </si>
  <si>
    <t>CASTAÑEDA, MARIE GRACE SILVA</t>
  </si>
  <si>
    <t>19-025298622-0</t>
  </si>
  <si>
    <t>G1P1 (1001) AUB R/O  ENDOMETRIAL PATHOLOGY; PREVIOUS CS1; HYPERTENSION</t>
  </si>
  <si>
    <t>N85..0</t>
  </si>
  <si>
    <t>ENDOMETRIAL CURRETAGE  UNDER SPINAL ANESTHESIA</t>
  </si>
  <si>
    <t>IMBAO, JOCELYN</t>
  </si>
  <si>
    <t>OMAR, MYRNA ZUÑIGA</t>
  </si>
  <si>
    <t>19-025007894-7</t>
  </si>
  <si>
    <t>G3P3 (3003) MENOPAUSE X 14 YEARS ; R/O  ENDOMETRIAL PATHOLOGY  (THICKENED  ENDOMETRIUM); HYPERTENSION STAGE II; DM TYPE 2; DYSLIPIDEMIA; FATTY LIVER</t>
  </si>
  <si>
    <t>G3P3 (3003) T/C  ENDOMETRIAL POLYP VS MALIGNANCY ; MENOPAUSE  X 14 YEARS ; HYPERTENSION  STAGE II ; DM TYPE II; DYSLIPIDEMIA ; FATTY LIVER</t>
  </si>
  <si>
    <t>ENDOMETRIAL BIOPSY (IM SEDATION)</t>
  </si>
  <si>
    <t xml:space="preserve">PESEBRE, ANTONETTE R. </t>
  </si>
  <si>
    <t>✔️OPERATIVE RECORD</t>
  </si>
  <si>
    <t>BARIS, DREXTER DELA CRUZ</t>
  </si>
  <si>
    <t>01-0268906636</t>
  </si>
  <si>
    <t>DENGUE FEVER  WITH WARNING SIGNS</t>
  </si>
  <si>
    <t>DENGUE HEMORRHAGIC FEVER</t>
  </si>
  <si>
    <t>GOMEZ, PRIMITIVA GREGORIO</t>
  </si>
  <si>
    <t>01-1751941856</t>
  </si>
  <si>
    <t>TIA HPN II CONTROLLED</t>
  </si>
  <si>
    <t>T/C TRANSIENT ISCHEMIC ATTACK; HYPERTENSION STAGE 2 - CONTROLLED</t>
  </si>
  <si>
    <t>I10.1</t>
  </si>
  <si>
    <t>VALENICA, HELEN DELA CRUZ</t>
  </si>
  <si>
    <t>01-1752243958</t>
  </si>
  <si>
    <t>BREAST CA RIGHT</t>
  </si>
  <si>
    <t>INFILTRATING DUCTAL CARCINOMA, R, BREAST</t>
  </si>
  <si>
    <t>C50</t>
  </si>
  <si>
    <t>MODIFIED RADICAL MASTECTOMY, RIGHT</t>
  </si>
  <si>
    <t>ASCALON, PHILIP ROMMEL
CUTCHON, XERXES DEL ROSARIO</t>
  </si>
  <si>
    <t>TUMANENG, CLAIRE SOCO</t>
  </si>
  <si>
    <t>01-2519034237</t>
  </si>
  <si>
    <t>PLEURAL EFFUSION LEFT PARAPNEUMONIC VS. PTB</t>
  </si>
  <si>
    <t>PLEURAL EFFUSION, LEFT S/P ULTRASOUND GUIDED THORACENTESIS,  CAP MOD. RISK V/S PTB</t>
  </si>
  <si>
    <t>J90</t>
  </si>
  <si>
    <t>S/P ULTRASOUND GUIDED THORACENTESIS</t>
  </si>
  <si>
    <t>SY, REGINA</t>
  </si>
  <si>
    <t>FOR SIGNATURE OF DR. MACABEO, MINERVA</t>
  </si>
  <si>
    <t>BAUTISTA, LEONA ATHENA MAGBALETA</t>
  </si>
  <si>
    <t>MAGBALETA, AXCELL NINA LEEN BALOT</t>
  </si>
  <si>
    <t>06-2016476590</t>
  </si>
  <si>
    <t>LLANO, JEOFFREY GABIANA</t>
  </si>
  <si>
    <t>03-0257722097</t>
  </si>
  <si>
    <t>T/C CAP MODERATE RISK R/O PTB</t>
  </si>
  <si>
    <t>CAP HIGH RISK; ENTIRIC FEVER SALMONELLA; HYPERSENSITIVITY REACTION</t>
  </si>
  <si>
    <t>J18.93</t>
  </si>
  <si>
    <t>LAZARO, HEIDI</t>
  </si>
  <si>
    <t>QUMPO, ROLANDO</t>
  </si>
  <si>
    <t>FOR SIGNATURE OF DR. LAZARO, HEIDI</t>
  </si>
  <si>
    <t>ASAJAR, DOMINIQUE DE LOS SANTOS</t>
  </si>
  <si>
    <t>ASAJAR, BRENN EDDY CAPISTRANO</t>
  </si>
  <si>
    <t>01-0257858117</t>
  </si>
  <si>
    <t>G1P1 PU 40 WEEKS AOG, CIL, GESTATIONAL DIABETES MELLITUS, INSULIN REQUIRED</t>
  </si>
  <si>
    <t>G1P1 (1001) PREGNANCY UTERINE DELIVERED TERM CEPHALIC LIVE BABY GIRL AS 9,9 BW 3370 GMS S/P LTCS FOR ARREST IN CERVICAL DILATATION</t>
  </si>
  <si>
    <t>O62.0</t>
  </si>
  <si>
    <t>VILLANUEVA, GENEVIEVE</t>
  </si>
  <si>
    <t>ASAJAR, BABY GIRL</t>
  </si>
  <si>
    <t>LIVE TERM SINGLETON FEMALE VIA EMERGENCY CESAREAN SECTION SECONDARY TO ARREST IN CERVICAL DILATATION APGAR 9,9 BALLARD SCORE 40 WEEKS BIRTHWEIGHT 3370 GRAMS APPROPRIATE FOR GESTATIONAL AGE. INFANT OF MOTHER WITH GDM.</t>
  </si>
  <si>
    <t>NEWBORN AFFECTED BY MATERNAL CONDITION GESTATIONAL DIABETES MELLITUS</t>
  </si>
  <si>
    <t>P70.0</t>
  </si>
  <si>
    <t>VIANA, NICCOLO FEODOR DE LEON</t>
  </si>
  <si>
    <t>VIAÑA, DANICE DE LEON</t>
  </si>
  <si>
    <t>01-0251148401</t>
  </si>
  <si>
    <t>T/C CAP C MILD DEHYDRATION</t>
  </si>
  <si>
    <t>SINABANGAN, CAJELO MAITULA</t>
  </si>
  <si>
    <t>03-0002005480</t>
  </si>
  <si>
    <t>CELLULITIS</t>
  </si>
  <si>
    <t>AKI SECONDARY TO SEVERE ANEMIA ON TOP OF CKD STAGE 3B CIC TO HCKD; CELLULITIS DUE TO NON HEALING WOUND LEFT LEG; ANEMIA OF CHRONIC DISEASE S/P BT 3 UNITS PRBC HASCVD CKD BPH; SSTI LEFT LEG NON HEALING WOUND PROB SEC TO PAOD SS VENOUS INSUFFICIENCY</t>
  </si>
  <si>
    <t>SALES, RAIZA
CABALLERO, REMOO B.</t>
  </si>
  <si>
    <t>FOR SIGNATURE OF DR. VALEROS, KATHERINE
SALES, RAIZA
CABALLERO, REMOO</t>
  </si>
  <si>
    <t>CAMPOS, MARY CHRIS CASTILLON</t>
  </si>
  <si>
    <t>02-0264982171</t>
  </si>
  <si>
    <t>OBSTRUCTIVE JAUNDICE SECONDARY TO CHOLEDOCHOLITHIASIS</t>
  </si>
  <si>
    <t>OPEN CHOLECYSTECTOMY, INTRAOPERATIVE CHOLANGIOGRAM, COMMON BILE DUCT EXPLORATION W/ T-TUBE CHOLEDOCHOSTOMY, COMPLETION CHOLAGIOGRAM</t>
  </si>
  <si>
    <t>DURAN, RAYMUND ILEDAN</t>
  </si>
  <si>
    <t>FESTIN, MARIA SONIA YEE
DAYO, ALFRED MATTHEW R.</t>
  </si>
  <si>
    <t>REPUYAN, TERESITA REAMUCIO</t>
  </si>
  <si>
    <t>01-2517250307</t>
  </si>
  <si>
    <t>CKD STAGE 5 ON DIALYSIS SEC TO HYPERTENSIVE KIDNEY DISEASE AND CRS TYPE II CHOLECYSTOLITHIASIS; HYPERTENSIVE CARDIOVASCULAR DISEASEE HEART FAILURE WITH PRESEREVD EJECTION FRACTION DEEP VEIN THROMBOSIS BILATERAL</t>
  </si>
  <si>
    <t>SALES, RAIZA
POSIO, JAN PETER PARAS
FESTIN, MARIA SONIA YEE</t>
  </si>
  <si>
    <t>BACOLOR, EDWARD JAMES FERNANDEZ</t>
  </si>
  <si>
    <t>BACOLOR, JOSELITO CABANELA</t>
  </si>
  <si>
    <t>19-0001987163</t>
  </si>
  <si>
    <t>T/C HEMOPTYSIS SEC TO PTB</t>
  </si>
  <si>
    <t>ACUTE TONSILLOPHARYNGITIS WITH SEVERE DEHYDRATION SEXUALLY TRANSMITTED INFECTION (SYPHILIS)</t>
  </si>
  <si>
    <t>A53.0</t>
  </si>
  <si>
    <t>SALES, RAIZA</t>
  </si>
  <si>
    <t>CASTELLANO, MARK JOSEPH J.</t>
  </si>
  <si>
    <t>FOR SIGNATURE OF DR. SALES, MARY ANN
CASTELLANO, AMRK JOSEPH</t>
  </si>
  <si>
    <t>BABAO, SACHA JANNE</t>
  </si>
  <si>
    <t>01-051639534-1</t>
  </si>
  <si>
    <t>ACUTE APPENDICITIS</t>
  </si>
  <si>
    <t>APPENDECTOMY &amp; CECORRHAPY</t>
  </si>
  <si>
    <t>UY, ANALIA</t>
  </si>
  <si>
    <t>LUCERO, JASH ELORD EMBIDO</t>
  </si>
  <si>
    <t>LUCERO, JAMES ELORD MALLARI</t>
  </si>
  <si>
    <t>02-050103235-3</t>
  </si>
  <si>
    <t>ACUTE PYELONEPHRITIS</t>
  </si>
  <si>
    <t>SANTIAGO, RUBILYN</t>
  </si>
  <si>
    <t>BRIGINO, ALFREDO CONCEPCION</t>
  </si>
  <si>
    <t>02-1751827498</t>
  </si>
  <si>
    <t>DIABETES MELLITUS; HYPERTENSION; MASS, ARM, RIGHT</t>
  </si>
  <si>
    <t>S/P AV FISTULA CREATION; S/P EXCISION MASS, ARM, RIGHT; DM, HYPERTENSION</t>
  </si>
  <si>
    <t>N18.9</t>
  </si>
  <si>
    <t>ARTERIOVENOUS FISTULA CREATION, LEFT RADIOCEPHALIC</t>
  </si>
  <si>
    <t>BALBUENA, ESTELITA PONESTO</t>
  </si>
  <si>
    <t>01-175333516-3</t>
  </si>
  <si>
    <t>T/C ACID PEPTIC DISEASE</t>
  </si>
  <si>
    <t>ACUTE CHOLECYSTITIS</t>
  </si>
  <si>
    <t>K81.0</t>
  </si>
  <si>
    <t>BURCER, DAISY GUILLERMO</t>
  </si>
  <si>
    <t>01-175154775-9</t>
  </si>
  <si>
    <t>COPD IN EXACERBATION; PNEUMONIA IN THE ELDERLY</t>
  </si>
  <si>
    <t>CAP MODERATE RISK (VIRAL PNEUMONIA)</t>
  </si>
  <si>
    <t>MADRIDEJO, MICHELLE PASCUAL</t>
  </si>
  <si>
    <t>08-027167150-8</t>
  </si>
  <si>
    <t>INVASIVE BREAST CANCER RIGHT</t>
  </si>
  <si>
    <t>INVASIVE BREAST CANCER, RIGHT</t>
  </si>
  <si>
    <t>SENTINEL NODE BIOPSY, TOTAL MASTECTOMY, RIGHT</t>
  </si>
  <si>
    <t>PANOPIO, IVAN JOSEPH TAMAYO
BALINA, MEGAN MARGRETHE</t>
  </si>
  <si>
    <t>VIERNES, REYJAY PLATINO</t>
  </si>
  <si>
    <t>01-250919276-4</t>
  </si>
  <si>
    <t>URTI</t>
  </si>
  <si>
    <t>FOR SIGNATURE OF DR. JOEL SANTOS</t>
  </si>
  <si>
    <t>DORADO, MARY JORDIN DAILO</t>
  </si>
  <si>
    <t>DORADO, RODOLFO GREGORY</t>
  </si>
  <si>
    <t>19-090265525-9</t>
  </si>
  <si>
    <t>DE LA PEÑA, JADE KAYLIE BANZUELA</t>
  </si>
  <si>
    <t>BANZUELA, JESSA MAY BALOLOY</t>
  </si>
  <si>
    <t>10-025356719-2</t>
  </si>
  <si>
    <t>DARAS, AILEY RIANE SANCHEZ</t>
  </si>
  <si>
    <t>DARAS, JOHNDEY ARRIAN DUMALAON</t>
  </si>
  <si>
    <t>01-051894257-9</t>
  </si>
  <si>
    <t>DENGUE FEVER WITH WARNING SIGN</t>
  </si>
  <si>
    <t>SYSTEMIC VIRAL ILLNESS</t>
  </si>
  <si>
    <t>MOLINA, SUNSHINE LEAH ALMA PENESA</t>
  </si>
  <si>
    <t>FOR SIGNATURE OF DR. MOLINA ON MONDAY (02/24)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</si>
</sst>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quot;-&quot;mmm&quot;-&quot;yyyy"/>
    <numFmt numFmtId="165" formatCode="#"/>
    <numFmt numFmtId="166" formatCode="d&quot;-&quot;mmm&quot;-&quot;yyyy"/>
    <numFmt numFmtId="167" formatCode="d\-mmm\-yyyy"/>
    <numFmt numFmtId="168" formatCode="mm/dd/yyyy"/>
  </numFmts>
  <fonts count="30">
    <font>
      <sz val="10.0"/>
      <color rgb="FF000000"/>
      <name val="Arial"/>
      <scheme val="minor"/>
    </font>
    <font>
      <b/>
      <sz val="11.0"/>
      <color rgb="FF4A86E8"/>
      <name val="Arial Narrow"/>
    </font>
    <font>
      <sz val="10.0"/>
      <color theme="1"/>
      <name val="Arial"/>
    </font>
    <font>
      <b/>
      <sz val="11.0"/>
      <color rgb="FF000000"/>
      <name val="Arial Narrow"/>
    </font>
    <font/>
    <font>
      <b/>
      <sz val="11.0"/>
      <color theme="1"/>
      <name val="Arial Narrow"/>
    </font>
    <font>
      <b/>
      <sz val="11.0"/>
      <color rgb="FFFF00FF"/>
      <name val="Arial Narrow"/>
    </font>
    <font>
      <b/>
      <sz val="11.0"/>
      <color rgb="FF9900FF"/>
      <name val="Arial Narrow"/>
    </font>
    <font>
      <b/>
      <sz val="11.0"/>
      <color rgb="FFFF56C0"/>
      <name val="Arial Narrow"/>
    </font>
    <font>
      <sz val="10.0"/>
      <color theme="1"/>
      <name val="Arial Narrow"/>
    </font>
    <font>
      <b/>
      <sz val="10.0"/>
      <color theme="1"/>
      <name val="Arial Narrow"/>
    </font>
    <font>
      <sz val="10.0"/>
      <color rgb="FF000000"/>
      <name val="Arial Narrow"/>
    </font>
    <font>
      <b/>
      <sz val="10.0"/>
      <color rgb="FF000000"/>
      <name val="Arial Narrow"/>
    </font>
    <font>
      <b/>
      <sz val="12.0"/>
      <color rgb="FFFF0000"/>
      <name val="Arial Narrow"/>
    </font>
    <font>
      <sz val="10.0"/>
      <color rgb="FF000000"/>
      <name val="Arial"/>
    </font>
    <font>
      <b/>
      <sz val="10.0"/>
      <color theme="1"/>
      <name val="Arial"/>
    </font>
    <font>
      <b/>
      <sz val="8.0"/>
      <color theme="1"/>
      <name val="Arial"/>
    </font>
    <font>
      <b/>
      <sz val="12.0"/>
      <color rgb="FFFF0000"/>
      <name val="Arial"/>
    </font>
    <font>
      <b/>
      <sz val="9.0"/>
      <color rgb="FF000000"/>
      <name val="Tahoma"/>
    </font>
    <font>
      <sz val="11.0"/>
      <color theme="1"/>
      <name val="Calibri"/>
    </font>
    <font>
      <sz val="9.0"/>
      <color rgb="FF000000"/>
      <name val="Tahoma"/>
    </font>
    <font>
      <b/>
      <sz val="36.0"/>
      <color rgb="FF000000"/>
      <name val="Calibri"/>
    </font>
    <font>
      <b/>
      <sz val="11.0"/>
      <color rgb="FF000000"/>
      <name val="Calibri"/>
    </font>
    <font>
      <sz val="11.0"/>
      <color rgb="FF000000"/>
      <name val="Calibri"/>
    </font>
    <font>
      <sz val="11.0"/>
      <color rgb="FF5B9BD5"/>
      <name val="Calibri"/>
    </font>
    <font>
      <b/>
      <sz val="11.0"/>
      <color rgb="FF00B050"/>
      <name val="Calibri"/>
    </font>
    <font>
      <sz val="11.0"/>
      <color rgb="FF2E75B6"/>
      <name val="Calibri"/>
    </font>
    <font>
      <b/>
      <sz val="11.0"/>
      <color rgb="FF002060"/>
      <name val="Calibri"/>
    </font>
    <font>
      <sz val="11.0"/>
      <color rgb="FF00B0F0"/>
      <name val="Calibri"/>
    </font>
    <font>
      <sz val="11.0"/>
      <color rgb="FF00B050"/>
      <name val="Calibri"/>
    </font>
  </fonts>
  <fills count="12">
    <fill>
      <patternFill patternType="none"/>
    </fill>
    <fill>
      <patternFill patternType="lightGray"/>
    </fill>
    <fill>
      <patternFill patternType="solid">
        <fgColor rgb="FFEFEFEF"/>
        <bgColor rgb="FFEFEFEF"/>
      </patternFill>
    </fill>
    <fill>
      <patternFill patternType="solid">
        <fgColor rgb="FFEAD1DC"/>
        <bgColor rgb="FFEAD1DC"/>
      </patternFill>
    </fill>
    <fill>
      <patternFill patternType="solid">
        <fgColor rgb="FFF9CB9C"/>
        <bgColor rgb="FFF9CB9C"/>
      </patternFill>
    </fill>
    <fill>
      <patternFill patternType="solid">
        <fgColor rgb="FFCFE2F3"/>
        <bgColor rgb="FFCFE2F3"/>
      </patternFill>
    </fill>
    <fill>
      <patternFill patternType="solid">
        <fgColor rgb="FFFFFF00"/>
        <bgColor rgb="FFFFFF00"/>
      </patternFill>
    </fill>
    <fill>
      <patternFill patternType="solid">
        <fgColor rgb="FFFF0000"/>
        <bgColor rgb="FFFF0000"/>
      </patternFill>
    </fill>
    <fill>
      <patternFill patternType="solid">
        <fgColor rgb="FFFFFFFF"/>
        <bgColor rgb="FFFFFFFF"/>
      </patternFill>
    </fill>
    <fill>
      <patternFill patternType="solid">
        <fgColor rgb="FFA6E3B6"/>
        <bgColor rgb="FFA6E3B6"/>
      </patternFill>
    </fill>
    <fill>
      <patternFill patternType="solid">
        <fgColor rgb="FFF4B183"/>
        <bgColor rgb="FFF4B183"/>
      </patternFill>
    </fill>
    <fill>
      <patternFill patternType="solid">
        <fgColor rgb="FFFFF2CC"/>
        <bgColor rgb="FFFFF2CC"/>
      </patternFill>
    </fill>
  </fills>
  <borders count="93">
    <border/>
    <border>
      <left style="thin">
        <color rgb="FF000000"/>
      </left>
      <right style="thin">
        <color rgb="FF000000"/>
      </right>
      <top style="thin">
        <color rgb="FF000000"/>
      </top>
      <bottom/>
    </border>
    <border>
      <left style="thin">
        <color rgb="FF000000"/>
      </left>
      <right style="thin">
        <color rgb="FF000000"/>
      </right>
      <top style="thin">
        <color rgb="FF000000"/>
      </top>
      <bottom style="medium">
        <color rgb="FF000000"/>
      </bottom>
    </border>
    <border>
      <left style="thin">
        <color rgb="FF000000"/>
      </left>
      <right/>
      <top style="thin">
        <color rgb="FF000000"/>
      </top>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right style="thin">
        <color rgb="FF000000"/>
      </right>
      <top style="thin">
        <color rgb="FF000000"/>
      </top>
      <bottom/>
    </border>
    <border>
      <left style="medium">
        <color rgb="FF000000"/>
      </left>
      <top/>
      <bottom/>
    </border>
    <border>
      <top/>
      <bottom/>
    </border>
    <border>
      <right style="thin">
        <color rgb="FF000000"/>
      </right>
      <top/>
      <bottom/>
    </border>
    <border>
      <left style="medium">
        <color rgb="FF000000"/>
      </left>
      <right style="medium">
        <color rgb="FF000000"/>
      </right>
      <top style="thin">
        <color rgb="FF000000"/>
      </top>
      <bottom/>
    </border>
    <border>
      <left/>
      <right style="medium">
        <color rgb="FF000000"/>
      </right>
      <top/>
      <bottom/>
    </border>
    <border>
      <left/>
      <right/>
      <top/>
      <bottom/>
    </border>
    <border>
      <left style="thin">
        <color rgb="FF000000"/>
      </left>
      <right style="thin">
        <color rgb="FF000000"/>
      </right>
      <bottom style="medium">
        <color rgb="FF000000"/>
      </bottom>
    </border>
    <border>
      <left style="thin">
        <color rgb="FF000000"/>
      </left>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right style="thin">
        <color rgb="FF000000"/>
      </right>
      <bottom style="medium">
        <color rgb="FF000000"/>
      </bottom>
    </border>
    <border>
      <left/>
      <right style="thin">
        <color rgb="FF000000"/>
      </right>
      <top style="thin">
        <color rgb="FF000000"/>
      </top>
      <bottom style="medium">
        <color rgb="FF000000"/>
      </bottom>
    </border>
    <border>
      <left style="thin">
        <color rgb="FF000000"/>
      </left>
      <right/>
      <top style="thin">
        <color rgb="FF000000"/>
      </top>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thin">
        <color rgb="FF000000"/>
      </left>
      <right style="thin">
        <color rgb="FF000000"/>
      </right>
    </border>
    <border>
      <left style="thin">
        <color rgb="FF000000"/>
      </left>
      <right style="thin">
        <color rgb="FF000000"/>
      </right>
      <top/>
      <bottom/>
    </border>
    <border>
      <left style="thin">
        <color rgb="FF000000"/>
      </left>
    </border>
    <border>
      <left style="medium">
        <color rgb="FF000000"/>
      </left>
      <right style="thin">
        <color rgb="FF000000"/>
      </right>
    </border>
    <border>
      <left style="thin">
        <color rgb="FF000000"/>
      </left>
      <right style="medium">
        <color rgb="FF000000"/>
      </right>
    </border>
    <border>
      <right style="thin">
        <color rgb="FF000000"/>
      </right>
    </border>
    <border>
      <left style="thin">
        <color rgb="FF000000"/>
      </left>
      <right/>
      <top/>
      <bottom/>
    </border>
    <border>
      <left style="medium">
        <color rgb="FF000000"/>
      </left>
      <right style="medium">
        <color rgb="FF000000"/>
      </right>
    </border>
    <border>
      <left/>
      <right style="thin">
        <color rgb="FF000000"/>
      </right>
      <top/>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style="thin">
        <color rgb="FF000000"/>
      </left>
      <bottom style="thin">
        <color rgb="FF000000"/>
      </bottom>
    </border>
    <border>
      <left style="medium">
        <color rgb="FF000000"/>
      </left>
      <right style="thin">
        <color rgb="FF000000"/>
      </right>
      <bottom style="thin">
        <color rgb="FF000000"/>
      </bottom>
    </border>
    <border>
      <left style="thin">
        <color rgb="FF000000"/>
      </left>
      <right style="medium">
        <color rgb="FF000000"/>
      </right>
      <bottom style="thin">
        <color rgb="FF000000"/>
      </bottom>
    </border>
    <border>
      <right style="thin">
        <color rgb="FF000000"/>
      </right>
      <bottom style="thin">
        <color rgb="FF000000"/>
      </bottom>
    </border>
    <border>
      <left style="medium">
        <color rgb="FF000000"/>
      </left>
      <right style="medium">
        <color rgb="FF000000"/>
      </right>
      <bottom style="thin">
        <color rgb="FF000000"/>
      </bottom>
    </border>
    <border>
      <left/>
      <right style="thin">
        <color rgb="FF000000"/>
      </right>
      <top/>
      <bottom style="thin">
        <color rgb="FF000000"/>
      </bottom>
    </border>
    <border>
      <bottom style="thin">
        <color rgb="FF000000"/>
      </bottom>
    </border>
    <border>
      <left style="thin">
        <color rgb="FF000000"/>
      </left>
      <right style="thin">
        <color rgb="FF000000"/>
      </right>
      <top style="thin">
        <color rgb="FF000000"/>
      </top>
    </border>
    <border>
      <left style="thin">
        <color rgb="FF000000"/>
      </left>
      <right style="medium">
        <color rgb="FF000000"/>
      </right>
      <top/>
      <bottom/>
    </border>
    <border>
      <left style="medium">
        <color rgb="FF000000"/>
      </left>
      <right style="thin">
        <color rgb="FF000000"/>
      </right>
      <top style="thin">
        <color rgb="FF000000"/>
      </top>
    </border>
    <border>
      <left style="medium">
        <color rgb="FF000000"/>
      </left>
      <right style="thin">
        <color rgb="FF000000"/>
      </right>
      <top style="thin">
        <color rgb="FF000000"/>
      </top>
      <bottom/>
    </border>
    <border>
      <left style="thin">
        <color rgb="FF000000"/>
      </left>
      <right style="medium">
        <color rgb="FF000000"/>
      </right>
      <top/>
      <bottom style="thin">
        <color rgb="FF000000"/>
      </bottom>
    </border>
    <border>
      <left style="thin">
        <color rgb="FF000000"/>
      </left>
      <right/>
      <top/>
      <bottom style="thin">
        <color rgb="FF000000"/>
      </bottom>
    </border>
    <border>
      <left style="medium">
        <color rgb="FF000000"/>
      </left>
    </border>
    <border>
      <left style="medium">
        <color rgb="FF000000"/>
      </left>
      <right style="medium">
        <color rgb="FF000000"/>
      </right>
      <top/>
      <bottom/>
    </border>
    <border>
      <left style="medium">
        <color rgb="FF000000"/>
      </left>
      <bottom style="thin">
        <color rgb="FF000000"/>
      </bottom>
    </border>
    <border>
      <left style="medium">
        <color rgb="FF000000"/>
      </left>
      <right style="medium">
        <color rgb="FF000000"/>
      </right>
      <top/>
      <bottom style="thin">
        <color rgb="FF000000"/>
      </bottom>
    </border>
    <border>
      <left style="thin">
        <color rgb="FF000000"/>
      </left>
      <right style="medium">
        <color rgb="FF000000"/>
      </right>
      <top style="thin">
        <color rgb="FF000000"/>
      </top>
    </border>
    <border>
      <left style="thin">
        <color rgb="FF000000"/>
      </left>
      <right style="thin">
        <color rgb="FF000000"/>
      </right>
      <top/>
      <bottom style="medium">
        <color rgb="FF000000"/>
      </bottom>
    </border>
    <border>
      <left style="medium">
        <color rgb="FF000000"/>
      </left>
      <right style="thin">
        <color rgb="FF000000"/>
      </right>
      <bottom style="medium">
        <color rgb="FF000000"/>
      </bottom>
    </border>
    <border>
      <left style="thin">
        <color rgb="FF000000"/>
      </left>
      <right style="medium">
        <color rgb="FF000000"/>
      </right>
      <bottom style="medium">
        <color rgb="FF000000"/>
      </bottom>
    </border>
    <border>
      <left style="thin">
        <color rgb="FF000000"/>
      </left>
      <right style="medium">
        <color rgb="FF000000"/>
      </right>
      <top/>
      <bottom style="medium">
        <color rgb="FF000000"/>
      </bottom>
    </border>
    <border>
      <left style="medium">
        <color rgb="FF000000"/>
      </left>
      <right style="medium">
        <color rgb="FF000000"/>
      </right>
      <top style="medium">
        <color rgb="FF000000"/>
      </top>
      <bottom/>
    </border>
    <border>
      <left style="medium">
        <color rgb="FF000000"/>
      </left>
      <bottom style="medium">
        <color rgb="FF000000"/>
      </bottom>
    </border>
    <border>
      <left style="medium">
        <color rgb="FF000000"/>
      </left>
      <right style="medium">
        <color rgb="FF000000"/>
      </right>
      <top/>
      <bottom style="medium">
        <color rgb="FF000000"/>
      </bottom>
    </border>
    <border>
      <left style="thin">
        <color rgb="FF000000"/>
      </left>
      <top style="thin">
        <color rgb="FF000000"/>
      </top>
    </border>
    <border>
      <right style="thin">
        <color rgb="FF000000"/>
      </right>
      <top style="thin">
        <color rgb="FF000000"/>
      </top>
    </border>
    <border>
      <left style="medium">
        <color rgb="FF000000"/>
      </left>
      <right style="medium">
        <color rgb="FF000000"/>
      </right>
      <top style="medium">
        <color rgb="FF000000"/>
      </top>
    </border>
    <border>
      <left style="thin">
        <color rgb="FF000000"/>
      </left>
      <right style="medium">
        <color rgb="FF000000"/>
      </right>
      <top style="medium">
        <color rgb="FF000000"/>
      </top>
    </border>
    <border>
      <right style="thin">
        <color rgb="FF000000"/>
      </right>
      <top style="medium">
        <color rgb="FF000000"/>
      </top>
    </border>
    <border>
      <left style="thin">
        <color rgb="FF000000"/>
      </left>
      <right style="thin">
        <color rgb="FF000000"/>
      </right>
      <top style="medium">
        <color rgb="FF000000"/>
      </top>
    </border>
    <border>
      <top style="medium">
        <color rgb="FF000000"/>
      </top>
    </border>
    <border>
      <left style="medium">
        <color rgb="FF000000"/>
      </left>
      <right style="thin">
        <color rgb="FF000000"/>
      </right>
      <top style="medium">
        <color rgb="FF000000"/>
      </top>
    </border>
    <border>
      <left style="thin">
        <color rgb="FF000000"/>
      </left>
      <right style="medium">
        <color rgb="FF000000"/>
      </right>
      <top style="medium">
        <color rgb="FF000000"/>
      </top>
      <bottom/>
    </border>
    <border>
      <left style="thin">
        <color rgb="FF000000"/>
      </left>
      <top style="medium">
        <color rgb="FF000000"/>
      </top>
    </border>
    <border>
      <bottom style="medium">
        <color rgb="FF000000"/>
      </bottom>
    </border>
    <border>
      <right style="medium">
        <color rgb="FF000000"/>
      </right>
    </border>
    <border>
      <bottom style="thin">
        <color rgb="FFC0C0C0"/>
      </bottom>
    </border>
    <border>
      <left/>
      <top/>
      <bottom style="medium">
        <color rgb="FF000000"/>
      </bottom>
    </border>
    <border>
      <top/>
      <bottom style="medium">
        <color rgb="FF000000"/>
      </bottom>
    </border>
    <border>
      <right/>
      <top/>
      <bottom style="medium">
        <color rgb="FF000000"/>
      </bottom>
    </border>
    <border>
      <left style="medium">
        <color rgb="FF000000"/>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style="thin">
        <color rgb="FF000000"/>
      </right>
      <top style="thin">
        <color rgb="FF000000"/>
      </top>
      <bottom style="thin">
        <color rgb="FF000000"/>
      </bottom>
    </border>
    <border>
      <left/>
      <right style="medium">
        <color rgb="FF000000"/>
      </right>
      <top style="thin">
        <color rgb="FF000000"/>
      </top>
    </border>
    <border>
      <left style="medium">
        <color rgb="FF000000"/>
      </left>
      <right style="medium">
        <color rgb="FF000000"/>
      </right>
      <top style="thin">
        <color rgb="FF000000"/>
      </top>
    </border>
    <border>
      <left/>
      <right style="medium">
        <color rgb="FF000000"/>
      </right>
      <top/>
    </border>
    <border>
      <left/>
      <right style="medium">
        <color rgb="FF000000"/>
      </right>
      <bottom style="medium">
        <color rgb="FF000000"/>
      </bottom>
    </border>
    <border>
      <left style="medium">
        <color rgb="FF000000"/>
      </left>
      <right style="medium">
        <color rgb="FF000000"/>
      </right>
      <top style="thin">
        <color rgb="FF000000"/>
      </top>
      <bottom style="medium">
        <color rgb="FF000000"/>
      </bottom>
    </border>
    <border>
      <left/>
      <right style="medium">
        <color rgb="FF000000"/>
      </right>
      <top style="thin">
        <color rgb="FF000000"/>
      </top>
      <bottom style="medium">
        <color rgb="FF000000"/>
      </bottom>
    </border>
    <border>
      <left/>
      <right/>
      <top style="thin">
        <color rgb="FF000000"/>
      </top>
      <bottom style="medium">
        <color rgb="FF000000"/>
      </bottom>
    </border>
    <border>
      <left style="medium">
        <color rgb="FF000000"/>
      </left>
      <right/>
      <top style="thin">
        <color rgb="FF000000"/>
      </top>
      <bottom style="medium">
        <color rgb="FF000000"/>
      </bottom>
    </border>
    <border>
      <right style="medium">
        <color rgb="FF000000"/>
      </right>
      <top style="medium">
        <color rgb="FF000000"/>
      </top>
    </border>
    <border>
      <left/>
      <right style="medium">
        <color rgb="FF000000"/>
      </right>
      <top style="medium">
        <color rgb="FF000000"/>
      </top>
      <bottom/>
    </border>
    <border>
      <left/>
      <right style="medium">
        <color rgb="FF000000"/>
      </right>
      <top/>
      <bottom style="medium">
        <color rgb="FF000000"/>
      </bottom>
    </border>
    <border>
      <left/>
      <right style="medium">
        <color rgb="FF000000"/>
      </right>
      <top style="thin">
        <color rgb="FF000000"/>
      </top>
      <bottom style="thin">
        <color rgb="FF000000"/>
      </bottom>
    </border>
    <border>
      <left style="medium">
        <color rgb="FF000000"/>
      </left>
      <right/>
      <top/>
      <bottom/>
    </border>
    <border>
      <left style="medium">
        <color rgb="FF000000"/>
      </left>
      <right style="thin">
        <color rgb="FF000000"/>
      </right>
      <top/>
      <bottom/>
    </border>
    <border>
      <left style="medium">
        <color rgb="FF000000"/>
      </left>
      <top style="medium">
        <color rgb="FF000000"/>
      </top>
    </border>
  </borders>
  <cellStyleXfs count="1">
    <xf borderId="0" fillId="0" fontId="0" numFmtId="0" applyAlignment="1" applyFont="1"/>
  </cellStyleXfs>
  <cellXfs count="41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left" shrinkToFit="0" vertical="center" wrapText="1"/>
    </xf>
    <xf borderId="1" fillId="2" fontId="1" numFmtId="164" xfId="0" applyAlignment="1" applyBorder="1" applyFont="1" applyNumberFormat="1">
      <alignment horizontal="center" shrinkToFit="0" vertical="center" wrapText="1"/>
    </xf>
    <xf borderId="2" fillId="2" fontId="2" numFmtId="164" xfId="0" applyBorder="1" applyFont="1" applyNumberFormat="1"/>
    <xf borderId="1" fillId="2" fontId="1" numFmtId="49" xfId="0" applyAlignment="1" applyBorder="1" applyFont="1" applyNumberFormat="1">
      <alignment horizontal="center" shrinkToFit="0" vertical="center" wrapText="1"/>
    </xf>
    <xf borderId="3" fillId="2" fontId="1" numFmtId="0" xfId="0" applyAlignment="1" applyBorder="1" applyFont="1">
      <alignment horizontal="center" shrinkToFit="0" vertical="center" wrapText="1"/>
    </xf>
    <xf borderId="4" fillId="2" fontId="3" numFmtId="4" xfId="0" applyAlignment="1" applyBorder="1" applyFont="1" applyNumberFormat="1">
      <alignment horizontal="center" shrinkToFit="0" vertical="center" wrapText="1"/>
    </xf>
    <xf borderId="5" fillId="0" fontId="4" numFmtId="0" xfId="0" applyBorder="1" applyFont="1"/>
    <xf borderId="6" fillId="0" fontId="4" numFmtId="0" xfId="0" applyBorder="1" applyFont="1"/>
    <xf borderId="7" fillId="2" fontId="1" numFmtId="4" xfId="0" applyAlignment="1" applyBorder="1" applyFont="1" applyNumberFormat="1">
      <alignment horizontal="center" shrinkToFit="0" vertical="center" wrapText="1"/>
    </xf>
    <xf borderId="8" fillId="2" fontId="3" numFmtId="0" xfId="0" applyAlignment="1" applyBorder="1" applyFont="1">
      <alignment horizontal="center" shrinkToFit="0" vertical="center" wrapText="1"/>
    </xf>
    <xf borderId="9" fillId="0" fontId="4" numFmtId="0" xfId="0" applyBorder="1" applyFont="1"/>
    <xf borderId="10" fillId="0" fontId="4" numFmtId="0" xfId="0" applyBorder="1" applyFont="1"/>
    <xf borderId="11" fillId="2" fontId="3" numFmtId="0" xfId="0" applyAlignment="1" applyBorder="1" applyFont="1">
      <alignment horizontal="center" shrinkToFit="0" vertical="center" wrapText="1"/>
    </xf>
    <xf borderId="4" fillId="2" fontId="3" numFmtId="0" xfId="0" applyAlignment="1" applyBorder="1" applyFont="1">
      <alignment horizontal="center" shrinkToFit="0" vertical="center" wrapText="1"/>
    </xf>
    <xf borderId="12" fillId="2" fontId="5" numFmtId="0" xfId="0" applyAlignment="1" applyBorder="1" applyFont="1">
      <alignment horizontal="center" shrinkToFit="0" wrapText="1"/>
    </xf>
    <xf borderId="13" fillId="2" fontId="3" numFmtId="0" xfId="0" applyAlignment="1" applyBorder="1" applyFont="1">
      <alignment horizontal="center" shrinkToFit="0" vertical="center" wrapText="1"/>
    </xf>
    <xf borderId="14" fillId="0" fontId="2" numFmtId="0" xfId="0" applyBorder="1" applyFont="1"/>
    <xf borderId="2" fillId="2" fontId="1" numFmtId="0" xfId="0" applyAlignment="1" applyBorder="1" applyFont="1">
      <alignment horizontal="center" shrinkToFit="0" wrapText="1"/>
    </xf>
    <xf borderId="15" fillId="0" fontId="2" numFmtId="0" xfId="0" applyBorder="1" applyFont="1"/>
    <xf borderId="16" fillId="2" fontId="1" numFmtId="4" xfId="0" applyAlignment="1" applyBorder="1" applyFont="1" applyNumberFormat="1">
      <alignment horizontal="center" shrinkToFit="0" vertical="center" wrapText="1"/>
    </xf>
    <xf borderId="2" fillId="2" fontId="1" numFmtId="4" xfId="0" applyAlignment="1" applyBorder="1" applyFont="1" applyNumberFormat="1">
      <alignment horizontal="center" shrinkToFit="0" vertical="center" wrapText="1"/>
    </xf>
    <xf borderId="17" fillId="2" fontId="1" numFmtId="4" xfId="0" applyAlignment="1" applyBorder="1" applyFont="1" applyNumberFormat="1">
      <alignment horizontal="center" shrinkToFit="0" vertical="center" wrapText="1"/>
    </xf>
    <xf borderId="18" fillId="0" fontId="2" numFmtId="0" xfId="0" applyBorder="1" applyFont="1"/>
    <xf borderId="16" fillId="2" fontId="1" numFmtId="0" xfId="0" applyAlignment="1" applyBorder="1" applyFont="1">
      <alignment horizontal="center" shrinkToFit="0" vertical="center" wrapText="1"/>
    </xf>
    <xf borderId="17" fillId="2" fontId="1" numFmtId="0" xfId="0" applyAlignment="1" applyBorder="1" applyFont="1">
      <alignment horizontal="center" shrinkToFit="0" vertical="center" wrapText="1"/>
    </xf>
    <xf borderId="19" fillId="2" fontId="1" numFmtId="0" xfId="0" applyAlignment="1" applyBorder="1" applyFont="1">
      <alignment horizontal="center" shrinkToFit="0" vertical="center" wrapText="1"/>
    </xf>
    <xf borderId="2" fillId="2" fontId="1" numFmtId="0" xfId="0" applyAlignment="1" applyBorder="1" applyFont="1">
      <alignment horizontal="center" shrinkToFit="0" vertical="center" wrapText="1"/>
    </xf>
    <xf borderId="20" fillId="2" fontId="1" numFmtId="0" xfId="0" applyAlignment="1" applyBorder="1" applyFont="1">
      <alignment horizontal="center" shrinkToFit="0" vertical="center" wrapText="1"/>
    </xf>
    <xf borderId="21" fillId="0" fontId="2" numFmtId="0" xfId="0" applyBorder="1" applyFont="1"/>
    <xf borderId="16" fillId="2" fontId="6" numFmtId="0" xfId="0" applyAlignment="1" applyBorder="1" applyFont="1">
      <alignment horizontal="center" shrinkToFit="0" vertical="center" wrapText="1"/>
    </xf>
    <xf borderId="2" fillId="2" fontId="7" numFmtId="0" xfId="0" applyAlignment="1" applyBorder="1" applyFont="1">
      <alignment horizontal="center" shrinkToFit="0" vertical="center" wrapText="1"/>
    </xf>
    <xf borderId="17" fillId="2" fontId="7" numFmtId="0" xfId="0" applyAlignment="1" applyBorder="1" applyFont="1">
      <alignment horizontal="center" shrinkToFit="0" vertical="center" wrapText="1"/>
    </xf>
    <xf borderId="16" fillId="2" fontId="8" numFmtId="0" xfId="0" applyAlignment="1" applyBorder="1" applyFont="1">
      <alignment horizontal="center" shrinkToFit="0" vertical="center" wrapText="1"/>
    </xf>
    <xf borderId="2" fillId="2" fontId="8" numFmtId="0" xfId="0" applyAlignment="1" applyBorder="1" applyFont="1">
      <alignment horizontal="center" shrinkToFit="0" vertical="center" wrapText="1"/>
    </xf>
    <xf borderId="17" fillId="2" fontId="8" numFmtId="0" xfId="0" applyAlignment="1" applyBorder="1" applyFont="1">
      <alignment horizontal="center" shrinkToFit="0" vertical="center" wrapText="1"/>
    </xf>
    <xf borderId="22" fillId="0" fontId="2" numFmtId="0" xfId="0" applyBorder="1" applyFont="1"/>
    <xf borderId="13" fillId="2" fontId="8" numFmtId="0" xfId="0" applyAlignment="1" applyBorder="1" applyFont="1">
      <alignment horizontal="center" shrinkToFit="0" vertical="center" wrapText="1"/>
    </xf>
    <xf borderId="23" fillId="0" fontId="9" numFmtId="0" xfId="0" applyAlignment="1" applyBorder="1" applyFont="1">
      <alignment horizontal="center" shrinkToFit="0" vertical="center" wrapText="1"/>
    </xf>
    <xf borderId="23" fillId="0" fontId="9" numFmtId="0" xfId="0" applyAlignment="1" applyBorder="1" applyFont="1">
      <alignment horizontal="left" shrinkToFit="0" vertical="center" wrapText="1"/>
    </xf>
    <xf borderId="23" fillId="0" fontId="9" numFmtId="164" xfId="0" applyAlignment="1" applyBorder="1" applyFont="1" applyNumberFormat="1">
      <alignment horizontal="center" shrinkToFit="0" vertical="center" wrapText="1"/>
    </xf>
    <xf borderId="24" fillId="3" fontId="10" numFmtId="164" xfId="0" applyAlignment="1" applyBorder="1" applyFill="1" applyFont="1" applyNumberFormat="1">
      <alignment horizontal="center" shrinkToFit="0" vertical="center" wrapText="1"/>
    </xf>
    <xf borderId="23" fillId="0" fontId="9" numFmtId="3" xfId="0" applyAlignment="1" applyBorder="1" applyFont="1" applyNumberFormat="1">
      <alignment horizontal="center" shrinkToFit="0" vertical="center" wrapText="1"/>
    </xf>
    <xf borderId="23" fillId="0" fontId="10" numFmtId="0" xfId="0" applyAlignment="1" applyBorder="1" applyFont="1">
      <alignment shrinkToFit="0" vertical="center" wrapText="1"/>
    </xf>
    <xf borderId="23" fillId="0" fontId="9" numFmtId="164" xfId="0" applyAlignment="1" applyBorder="1" applyFont="1" applyNumberFormat="1">
      <alignment horizontal="center" shrinkToFit="0" wrapText="1"/>
    </xf>
    <xf borderId="23" fillId="0" fontId="9" numFmtId="0" xfId="0" applyAlignment="1" applyBorder="1" applyFont="1">
      <alignment shrinkToFit="0" vertical="center" wrapText="1"/>
    </xf>
    <xf borderId="25" fillId="0" fontId="9" numFmtId="0" xfId="0" applyAlignment="1" applyBorder="1" applyFont="1">
      <alignment shrinkToFit="0" vertical="center" wrapText="1"/>
    </xf>
    <xf borderId="26" fillId="0" fontId="9" numFmtId="4" xfId="0" applyAlignment="1" applyBorder="1" applyFont="1" applyNumberFormat="1">
      <alignment shrinkToFit="0" vertical="center" wrapText="1"/>
    </xf>
    <xf borderId="23" fillId="0" fontId="9" numFmtId="4" xfId="0" applyAlignment="1" applyBorder="1" applyFont="1" applyNumberFormat="1">
      <alignment shrinkToFit="0" vertical="center" wrapText="1"/>
    </xf>
    <xf borderId="27" fillId="0" fontId="9" numFmtId="4" xfId="0" applyAlignment="1" applyBorder="1" applyFont="1" applyNumberFormat="1">
      <alignment shrinkToFit="0" vertical="center" wrapText="1"/>
    </xf>
    <xf borderId="28" fillId="0" fontId="9" numFmtId="4" xfId="0" applyAlignment="1" applyBorder="1" applyFont="1" applyNumberFormat="1">
      <alignment shrinkToFit="0" vertical="center" wrapText="1"/>
    </xf>
    <xf borderId="28" fillId="0" fontId="9" numFmtId="4" xfId="0" applyAlignment="1" applyBorder="1" applyFont="1" applyNumberFormat="1">
      <alignment horizontal="right" shrinkToFit="0" vertical="center" wrapText="1"/>
    </xf>
    <xf borderId="23" fillId="0" fontId="11" numFmtId="0" xfId="0" applyAlignment="1" applyBorder="1" applyFont="1">
      <alignment horizontal="center" shrinkToFit="0" vertical="center" wrapText="1"/>
    </xf>
    <xf borderId="25" fillId="0" fontId="11" numFmtId="0" xfId="0" applyAlignment="1" applyBorder="1" applyFont="1">
      <alignment horizontal="center" shrinkToFit="0" vertical="center" wrapText="1"/>
    </xf>
    <xf borderId="26" fillId="0" fontId="9" numFmtId="0" xfId="0" applyAlignment="1" applyBorder="1" applyFont="1">
      <alignment shrinkToFit="0" vertical="center" wrapText="1"/>
    </xf>
    <xf borderId="27" fillId="0" fontId="9" numFmtId="0" xfId="0" applyAlignment="1" applyBorder="1" applyFont="1">
      <alignment shrinkToFit="0" vertical="center" wrapText="1"/>
    </xf>
    <xf borderId="28" fillId="0" fontId="9" numFmtId="0" xfId="0" applyAlignment="1" applyBorder="1" applyFont="1">
      <alignment shrinkToFit="0" vertical="center" wrapText="1"/>
    </xf>
    <xf borderId="29" fillId="4" fontId="9" numFmtId="0" xfId="0" applyAlignment="1" applyBorder="1" applyFill="1" applyFont="1">
      <alignment horizontal="left" shrinkToFit="0" vertical="center" wrapText="1"/>
    </xf>
    <xf borderId="27" fillId="0" fontId="9" numFmtId="0" xfId="0" applyAlignment="1" applyBorder="1" applyFont="1">
      <alignment horizontal="center" shrinkToFit="0" vertical="center" wrapText="1"/>
    </xf>
    <xf borderId="30" fillId="0" fontId="12" numFmtId="0" xfId="0" applyAlignment="1" applyBorder="1" applyFont="1">
      <alignment horizontal="center" shrinkToFit="0" vertical="center" wrapText="1"/>
    </xf>
    <xf borderId="31" fillId="3" fontId="13" numFmtId="164" xfId="0" applyAlignment="1" applyBorder="1" applyFont="1" applyNumberFormat="1">
      <alignment horizontal="center" shrinkToFit="0" vertical="center" wrapText="1"/>
    </xf>
    <xf borderId="0" fillId="0" fontId="11" numFmtId="0" xfId="0" applyAlignment="1" applyFont="1">
      <alignment horizontal="center" shrinkToFit="0" vertical="center" wrapText="1"/>
    </xf>
    <xf borderId="26" fillId="0" fontId="11" numFmtId="0" xfId="0" applyAlignment="1" applyBorder="1" applyFont="1">
      <alignment horizontal="center" vertical="center"/>
    </xf>
    <xf borderId="23" fillId="0" fontId="11" numFmtId="0" xfId="0" applyAlignment="1" applyBorder="1" applyFont="1">
      <alignment horizontal="center" vertical="center"/>
    </xf>
    <xf borderId="27" fillId="0" fontId="14" numFmtId="0" xfId="0" applyAlignment="1" applyBorder="1" applyFont="1">
      <alignment horizontal="center"/>
    </xf>
    <xf borderId="27" fillId="0" fontId="2" numFmtId="0" xfId="0" applyBorder="1" applyFont="1"/>
    <xf borderId="0" fillId="0" fontId="14" numFmtId="0" xfId="0" applyAlignment="1" applyFont="1">
      <alignment horizontal="center"/>
    </xf>
    <xf borderId="32" fillId="0" fontId="9" numFmtId="0" xfId="0" applyAlignment="1" applyBorder="1" applyFont="1">
      <alignment horizontal="center" shrinkToFit="0" vertical="center" wrapText="1"/>
    </xf>
    <xf borderId="32" fillId="0" fontId="9" numFmtId="0" xfId="0" applyAlignment="1" applyBorder="1" applyFont="1">
      <alignment horizontal="left" shrinkToFit="0" vertical="center" wrapText="1"/>
    </xf>
    <xf borderId="32" fillId="0" fontId="9" numFmtId="164" xfId="0" applyAlignment="1" applyBorder="1" applyFont="1" applyNumberFormat="1">
      <alignment horizontal="center" shrinkToFit="0" vertical="center" wrapText="1"/>
    </xf>
    <xf borderId="33" fillId="3" fontId="10" numFmtId="164" xfId="0" applyAlignment="1" applyBorder="1" applyFont="1" applyNumberFormat="1">
      <alignment horizontal="center" shrinkToFit="0" vertical="center" wrapText="1"/>
    </xf>
    <xf borderId="32" fillId="0" fontId="10" numFmtId="0" xfId="0" applyAlignment="1" applyBorder="1" applyFont="1">
      <alignment shrinkToFit="0" vertical="center" wrapText="1"/>
    </xf>
    <xf borderId="32" fillId="0" fontId="9" numFmtId="0" xfId="0" applyAlignment="1" applyBorder="1" applyFont="1">
      <alignment shrinkToFit="0" vertical="center" wrapText="1"/>
    </xf>
    <xf borderId="34" fillId="0" fontId="9" numFmtId="0" xfId="0" applyAlignment="1" applyBorder="1" applyFont="1">
      <alignment shrinkToFit="0" vertical="center" wrapText="1"/>
    </xf>
    <xf borderId="35" fillId="0" fontId="9" numFmtId="4" xfId="0" applyAlignment="1" applyBorder="1" applyFont="1" applyNumberFormat="1">
      <alignment shrinkToFit="0" vertical="center" wrapText="1"/>
    </xf>
    <xf borderId="32" fillId="0" fontId="9" numFmtId="4" xfId="0" applyAlignment="1" applyBorder="1" applyFont="1" applyNumberFormat="1">
      <alignment shrinkToFit="0" vertical="center" wrapText="1"/>
    </xf>
    <xf borderId="36" fillId="0" fontId="9" numFmtId="4" xfId="0" applyAlignment="1" applyBorder="1" applyFont="1" applyNumberFormat="1">
      <alignment shrinkToFit="0" vertical="center" wrapText="1"/>
    </xf>
    <xf borderId="37" fillId="0" fontId="9" numFmtId="4" xfId="0" applyAlignment="1" applyBorder="1" applyFont="1" applyNumberFormat="1">
      <alignment shrinkToFit="0" vertical="center" wrapText="1"/>
    </xf>
    <xf borderId="37" fillId="0" fontId="9" numFmtId="4" xfId="0" applyAlignment="1" applyBorder="1" applyFont="1" applyNumberFormat="1">
      <alignment horizontal="right" shrinkToFit="0" vertical="center" wrapText="1"/>
    </xf>
    <xf borderId="32" fillId="0" fontId="11" numFmtId="0" xfId="0" applyAlignment="1" applyBorder="1" applyFont="1">
      <alignment horizontal="center" shrinkToFit="0" vertical="center" wrapText="1"/>
    </xf>
    <xf borderId="34" fillId="0" fontId="11" numFmtId="0" xfId="0" applyAlignment="1" applyBorder="1" applyFont="1">
      <alignment horizontal="center" shrinkToFit="0" vertical="center" wrapText="1"/>
    </xf>
    <xf borderId="35" fillId="0" fontId="9" numFmtId="0" xfId="0" applyAlignment="1" applyBorder="1" applyFont="1">
      <alignment shrinkToFit="0" vertical="center" wrapText="1"/>
    </xf>
    <xf borderId="36" fillId="0" fontId="9" numFmtId="0" xfId="0" applyAlignment="1" applyBorder="1" applyFont="1">
      <alignment shrinkToFit="0" vertical="center" wrapText="1"/>
    </xf>
    <xf borderId="37" fillId="0" fontId="9" numFmtId="0" xfId="0" applyAlignment="1" applyBorder="1" applyFont="1">
      <alignment shrinkToFit="0" vertical="center" wrapText="1"/>
    </xf>
    <xf borderId="36" fillId="0" fontId="9" numFmtId="0" xfId="0" applyAlignment="1" applyBorder="1" applyFont="1">
      <alignment horizontal="center" shrinkToFit="0" vertical="center" wrapText="1"/>
    </xf>
    <xf borderId="38" fillId="0" fontId="12" numFmtId="0" xfId="0" applyAlignment="1" applyBorder="1" applyFont="1">
      <alignment horizontal="center" shrinkToFit="0" vertical="center" wrapText="1"/>
    </xf>
    <xf borderId="39" fillId="3" fontId="13" numFmtId="164" xfId="0" applyAlignment="1" applyBorder="1" applyFont="1" applyNumberFormat="1">
      <alignment horizontal="center" shrinkToFit="0" vertical="center" wrapText="1"/>
    </xf>
    <xf borderId="35" fillId="0" fontId="11" numFmtId="0" xfId="0" applyAlignment="1" applyBorder="1" applyFont="1">
      <alignment horizontal="center" vertical="center"/>
    </xf>
    <xf borderId="32" fillId="0" fontId="11" numFmtId="0" xfId="0" applyAlignment="1" applyBorder="1" applyFont="1">
      <alignment horizontal="center" vertical="center"/>
    </xf>
    <xf borderId="36" fillId="0" fontId="14" numFmtId="0" xfId="0" applyAlignment="1" applyBorder="1" applyFont="1">
      <alignment horizontal="center"/>
    </xf>
    <xf borderId="36" fillId="0" fontId="2" numFmtId="0" xfId="0" applyBorder="1" applyFont="1"/>
    <xf borderId="40" fillId="0" fontId="14" numFmtId="0" xfId="0" applyAlignment="1" applyBorder="1" applyFont="1">
      <alignment horizontal="center"/>
    </xf>
    <xf borderId="24" fillId="5" fontId="10" numFmtId="164" xfId="0" applyAlignment="1" applyBorder="1" applyFill="1" applyFont="1" applyNumberFormat="1">
      <alignment horizontal="center" shrinkToFit="0" vertical="center" wrapText="1"/>
    </xf>
    <xf borderId="41" fillId="0" fontId="9" numFmtId="0" xfId="0" applyAlignment="1" applyBorder="1" applyFont="1">
      <alignment shrinkToFit="0" vertical="center" wrapText="1"/>
    </xf>
    <xf borderId="42" fillId="6" fontId="9" numFmtId="0" xfId="0" applyAlignment="1" applyBorder="1" applyFill="1" applyFont="1">
      <alignment horizontal="left" shrinkToFit="0" vertical="center" wrapText="1"/>
    </xf>
    <xf borderId="43" fillId="0" fontId="9" numFmtId="0" xfId="0" applyAlignment="1" applyBorder="1" applyFont="1">
      <alignment shrinkToFit="0" vertical="center" wrapText="1"/>
    </xf>
    <xf borderId="31" fillId="5" fontId="13" numFmtId="164" xfId="0" applyAlignment="1" applyBorder="1" applyFont="1" applyNumberFormat="1">
      <alignment horizontal="center" shrinkToFit="0" vertical="center" wrapText="1"/>
    </xf>
    <xf borderId="33" fillId="5" fontId="10" numFmtId="164" xfId="0" applyAlignment="1" applyBorder="1" applyFont="1" applyNumberFormat="1">
      <alignment horizontal="center" shrinkToFit="0" vertical="center" wrapText="1"/>
    </xf>
    <xf borderId="33" fillId="4" fontId="9" numFmtId="0" xfId="0" applyAlignment="1" applyBorder="1" applyFont="1">
      <alignment shrinkToFit="0" vertical="center" wrapText="1"/>
    </xf>
    <xf borderId="39" fillId="5" fontId="13" numFmtId="164" xfId="0" applyAlignment="1" applyBorder="1" applyFont="1" applyNumberFormat="1">
      <alignment horizontal="center" shrinkToFit="0" vertical="center" wrapText="1"/>
    </xf>
    <xf borderId="44" fillId="6" fontId="9" numFmtId="0" xfId="0" applyAlignment="1" applyBorder="1" applyFont="1">
      <alignment shrinkToFit="0" vertical="center" wrapText="1"/>
    </xf>
    <xf borderId="45" fillId="6" fontId="9" numFmtId="0" xfId="0" applyAlignment="1" applyBorder="1" applyFont="1">
      <alignment horizontal="left" shrinkToFit="0" vertical="center" wrapText="1"/>
    </xf>
    <xf borderId="46" fillId="4" fontId="9" numFmtId="0" xfId="0" applyAlignment="1" applyBorder="1" applyFont="1">
      <alignment horizontal="left" shrinkToFit="0" vertical="center" wrapText="1"/>
    </xf>
    <xf borderId="24" fillId="6" fontId="9" numFmtId="0" xfId="0" applyAlignment="1" applyBorder="1" applyFont="1">
      <alignment shrinkToFit="0" vertical="center" wrapText="1"/>
    </xf>
    <xf borderId="31" fillId="6" fontId="9" numFmtId="0" xfId="0" applyAlignment="1" applyBorder="1" applyFont="1">
      <alignment shrinkToFit="0" vertical="center" wrapText="1"/>
    </xf>
    <xf borderId="24" fillId="7" fontId="9" numFmtId="0" xfId="0" applyAlignment="1" applyBorder="1" applyFill="1" applyFont="1">
      <alignment horizontal="center" shrinkToFit="0" vertical="center" wrapText="1"/>
    </xf>
    <xf borderId="0" fillId="0" fontId="9" numFmtId="0" xfId="0" applyAlignment="1" applyFont="1">
      <alignment vertical="center"/>
    </xf>
    <xf borderId="27" fillId="0" fontId="9" numFmtId="0" xfId="0" applyAlignment="1" applyBorder="1" applyFont="1">
      <alignment horizontal="left" shrinkToFit="0" vertical="center" wrapText="1"/>
    </xf>
    <xf borderId="42" fillId="6" fontId="9" numFmtId="0" xfId="0" applyAlignment="1" applyBorder="1" applyFont="1">
      <alignment shrinkToFit="0" vertical="center" wrapText="1"/>
    </xf>
    <xf borderId="42" fillId="4" fontId="9" numFmtId="0" xfId="0" applyAlignment="1" applyBorder="1" applyFont="1">
      <alignment shrinkToFit="0" vertical="center" wrapText="1"/>
    </xf>
    <xf quotePrefix="1" borderId="23" fillId="0" fontId="9" numFmtId="0" xfId="0" applyAlignment="1" applyBorder="1" applyFont="1">
      <alignment horizontal="center" shrinkToFit="0" vertical="center" wrapText="1"/>
    </xf>
    <xf borderId="33" fillId="6" fontId="9" numFmtId="0" xfId="0" applyAlignment="1" applyBorder="1" applyFont="1">
      <alignment shrinkToFit="0" vertical="center" wrapText="1"/>
    </xf>
    <xf borderId="23" fillId="0" fontId="9" numFmtId="165" xfId="0" applyAlignment="1" applyBorder="1" applyFont="1" applyNumberFormat="1">
      <alignment horizontal="center" shrinkToFit="0" vertical="center" wrapText="1"/>
    </xf>
    <xf borderId="26" fillId="0" fontId="9" numFmtId="4" xfId="0" applyAlignment="1" applyBorder="1" applyFont="1" applyNumberFormat="1">
      <alignment horizontal="right" shrinkToFit="0" vertical="center" wrapText="1"/>
    </xf>
    <xf borderId="23" fillId="0" fontId="9" numFmtId="4" xfId="0" applyAlignment="1" applyBorder="1" applyFont="1" applyNumberFormat="1">
      <alignment horizontal="right" shrinkToFit="0" vertical="center" wrapText="1"/>
    </xf>
    <xf borderId="27" fillId="0" fontId="9" numFmtId="4" xfId="0" applyAlignment="1" applyBorder="1" applyFont="1" applyNumberFormat="1">
      <alignment horizontal="right" shrinkToFit="0" vertical="center" wrapText="1"/>
    </xf>
    <xf borderId="25" fillId="0" fontId="9" numFmtId="0" xfId="0" applyAlignment="1" applyBorder="1" applyFont="1">
      <alignment horizontal="center" shrinkToFit="0" vertical="center" wrapText="1"/>
    </xf>
    <xf borderId="26" fillId="0" fontId="9" numFmtId="0" xfId="0" applyAlignment="1" applyBorder="1" applyFont="1">
      <alignment horizontal="center" shrinkToFit="0" vertical="center" wrapText="1"/>
    </xf>
    <xf borderId="28" fillId="0" fontId="9" numFmtId="0" xfId="0" applyAlignment="1" applyBorder="1" applyFont="1">
      <alignment horizontal="center" shrinkToFit="0" vertical="center" wrapText="1"/>
    </xf>
    <xf borderId="30" fillId="0" fontId="10" numFmtId="0" xfId="0" applyAlignment="1" applyBorder="1" applyFont="1">
      <alignment horizontal="center" shrinkToFit="0" vertical="center" wrapText="1"/>
    </xf>
    <xf borderId="26" fillId="0" fontId="2" numFmtId="0" xfId="0" applyBorder="1" applyFont="1"/>
    <xf borderId="23" fillId="0" fontId="2" numFmtId="0" xfId="0" applyBorder="1" applyFont="1"/>
    <xf borderId="25" fillId="0" fontId="2" numFmtId="0" xfId="0" applyBorder="1" applyFont="1"/>
    <xf borderId="30" fillId="0" fontId="2" numFmtId="0" xfId="0" applyBorder="1" applyFont="1"/>
    <xf borderId="0" fillId="0" fontId="2" numFmtId="0" xfId="0" applyFont="1"/>
    <xf borderId="42" fillId="4" fontId="9" numFmtId="0" xfId="0" applyAlignment="1" applyBorder="1" applyFont="1">
      <alignment horizontal="left" shrinkToFit="0" vertical="center" wrapText="1"/>
    </xf>
    <xf borderId="33" fillId="6" fontId="9" numFmtId="0" xfId="0" applyAlignment="1" applyBorder="1" applyFont="1">
      <alignment horizontal="center" shrinkToFit="0" vertical="center" wrapText="1"/>
    </xf>
    <xf borderId="45" fillId="4" fontId="9" numFmtId="0" xfId="0" applyAlignment="1" applyBorder="1" applyFont="1">
      <alignment horizontal="left" shrinkToFit="0" vertical="center" wrapText="1"/>
    </xf>
    <xf borderId="7" fillId="5" fontId="13" numFmtId="164" xfId="0" applyAlignment="1" applyBorder="1" applyFont="1" applyNumberFormat="1">
      <alignment horizontal="center" shrinkToFit="0" vertical="center" wrapText="1"/>
    </xf>
    <xf borderId="32" fillId="0" fontId="9" numFmtId="3" xfId="0" applyAlignment="1" applyBorder="1" applyFont="1" applyNumberFormat="1">
      <alignment horizontal="center" shrinkToFit="0" vertical="center" wrapText="1"/>
    </xf>
    <xf borderId="47" fillId="0" fontId="12" numFmtId="0" xfId="0" applyAlignment="1" applyBorder="1" applyFont="1">
      <alignment horizontal="center" shrinkToFit="0" vertical="center" wrapText="1"/>
    </xf>
    <xf borderId="11" fillId="5" fontId="13" numFmtId="164" xfId="0" applyAlignment="1" applyBorder="1" applyFont="1" applyNumberFormat="1">
      <alignment horizontal="center" shrinkToFit="0" vertical="center" wrapText="1"/>
    </xf>
    <xf borderId="28" fillId="0" fontId="11" numFmtId="0" xfId="0" applyAlignment="1" applyBorder="1" applyFont="1">
      <alignment horizontal="center" shrinkToFit="0" vertical="center" wrapText="1"/>
    </xf>
    <xf borderId="48" fillId="5" fontId="13" numFmtId="164" xfId="0" applyAlignment="1" applyBorder="1" applyFont="1" applyNumberFormat="1">
      <alignment horizontal="center" shrinkToFit="0" vertical="center" wrapText="1"/>
    </xf>
    <xf borderId="49" fillId="0" fontId="12" numFmtId="0" xfId="0" applyAlignment="1" applyBorder="1" applyFont="1">
      <alignment horizontal="center" shrinkToFit="0" vertical="center" wrapText="1"/>
    </xf>
    <xf borderId="50" fillId="5" fontId="13" numFmtId="164" xfId="0" applyAlignment="1" applyBorder="1" applyFont="1" applyNumberFormat="1">
      <alignment horizontal="center" shrinkToFit="0" vertical="center" wrapText="1"/>
    </xf>
    <xf borderId="48" fillId="3" fontId="13" numFmtId="164" xfId="0" applyAlignment="1" applyBorder="1" applyFont="1" applyNumberFormat="1">
      <alignment horizontal="center" shrinkToFit="0" vertical="center" wrapText="1"/>
    </xf>
    <xf borderId="42" fillId="8" fontId="9" numFmtId="0" xfId="0" applyAlignment="1" applyBorder="1" applyFill="1" applyFont="1">
      <alignment shrinkToFit="0" vertical="center" wrapText="1"/>
    </xf>
    <xf borderId="24" fillId="9" fontId="9" numFmtId="0" xfId="0" applyAlignment="1" applyBorder="1" applyFill="1" applyFont="1">
      <alignment shrinkToFit="0" vertical="center" wrapText="1"/>
    </xf>
    <xf borderId="50" fillId="3" fontId="13" numFmtId="164" xfId="0" applyAlignment="1" applyBorder="1" applyFont="1" applyNumberFormat="1">
      <alignment horizontal="center" shrinkToFit="0" vertical="center" wrapText="1"/>
    </xf>
    <xf borderId="51" fillId="0" fontId="9" numFmtId="4" xfId="0" applyAlignment="1" applyBorder="1" applyFont="1" applyNumberFormat="1">
      <alignment shrinkToFit="0" vertical="center" wrapText="1"/>
    </xf>
    <xf borderId="45" fillId="6" fontId="9" numFmtId="0" xfId="0" applyAlignment="1" applyBorder="1" applyFont="1">
      <alignment shrinkToFit="0" vertical="center" wrapText="1"/>
    </xf>
    <xf borderId="25" fillId="0" fontId="9" numFmtId="4" xfId="0" applyAlignment="1" applyBorder="1" applyFont="1" applyNumberFormat="1">
      <alignment shrinkToFit="0" vertical="center" wrapText="1"/>
    </xf>
    <xf borderId="34" fillId="0" fontId="9" numFmtId="4" xfId="0" applyAlignment="1" applyBorder="1" applyFont="1" applyNumberFormat="1">
      <alignment shrinkToFit="0" vertical="center" wrapText="1"/>
    </xf>
    <xf borderId="14" fillId="0" fontId="9" numFmtId="0" xfId="0" applyAlignment="1" applyBorder="1" applyFont="1">
      <alignment horizontal="left" shrinkToFit="0" vertical="center" wrapText="1"/>
    </xf>
    <xf borderId="14" fillId="0" fontId="9" numFmtId="164" xfId="0" applyAlignment="1" applyBorder="1" applyFont="1" applyNumberFormat="1">
      <alignment horizontal="center" shrinkToFit="0" vertical="center" wrapText="1"/>
    </xf>
    <xf borderId="52" fillId="3" fontId="10" numFmtId="164" xfId="0" applyAlignment="1" applyBorder="1" applyFont="1" applyNumberFormat="1">
      <alignment horizontal="center" shrinkToFit="0" vertical="center" wrapText="1"/>
    </xf>
    <xf borderId="14" fillId="0" fontId="10" numFmtId="0" xfId="0" applyAlignment="1" applyBorder="1" applyFont="1">
      <alignment shrinkToFit="0" vertical="center" wrapText="1"/>
    </xf>
    <xf borderId="14" fillId="0" fontId="9" numFmtId="0" xfId="0" applyAlignment="1" applyBorder="1" applyFont="1">
      <alignment horizontal="center" shrinkToFit="0" vertical="center" wrapText="1"/>
    </xf>
    <xf borderId="14" fillId="0" fontId="9" numFmtId="0" xfId="0" applyAlignment="1" applyBorder="1" applyFont="1">
      <alignment shrinkToFit="0" vertical="center" wrapText="1"/>
    </xf>
    <xf borderId="15" fillId="0" fontId="9" numFmtId="0" xfId="0" applyAlignment="1" applyBorder="1" applyFont="1">
      <alignment shrinkToFit="0" vertical="center" wrapText="1"/>
    </xf>
    <xf borderId="53" fillId="0" fontId="9" numFmtId="4" xfId="0" applyAlignment="1" applyBorder="1" applyFont="1" applyNumberFormat="1">
      <alignment shrinkToFit="0" vertical="center" wrapText="1"/>
    </xf>
    <xf borderId="14" fillId="0" fontId="9" numFmtId="4" xfId="0" applyAlignment="1" applyBorder="1" applyFont="1" applyNumberFormat="1">
      <alignment shrinkToFit="0" vertical="center" wrapText="1"/>
    </xf>
    <xf borderId="54" fillId="0" fontId="9" numFmtId="4" xfId="0" applyAlignment="1" applyBorder="1" applyFont="1" applyNumberFormat="1">
      <alignment shrinkToFit="0" vertical="center" wrapText="1"/>
    </xf>
    <xf borderId="18" fillId="0" fontId="9" numFmtId="4" xfId="0" applyAlignment="1" applyBorder="1" applyFont="1" applyNumberFormat="1">
      <alignment shrinkToFit="0" vertical="center" wrapText="1"/>
    </xf>
    <xf borderId="18" fillId="0" fontId="9" numFmtId="4" xfId="0" applyAlignment="1" applyBorder="1" applyFont="1" applyNumberFormat="1">
      <alignment horizontal="right" shrinkToFit="0" vertical="center" wrapText="1"/>
    </xf>
    <xf borderId="14" fillId="0" fontId="11" numFmtId="0" xfId="0" applyAlignment="1" applyBorder="1" applyFont="1">
      <alignment horizontal="center" shrinkToFit="0" vertical="center" wrapText="1"/>
    </xf>
    <xf borderId="15" fillId="0" fontId="11" numFmtId="0" xfId="0" applyAlignment="1" applyBorder="1" applyFont="1">
      <alignment horizontal="center" shrinkToFit="0" vertical="center" wrapText="1"/>
    </xf>
    <xf borderId="53" fillId="0" fontId="9" numFmtId="0" xfId="0" applyAlignment="1" applyBorder="1" applyFont="1">
      <alignment shrinkToFit="0" vertical="center" wrapText="1"/>
    </xf>
    <xf borderId="54" fillId="0" fontId="9" numFmtId="0" xfId="0" applyAlignment="1" applyBorder="1" applyFont="1">
      <alignment shrinkToFit="0" vertical="center" wrapText="1"/>
    </xf>
    <xf borderId="18" fillId="0" fontId="9" numFmtId="0" xfId="0" applyAlignment="1" applyBorder="1" applyFont="1">
      <alignment shrinkToFit="0" vertical="center" wrapText="1"/>
    </xf>
    <xf borderId="55" fillId="6" fontId="9" numFmtId="0" xfId="0" applyAlignment="1" applyBorder="1" applyFont="1">
      <alignment shrinkToFit="0" vertical="center" wrapText="1"/>
    </xf>
    <xf borderId="54" fillId="0" fontId="9" numFmtId="0" xfId="0" applyAlignment="1" applyBorder="1" applyFont="1">
      <alignment horizontal="center" shrinkToFit="0" vertical="center" wrapText="1"/>
    </xf>
    <xf borderId="21" fillId="0" fontId="12" numFmtId="0" xfId="0" applyAlignment="1" applyBorder="1" applyFont="1">
      <alignment horizontal="center" shrinkToFit="0" vertical="center" wrapText="1"/>
    </xf>
    <xf borderId="56" fillId="5" fontId="13" numFmtId="164" xfId="0" applyAlignment="1" applyBorder="1" applyFont="1" applyNumberFormat="1">
      <alignment horizontal="center" shrinkToFit="0" vertical="center" wrapText="1"/>
    </xf>
    <xf borderId="52" fillId="5" fontId="10" numFmtId="164" xfId="0" applyAlignment="1" applyBorder="1" applyFont="1" applyNumberFormat="1">
      <alignment horizontal="center" shrinkToFit="0" vertical="center" wrapText="1"/>
    </xf>
    <xf borderId="57" fillId="0" fontId="12" numFmtId="0" xfId="0" applyAlignment="1" applyBorder="1" applyFont="1">
      <alignment horizontal="center" shrinkToFit="0" vertical="center" wrapText="1"/>
    </xf>
    <xf borderId="58" fillId="5" fontId="13" numFmtId="164" xfId="0" applyAlignment="1" applyBorder="1" applyFont="1" applyNumberFormat="1">
      <alignment horizontal="center" shrinkToFit="0" vertical="center" wrapText="1"/>
    </xf>
    <xf borderId="23" fillId="0" fontId="10" numFmtId="164" xfId="0" applyAlignment="1" applyBorder="1" applyFont="1" applyNumberFormat="1">
      <alignment horizontal="center" shrinkToFit="0" vertical="center" wrapText="1"/>
    </xf>
    <xf borderId="30" fillId="0" fontId="13" numFmtId="164" xfId="0" applyAlignment="1" applyBorder="1" applyFont="1" applyNumberFormat="1">
      <alignment horizontal="center" shrinkToFit="0" vertical="center" wrapText="1"/>
    </xf>
    <xf borderId="14" fillId="0" fontId="10" numFmtId="164" xfId="0" applyAlignment="1" applyBorder="1" applyFont="1" applyNumberFormat="1">
      <alignment horizontal="center" shrinkToFit="0" vertical="center" wrapText="1"/>
    </xf>
    <xf borderId="21" fillId="0" fontId="13" numFmtId="164" xfId="0" applyAlignment="1" applyBorder="1" applyFont="1" applyNumberFormat="1">
      <alignment horizontal="center" shrinkToFit="0" vertical="center" wrapText="1"/>
    </xf>
    <xf borderId="55" fillId="8" fontId="9" numFmtId="0" xfId="0" applyAlignment="1" applyBorder="1" applyFont="1">
      <alignment shrinkToFit="0" vertical="center" wrapText="1"/>
    </xf>
    <xf borderId="23" fillId="0" fontId="9" numFmtId="166" xfId="0" applyAlignment="1" applyBorder="1" applyFont="1" applyNumberFormat="1">
      <alignment horizontal="center" shrinkToFit="0" vertical="center" wrapText="1"/>
    </xf>
    <xf borderId="41" fillId="0" fontId="9" numFmtId="0" xfId="0" applyAlignment="1" applyBorder="1" applyFont="1">
      <alignment horizontal="center" shrinkToFit="0" vertical="center" wrapText="1"/>
    </xf>
    <xf borderId="41" fillId="0" fontId="9" numFmtId="0" xfId="0" applyAlignment="1" applyBorder="1" applyFont="1">
      <alignment horizontal="left" shrinkToFit="0" vertical="center" wrapText="1"/>
    </xf>
    <xf borderId="41" fillId="0" fontId="9" numFmtId="164" xfId="0" applyAlignment="1" applyBorder="1" applyFont="1" applyNumberFormat="1">
      <alignment horizontal="center" shrinkToFit="0" vertical="center" wrapText="1"/>
    </xf>
    <xf borderId="41" fillId="0" fontId="10" numFmtId="164" xfId="0" applyAlignment="1" applyBorder="1" applyFont="1" applyNumberFormat="1">
      <alignment horizontal="center" shrinkToFit="0" vertical="center" wrapText="1"/>
    </xf>
    <xf borderId="41" fillId="0" fontId="10" numFmtId="0" xfId="0" applyAlignment="1" applyBorder="1" applyFont="1">
      <alignment shrinkToFit="0" vertical="center" wrapText="1"/>
    </xf>
    <xf borderId="59" fillId="0" fontId="9" numFmtId="0" xfId="0" applyAlignment="1" applyBorder="1" applyFont="1">
      <alignment shrinkToFit="0" vertical="center" wrapText="1"/>
    </xf>
    <xf borderId="43" fillId="0" fontId="9" numFmtId="4" xfId="0" applyAlignment="1" applyBorder="1" applyFont="1" applyNumberFormat="1">
      <alignment shrinkToFit="0" vertical="center" wrapText="1"/>
    </xf>
    <xf borderId="41" fillId="0" fontId="9" numFmtId="4" xfId="0" applyAlignment="1" applyBorder="1" applyFont="1" applyNumberFormat="1">
      <alignment shrinkToFit="0" vertical="center" wrapText="1"/>
    </xf>
    <xf borderId="60" fillId="0" fontId="9" numFmtId="4" xfId="0" applyAlignment="1" applyBorder="1" applyFont="1" applyNumberFormat="1">
      <alignment shrinkToFit="0" vertical="center" wrapText="1"/>
    </xf>
    <xf borderId="60" fillId="0" fontId="9" numFmtId="4" xfId="0" applyAlignment="1" applyBorder="1" applyFont="1" applyNumberFormat="1">
      <alignment horizontal="right" shrinkToFit="0" vertical="center" wrapText="1"/>
    </xf>
    <xf borderId="41" fillId="0" fontId="11" numFmtId="0" xfId="0" applyAlignment="1" applyBorder="1" applyFont="1">
      <alignment horizontal="center" shrinkToFit="0" vertical="center" wrapText="1"/>
    </xf>
    <xf borderId="59" fillId="0" fontId="11" numFmtId="0" xfId="0" applyAlignment="1" applyBorder="1" applyFont="1">
      <alignment horizontal="center" shrinkToFit="0" vertical="center" wrapText="1"/>
    </xf>
    <xf borderId="60" fillId="0" fontId="9" numFmtId="0" xfId="0" applyAlignment="1" applyBorder="1" applyFont="1">
      <alignment shrinkToFit="0" vertical="center" wrapText="1"/>
    </xf>
    <xf borderId="51" fillId="0" fontId="9" numFmtId="0" xfId="0" applyAlignment="1" applyBorder="1" applyFont="1">
      <alignment shrinkToFit="0" vertical="center" wrapText="1"/>
    </xf>
    <xf borderId="51" fillId="0" fontId="9" numFmtId="0" xfId="0" applyAlignment="1" applyBorder="1" applyFont="1">
      <alignment horizontal="center" shrinkToFit="0" vertical="center" wrapText="1"/>
    </xf>
    <xf borderId="32" fillId="0" fontId="10" numFmtId="164" xfId="0" applyAlignment="1" applyBorder="1" applyFont="1" applyNumberFormat="1">
      <alignment horizontal="center" shrinkToFit="0" vertical="center" wrapText="1"/>
    </xf>
    <xf borderId="38" fillId="0" fontId="13" numFmtId="164" xfId="0" applyAlignment="1" applyBorder="1" applyFont="1" applyNumberFormat="1">
      <alignment horizontal="center" shrinkToFit="0" vertical="center" wrapText="1"/>
    </xf>
    <xf borderId="15" fillId="0" fontId="9" numFmtId="4" xfId="0" applyAlignment="1" applyBorder="1" applyFont="1" applyNumberFormat="1">
      <alignment shrinkToFit="0" vertical="center" wrapText="1"/>
    </xf>
    <xf borderId="61" fillId="0" fontId="13" numFmtId="164" xfId="0" applyAlignment="1" applyBorder="1" applyFont="1" applyNumberFormat="1">
      <alignment horizontal="center" shrinkToFit="0" vertical="center" wrapText="1"/>
    </xf>
    <xf borderId="62" fillId="0" fontId="9" numFmtId="0" xfId="0" applyAlignment="1" applyBorder="1" applyFont="1">
      <alignment shrinkToFit="0" vertical="center" wrapText="1"/>
    </xf>
    <xf borderId="63" fillId="0" fontId="9" numFmtId="0" xfId="0" applyAlignment="1" applyBorder="1" applyFont="1">
      <alignment shrinkToFit="0" vertical="center" wrapText="1"/>
    </xf>
    <xf borderId="14" fillId="0" fontId="9" numFmtId="164" xfId="0" applyAlignment="1" applyBorder="1" applyFont="1" applyNumberFormat="1">
      <alignment horizontal="center" shrinkToFit="0" wrapText="1"/>
    </xf>
    <xf borderId="62" fillId="0" fontId="9" numFmtId="4" xfId="0" applyAlignment="1" applyBorder="1" applyFont="1" applyNumberFormat="1">
      <alignment shrinkToFit="0" vertical="center" wrapText="1"/>
    </xf>
    <xf borderId="18" fillId="0" fontId="9" numFmtId="0" xfId="0" applyAlignment="1" applyBorder="1" applyFont="1">
      <alignment horizontal="center" shrinkToFit="0" vertical="center" wrapText="1"/>
    </xf>
    <xf borderId="18" fillId="0" fontId="9" numFmtId="0" xfId="0" applyAlignment="1" applyBorder="1" applyFont="1">
      <alignment horizontal="left" shrinkToFit="0" vertical="center" wrapText="1"/>
    </xf>
    <xf borderId="0" fillId="0" fontId="9" numFmtId="0" xfId="0" applyAlignment="1" applyFont="1">
      <alignment horizontal="center" shrinkToFit="0" vertical="center" wrapText="1"/>
    </xf>
    <xf borderId="23" fillId="0" fontId="2" numFmtId="164" xfId="0" applyBorder="1" applyFont="1" applyNumberFormat="1"/>
    <xf borderId="14" fillId="0" fontId="2" numFmtId="164" xfId="0" applyBorder="1" applyFont="1" applyNumberFormat="1"/>
    <xf borderId="23" fillId="0" fontId="2" numFmtId="167" xfId="0" applyBorder="1" applyFont="1" applyNumberFormat="1"/>
    <xf borderId="23" fillId="0" fontId="9" numFmtId="167" xfId="0" applyAlignment="1" applyBorder="1" applyFont="1" applyNumberFormat="1">
      <alignment horizontal="center" shrinkToFit="0" vertical="center" wrapText="1"/>
    </xf>
    <xf borderId="64" fillId="0" fontId="9" numFmtId="164" xfId="0" applyAlignment="1" applyBorder="1" applyFont="1" applyNumberFormat="1">
      <alignment horizontal="center" shrinkToFit="0" vertical="center" wrapText="1"/>
    </xf>
    <xf borderId="64" fillId="0" fontId="10" numFmtId="164" xfId="0" applyAlignment="1" applyBorder="1" applyFont="1" applyNumberFormat="1">
      <alignment horizontal="center" shrinkToFit="0" vertical="center" wrapText="1"/>
    </xf>
    <xf borderId="65" fillId="0" fontId="9" numFmtId="4" xfId="0" applyAlignment="1" applyBorder="1" applyFont="1" applyNumberFormat="1">
      <alignment horizontal="right" shrinkToFit="0" vertical="center" wrapText="1"/>
    </xf>
    <xf borderId="64" fillId="0" fontId="11" numFmtId="0" xfId="0" applyAlignment="1" applyBorder="1" applyFont="1">
      <alignment horizontal="center" shrinkToFit="0" vertical="center" wrapText="1"/>
    </xf>
    <xf borderId="65" fillId="0" fontId="11" numFmtId="0" xfId="0" applyAlignment="1" applyBorder="1" applyFont="1">
      <alignment horizontal="center" shrinkToFit="0" vertical="center" wrapText="1"/>
    </xf>
    <xf borderId="66" fillId="0" fontId="9" numFmtId="0" xfId="0" applyAlignment="1" applyBorder="1" applyFont="1">
      <alignment shrinkToFit="0" vertical="center" wrapText="1"/>
    </xf>
    <xf borderId="67" fillId="6" fontId="9" numFmtId="0" xfId="0" applyAlignment="1" applyBorder="1" applyFont="1">
      <alignment shrinkToFit="0" vertical="center" wrapText="1"/>
    </xf>
    <xf borderId="64" fillId="0" fontId="9" numFmtId="0" xfId="0" applyAlignment="1" applyBorder="1" applyFont="1">
      <alignment shrinkToFit="0" vertical="center" wrapText="1"/>
    </xf>
    <xf borderId="68" fillId="0" fontId="11" numFmtId="0" xfId="0" applyAlignment="1" applyBorder="1" applyFont="1">
      <alignment horizontal="center" shrinkToFit="0" vertical="center" wrapText="1"/>
    </xf>
    <xf borderId="62" fillId="0" fontId="9" numFmtId="0" xfId="0" applyAlignment="1" applyBorder="1" applyFont="1">
      <alignment horizontal="center" shrinkToFit="0" vertical="center" wrapText="1"/>
    </xf>
    <xf borderId="61" fillId="0" fontId="12" numFmtId="0" xfId="0" applyAlignment="1" applyBorder="1" applyFont="1">
      <alignment horizontal="center" shrinkToFit="0" vertical="center" wrapText="1"/>
    </xf>
    <xf borderId="18" fillId="0" fontId="11" numFmtId="0" xfId="0" applyAlignment="1" applyBorder="1" applyFont="1">
      <alignment horizontal="center" shrinkToFit="0" vertical="center" wrapText="1"/>
    </xf>
    <xf borderId="53" fillId="0" fontId="11" numFmtId="0" xfId="0" applyAlignment="1" applyBorder="1" applyFont="1">
      <alignment horizontal="center" vertical="center"/>
    </xf>
    <xf borderId="14" fillId="0" fontId="11" numFmtId="0" xfId="0" applyAlignment="1" applyBorder="1" applyFont="1">
      <alignment horizontal="center" vertical="center"/>
    </xf>
    <xf borderId="54" fillId="0" fontId="14" numFmtId="0" xfId="0" applyAlignment="1" applyBorder="1" applyFont="1">
      <alignment horizontal="center"/>
    </xf>
    <xf borderId="54" fillId="0" fontId="2" numFmtId="0" xfId="0" applyBorder="1" applyFont="1"/>
    <xf borderId="69" fillId="0" fontId="14" numFmtId="0" xfId="0" applyAlignment="1" applyBorder="1" applyFont="1">
      <alignment horizontal="center"/>
    </xf>
    <xf borderId="28" fillId="0" fontId="2" numFmtId="0" xfId="0" applyBorder="1" applyFont="1"/>
    <xf borderId="70" fillId="0" fontId="2" numFmtId="0" xfId="0" applyBorder="1" applyFont="1"/>
    <xf borderId="26" fillId="0" fontId="2" numFmtId="0" xfId="0" applyAlignment="1" applyBorder="1" applyFont="1">
      <alignment vertical="center"/>
    </xf>
    <xf borderId="23" fillId="0" fontId="2" numFmtId="0" xfId="0" applyAlignment="1" applyBorder="1" applyFont="1">
      <alignment vertical="center"/>
    </xf>
    <xf borderId="27" fillId="0" fontId="2" numFmtId="0" xfId="0" applyAlignment="1" applyBorder="1" applyFont="1">
      <alignment vertical="center"/>
    </xf>
    <xf borderId="0" fillId="0" fontId="2" numFmtId="0" xfId="0" applyAlignment="1" applyFont="1">
      <alignment vertical="center"/>
    </xf>
    <xf quotePrefix="1" borderId="0" fillId="0" fontId="9" numFmtId="0" xfId="0" applyAlignment="1" applyFont="1">
      <alignment horizontal="center" shrinkToFit="0" vertical="center" wrapText="1"/>
    </xf>
    <xf borderId="23" fillId="0" fontId="2" numFmtId="0" xfId="0" applyAlignment="1" applyBorder="1" applyFont="1">
      <alignment horizontal="left" vertical="center"/>
    </xf>
    <xf borderId="23" fillId="0" fontId="2" numFmtId="164" xfId="0" applyAlignment="1" applyBorder="1" applyFont="1" applyNumberFormat="1">
      <alignment horizontal="center" vertical="center"/>
    </xf>
    <xf borderId="23" fillId="0" fontId="15" numFmtId="164" xfId="0" applyAlignment="1" applyBorder="1" applyFont="1" applyNumberFormat="1">
      <alignment horizontal="center" vertical="center"/>
    </xf>
    <xf borderId="23" fillId="0" fontId="15" numFmtId="0" xfId="0" applyAlignment="1" applyBorder="1" applyFont="1">
      <alignment vertical="center"/>
    </xf>
    <xf borderId="23" fillId="0" fontId="2" numFmtId="0" xfId="0" applyAlignment="1" applyBorder="1" applyFont="1">
      <alignment horizontal="center" vertical="center"/>
    </xf>
    <xf borderId="25" fillId="0" fontId="2" numFmtId="0" xfId="0" applyAlignment="1" applyBorder="1" applyFont="1">
      <alignment vertical="center"/>
    </xf>
    <xf borderId="26" fillId="0" fontId="2" numFmtId="4" xfId="0" applyAlignment="1" applyBorder="1" applyFont="1" applyNumberFormat="1">
      <alignment vertical="center"/>
    </xf>
    <xf borderId="23" fillId="0" fontId="2" numFmtId="4" xfId="0" applyAlignment="1" applyBorder="1" applyFont="1" applyNumberFormat="1">
      <alignment vertical="center"/>
    </xf>
    <xf borderId="27" fillId="0" fontId="2" numFmtId="4" xfId="0" applyAlignment="1" applyBorder="1" applyFont="1" applyNumberFormat="1">
      <alignment vertical="center"/>
    </xf>
    <xf borderId="28" fillId="0" fontId="2" numFmtId="4" xfId="0" applyAlignment="1" applyBorder="1" applyFont="1" applyNumberFormat="1">
      <alignment vertical="center"/>
    </xf>
    <xf borderId="28" fillId="0" fontId="2" numFmtId="0" xfId="0" applyAlignment="1" applyBorder="1" applyFont="1">
      <alignment vertical="center"/>
    </xf>
    <xf borderId="69" fillId="0" fontId="9" numFmtId="0" xfId="0" applyAlignment="1" applyBorder="1" applyFont="1">
      <alignment horizontal="center" shrinkToFit="0" vertical="center" wrapText="1"/>
    </xf>
    <xf borderId="14" fillId="0" fontId="2" numFmtId="0" xfId="0" applyAlignment="1" applyBorder="1" applyFont="1">
      <alignment horizontal="left" vertical="center"/>
    </xf>
    <xf borderId="14" fillId="0" fontId="2" numFmtId="164" xfId="0" applyAlignment="1" applyBorder="1" applyFont="1" applyNumberFormat="1">
      <alignment horizontal="center" vertical="center"/>
    </xf>
    <xf borderId="14" fillId="0" fontId="15" numFmtId="164" xfId="0" applyAlignment="1" applyBorder="1" applyFont="1" applyNumberFormat="1">
      <alignment horizontal="center" vertical="center"/>
    </xf>
    <xf borderId="14" fillId="0" fontId="16" numFmtId="0" xfId="0" applyAlignment="1" applyBorder="1" applyFont="1">
      <alignment vertical="center"/>
    </xf>
    <xf borderId="14" fillId="0" fontId="2" numFmtId="0" xfId="0" applyAlignment="1" applyBorder="1" applyFont="1">
      <alignment vertical="center"/>
    </xf>
    <xf borderId="14" fillId="0" fontId="2" numFmtId="0" xfId="0" applyAlignment="1" applyBorder="1" applyFont="1">
      <alignment horizontal="center" vertical="center"/>
    </xf>
    <xf borderId="15" fillId="0" fontId="2" numFmtId="0" xfId="0" applyAlignment="1" applyBorder="1" applyFont="1">
      <alignment vertical="center"/>
    </xf>
    <xf borderId="53" fillId="0" fontId="2" numFmtId="4" xfId="0" applyAlignment="1" applyBorder="1" applyFont="1" applyNumberFormat="1">
      <alignment vertical="center"/>
    </xf>
    <xf borderId="14" fillId="0" fontId="2" numFmtId="4" xfId="0" applyAlignment="1" applyBorder="1" applyFont="1" applyNumberFormat="1">
      <alignment vertical="center"/>
    </xf>
    <xf borderId="54" fillId="0" fontId="2" numFmtId="4" xfId="0" applyAlignment="1" applyBorder="1" applyFont="1" applyNumberFormat="1">
      <alignment vertical="center"/>
    </xf>
    <xf borderId="18" fillId="0" fontId="2" numFmtId="4" xfId="0" applyAlignment="1" applyBorder="1" applyFont="1" applyNumberFormat="1">
      <alignment vertical="center"/>
    </xf>
    <xf borderId="25" fillId="0" fontId="2" numFmtId="0" xfId="0" applyAlignment="1" applyBorder="1" applyFont="1">
      <alignment horizontal="center" vertical="center"/>
    </xf>
    <xf borderId="30" fillId="0" fontId="15" numFmtId="0" xfId="0" applyAlignment="1" applyBorder="1" applyFont="1">
      <alignment horizontal="center" vertical="center"/>
    </xf>
    <xf borderId="70" fillId="0" fontId="17" numFmtId="0" xfId="0" applyAlignment="1" applyBorder="1" applyFont="1">
      <alignment vertical="center"/>
    </xf>
    <xf borderId="28" fillId="0" fontId="17" numFmtId="0" xfId="0" applyAlignment="1" applyBorder="1" applyFont="1">
      <alignment vertical="center"/>
    </xf>
    <xf borderId="0" fillId="0" fontId="18" numFmtId="0" xfId="0" applyAlignment="1" applyFont="1">
      <alignment vertical="top"/>
    </xf>
    <xf borderId="0" fillId="0" fontId="19" numFmtId="0" xfId="0" applyFont="1"/>
    <xf borderId="0" fillId="0" fontId="20" numFmtId="0" xfId="0" applyAlignment="1" applyFont="1">
      <alignment horizontal="left" vertical="top"/>
    </xf>
    <xf borderId="0" fillId="0" fontId="18" numFmtId="0" xfId="0" applyAlignment="1" applyFont="1">
      <alignment horizontal="left" vertical="top"/>
    </xf>
    <xf borderId="71" fillId="0" fontId="18" numFmtId="0" xfId="0" applyAlignment="1" applyBorder="1" applyFont="1">
      <alignment horizontal="left" vertical="top"/>
    </xf>
    <xf borderId="0" fillId="0" fontId="20" numFmtId="168" xfId="0" applyAlignment="1" applyFont="1" applyNumberFormat="1">
      <alignment horizontal="left" vertical="top"/>
    </xf>
    <xf borderId="2" fillId="2" fontId="1" numFmtId="164" xfId="0" applyAlignment="1" applyBorder="1" applyFont="1" applyNumberFormat="1">
      <alignment horizontal="center" shrinkToFit="0" vertical="center" wrapText="1"/>
    </xf>
    <xf borderId="2" fillId="2" fontId="3" numFmtId="0" xfId="0" applyAlignment="1" applyBorder="1" applyFont="1">
      <alignment horizontal="center" shrinkToFit="0" vertical="center" wrapText="1"/>
    </xf>
    <xf borderId="23" fillId="0" fontId="9" numFmtId="0" xfId="0" applyAlignment="1" applyBorder="1" applyFont="1">
      <alignment horizontal="center" vertical="center"/>
    </xf>
    <xf borderId="72" fillId="8" fontId="21" numFmtId="0" xfId="0" applyAlignment="1" applyBorder="1" applyFont="1">
      <alignment horizontal="center"/>
    </xf>
    <xf borderId="73" fillId="0" fontId="4" numFmtId="0" xfId="0" applyBorder="1" applyFont="1"/>
    <xf borderId="74" fillId="0" fontId="4" numFmtId="0" xfId="0" applyBorder="1" applyFont="1"/>
    <xf borderId="75" fillId="10" fontId="22" numFmtId="0" xfId="0" applyAlignment="1" applyBorder="1" applyFill="1" applyFont="1">
      <alignment horizontal="center"/>
    </xf>
    <xf borderId="76" fillId="10" fontId="22" numFmtId="0" xfId="0" applyAlignment="1" applyBorder="1" applyFont="1">
      <alignment horizontal="center"/>
    </xf>
    <xf borderId="67" fillId="10" fontId="22" numFmtId="0" xfId="0" applyAlignment="1" applyBorder="1" applyFont="1">
      <alignment horizontal="center"/>
    </xf>
    <xf borderId="77" fillId="8" fontId="22" numFmtId="0" xfId="0" applyAlignment="1" applyBorder="1" applyFont="1">
      <alignment horizontal="center"/>
    </xf>
    <xf borderId="77" fillId="8" fontId="23" numFmtId="0" xfId="0" applyAlignment="1" applyBorder="1" applyFont="1">
      <alignment horizontal="center"/>
    </xf>
    <xf borderId="77" fillId="8" fontId="23" numFmtId="4" xfId="0" applyAlignment="1" applyBorder="1" applyFont="1" applyNumberFormat="1">
      <alignment horizontal="center"/>
    </xf>
    <xf borderId="77" fillId="8" fontId="23" numFmtId="0" xfId="0" applyBorder="1" applyFont="1"/>
    <xf borderId="77" fillId="8" fontId="23" numFmtId="14" xfId="0" applyAlignment="1" applyBorder="1" applyFont="1" applyNumberFormat="1">
      <alignment horizontal="center"/>
    </xf>
    <xf borderId="77" fillId="8" fontId="23" numFmtId="18" xfId="0" applyAlignment="1" applyBorder="1" applyFont="1" applyNumberFormat="1">
      <alignment horizontal="center"/>
    </xf>
    <xf borderId="77" fillId="8" fontId="24" numFmtId="0" xfId="0" applyAlignment="1" applyBorder="1" applyFont="1">
      <alignment horizontal="center"/>
    </xf>
    <xf borderId="77" fillId="8" fontId="22" numFmtId="0" xfId="0" applyBorder="1" applyFont="1"/>
    <xf borderId="77" fillId="8" fontId="25" numFmtId="0" xfId="0" applyAlignment="1" applyBorder="1" applyFont="1">
      <alignment horizontal="center"/>
    </xf>
    <xf borderId="77" fillId="8" fontId="22" numFmtId="3" xfId="0" applyAlignment="1" applyBorder="1" applyFont="1" applyNumberFormat="1">
      <alignment horizontal="center"/>
    </xf>
    <xf borderId="77" fillId="8" fontId="25" numFmtId="0" xfId="0" applyBorder="1" applyFont="1"/>
    <xf borderId="77" fillId="8" fontId="26" numFmtId="0" xfId="0" applyAlignment="1" applyBorder="1" applyFont="1">
      <alignment horizontal="center"/>
    </xf>
    <xf borderId="77" fillId="8" fontId="22" numFmtId="4" xfId="0" applyAlignment="1" applyBorder="1" applyFont="1" applyNumberFormat="1">
      <alignment horizontal="center"/>
    </xf>
    <xf borderId="13" fillId="8" fontId="23" numFmtId="0" xfId="0" applyAlignment="1" applyBorder="1" applyFont="1">
      <alignment horizontal="center"/>
    </xf>
    <xf borderId="77" fillId="8" fontId="27" numFmtId="0" xfId="0" applyBorder="1" applyFont="1"/>
    <xf borderId="77" fillId="8" fontId="22" numFmtId="0" xfId="0" applyAlignment="1" applyBorder="1" applyFont="1">
      <alignment horizontal="center" vertical="top"/>
    </xf>
    <xf borderId="13" fillId="8" fontId="23" numFmtId="0" xfId="0" applyBorder="1" applyFont="1"/>
    <xf borderId="33" fillId="8" fontId="22" numFmtId="0" xfId="0" applyAlignment="1" applyBorder="1" applyFont="1">
      <alignment horizontal="center"/>
    </xf>
    <xf borderId="13" fillId="8" fontId="22" numFmtId="4" xfId="0" applyAlignment="1" applyBorder="1" applyFont="1" applyNumberFormat="1">
      <alignment horizontal="center"/>
    </xf>
    <xf borderId="13" fillId="8" fontId="22" numFmtId="0" xfId="0" applyBorder="1" applyFont="1"/>
    <xf borderId="33" fillId="8" fontId="23" numFmtId="0" xfId="0" applyAlignment="1" applyBorder="1" applyFont="1">
      <alignment horizontal="center"/>
    </xf>
    <xf borderId="33" fillId="8" fontId="23" numFmtId="4" xfId="0" applyAlignment="1" applyBorder="1" applyFont="1" applyNumberFormat="1">
      <alignment horizontal="center"/>
    </xf>
    <xf borderId="33" fillId="8" fontId="23" numFmtId="0" xfId="0" applyBorder="1" applyFont="1"/>
    <xf borderId="77" fillId="8" fontId="26" numFmtId="0" xfId="0" applyBorder="1" applyFont="1"/>
    <xf borderId="77" fillId="8" fontId="28" numFmtId="0" xfId="0" applyBorder="1" applyFont="1"/>
    <xf borderId="77" fillId="8" fontId="29" numFmtId="0" xfId="0" applyBorder="1" applyFont="1"/>
    <xf borderId="51" fillId="2" fontId="1" numFmtId="0" xfId="0" applyAlignment="1" applyBorder="1" applyFont="1">
      <alignment horizontal="center" shrinkToFit="0" vertical="center" wrapText="1"/>
    </xf>
    <xf borderId="78" fillId="2" fontId="1" numFmtId="0" xfId="0" applyAlignment="1" applyBorder="1" applyFont="1">
      <alignment horizontal="center" shrinkToFit="0" vertical="center" wrapText="1"/>
    </xf>
    <xf borderId="78" fillId="2" fontId="1" numFmtId="164" xfId="0" applyAlignment="1" applyBorder="1" applyFont="1" applyNumberFormat="1">
      <alignment horizontal="center" shrinkToFit="0" vertical="center" wrapText="1"/>
    </xf>
    <xf borderId="78" fillId="2" fontId="1" numFmtId="49" xfId="0" applyAlignment="1" applyBorder="1" applyFont="1" applyNumberFormat="1">
      <alignment horizontal="center" shrinkToFit="0" vertical="center" wrapText="1"/>
    </xf>
    <xf borderId="78" fillId="2" fontId="1" numFmtId="4" xfId="0" applyAlignment="1" applyBorder="1" applyFont="1" applyNumberFormat="1">
      <alignment horizontal="center" shrinkToFit="0" vertical="center" wrapText="1"/>
    </xf>
    <xf borderId="79" fillId="2" fontId="3" numFmtId="0" xfId="0" applyAlignment="1" applyBorder="1" applyFont="1">
      <alignment horizontal="center" shrinkToFit="0" vertical="center" wrapText="1"/>
    </xf>
    <xf borderId="80" fillId="2" fontId="5" numFmtId="0" xfId="0" applyAlignment="1" applyBorder="1" applyFont="1">
      <alignment horizontal="center" shrinkToFit="0" wrapText="1"/>
    </xf>
    <xf borderId="61" fillId="2" fontId="8" numFmtId="0" xfId="0" applyAlignment="1" applyBorder="1" applyFont="1">
      <alignment horizontal="center" shrinkToFit="0" vertical="center" wrapText="1"/>
    </xf>
    <xf borderId="54" fillId="0" fontId="4" numFmtId="0" xfId="0" applyBorder="1" applyFont="1"/>
    <xf borderId="81" fillId="0" fontId="4" numFmtId="0" xfId="0" applyBorder="1" applyFont="1"/>
    <xf borderId="82" fillId="2" fontId="1" numFmtId="4" xfId="0" applyAlignment="1" applyBorder="1" applyFont="1" applyNumberFormat="1">
      <alignment horizontal="center" shrinkToFit="0" vertical="center" wrapText="1"/>
    </xf>
    <xf borderId="83" fillId="2" fontId="1" numFmtId="4" xfId="0" applyAlignment="1" applyBorder="1" applyFont="1" applyNumberFormat="1">
      <alignment horizontal="center" shrinkToFit="0" vertical="center" wrapText="1"/>
    </xf>
    <xf borderId="82" fillId="2" fontId="1" numFmtId="0" xfId="0" applyAlignment="1" applyBorder="1" applyFont="1">
      <alignment horizontal="center" shrinkToFit="0" vertical="center" wrapText="1"/>
    </xf>
    <xf borderId="83" fillId="2" fontId="1" numFmtId="0" xfId="0" applyAlignment="1" applyBorder="1" applyFont="1">
      <alignment horizontal="center" shrinkToFit="0" vertical="center" wrapText="1"/>
    </xf>
    <xf borderId="21" fillId="0" fontId="4" numFmtId="0" xfId="0" applyBorder="1" applyFont="1"/>
    <xf borderId="82" fillId="2" fontId="6" numFmtId="0" xfId="0" applyAlignment="1" applyBorder="1" applyFont="1">
      <alignment horizontal="center" shrinkToFit="0" vertical="center" wrapText="1"/>
    </xf>
    <xf borderId="84" fillId="2" fontId="7" numFmtId="0" xfId="0" applyAlignment="1" applyBorder="1" applyFont="1">
      <alignment horizontal="center" shrinkToFit="0" vertical="center" wrapText="1"/>
    </xf>
    <xf borderId="85" fillId="2" fontId="7" numFmtId="0" xfId="0" applyAlignment="1" applyBorder="1" applyFont="1">
      <alignment horizontal="center" shrinkToFit="0" vertical="center" wrapText="1"/>
    </xf>
    <xf borderId="82" fillId="2" fontId="7" numFmtId="0" xfId="0" applyAlignment="1" applyBorder="1" applyFont="1">
      <alignment horizontal="center" shrinkToFit="0" vertical="center" wrapText="1"/>
    </xf>
    <xf borderId="83" fillId="2" fontId="7" numFmtId="0" xfId="0" applyAlignment="1" applyBorder="1" applyFont="1">
      <alignment horizontal="center" shrinkToFit="0" vertical="center" wrapText="1"/>
    </xf>
    <xf borderId="70" fillId="0" fontId="9" numFmtId="0" xfId="0" applyAlignment="1" applyBorder="1" applyFont="1">
      <alignment horizontal="center" shrinkToFit="0" vertical="center" wrapText="1"/>
    </xf>
    <xf borderId="70" fillId="0" fontId="9" numFmtId="164" xfId="0" applyAlignment="1" applyBorder="1" applyFont="1" applyNumberFormat="1">
      <alignment horizontal="center" shrinkToFit="0" vertical="center" wrapText="1"/>
    </xf>
    <xf borderId="70" fillId="0" fontId="10" numFmtId="164" xfId="0" applyAlignment="1" applyBorder="1" applyFont="1" applyNumberFormat="1">
      <alignment horizontal="center" shrinkToFit="0" vertical="center" wrapText="1"/>
    </xf>
    <xf borderId="70" fillId="0" fontId="9" numFmtId="3" xfId="0" applyAlignment="1" applyBorder="1" applyFont="1" applyNumberFormat="1">
      <alignment horizontal="center" shrinkToFit="0" vertical="center" wrapText="1"/>
    </xf>
    <xf borderId="70" fillId="0" fontId="10" numFmtId="0" xfId="0" applyAlignment="1" applyBorder="1" applyFont="1">
      <alignment shrinkToFit="0" vertical="center" wrapText="1"/>
    </xf>
    <xf borderId="70" fillId="0" fontId="9" numFmtId="0" xfId="0" applyAlignment="1" applyBorder="1" applyFont="1">
      <alignment shrinkToFit="0" vertical="center" wrapText="1"/>
    </xf>
    <xf borderId="30" fillId="0" fontId="9" numFmtId="4" xfId="0" applyAlignment="1" applyBorder="1" applyFont="1" applyNumberFormat="1">
      <alignment shrinkToFit="0" vertical="center" wrapText="1"/>
    </xf>
    <xf borderId="70" fillId="0" fontId="9" numFmtId="4" xfId="0" applyAlignment="1" applyBorder="1" applyFont="1" applyNumberFormat="1">
      <alignment shrinkToFit="0" vertical="center" wrapText="1"/>
    </xf>
    <xf borderId="86" fillId="0" fontId="10" numFmtId="4" xfId="0" applyAlignment="1" applyBorder="1" applyFont="1" applyNumberFormat="1">
      <alignment shrinkToFit="0" vertical="center" wrapText="1"/>
    </xf>
    <xf borderId="70" fillId="0" fontId="9" numFmtId="4" xfId="0" applyAlignment="1" applyBorder="1" applyFont="1" applyNumberFormat="1">
      <alignment horizontal="right" shrinkToFit="0" vertical="center" wrapText="1"/>
    </xf>
    <xf borderId="70" fillId="0" fontId="11" numFmtId="0" xfId="0" applyAlignment="1" applyBorder="1" applyFont="1">
      <alignment horizontal="center" shrinkToFit="0" vertical="center" wrapText="1"/>
    </xf>
    <xf borderId="30" fillId="0" fontId="9" numFmtId="0" xfId="0" applyAlignment="1" applyBorder="1" applyFont="1">
      <alignment shrinkToFit="0" vertical="center" wrapText="1"/>
    </xf>
    <xf borderId="47" fillId="0" fontId="11" numFmtId="0" xfId="0" applyAlignment="1" applyBorder="1" applyFont="1">
      <alignment horizontal="center" shrinkToFit="0" vertical="center" wrapText="1"/>
    </xf>
    <xf borderId="30" fillId="0" fontId="11" numFmtId="0" xfId="0" applyAlignment="1" applyBorder="1" applyFont="1">
      <alignment horizontal="center" shrinkToFit="0" vertical="center" wrapText="1"/>
    </xf>
    <xf borderId="70" fillId="0" fontId="10" numFmtId="4" xfId="0" applyAlignment="1" applyBorder="1" applyFont="1" applyNumberFormat="1">
      <alignment shrinkToFit="0" vertical="center" wrapText="1"/>
    </xf>
    <xf borderId="22" fillId="0" fontId="9" numFmtId="0" xfId="0" applyAlignment="1" applyBorder="1" applyFont="1">
      <alignment horizontal="center" shrinkToFit="0" vertical="center" wrapText="1"/>
    </xf>
    <xf borderId="22" fillId="0" fontId="9" numFmtId="164" xfId="0" applyAlignment="1" applyBorder="1" applyFont="1" applyNumberFormat="1">
      <alignment horizontal="center" shrinkToFit="0" vertical="center" wrapText="1"/>
    </xf>
    <xf borderId="22" fillId="0" fontId="10" numFmtId="164" xfId="0" applyAlignment="1" applyBorder="1" applyFont="1" applyNumberFormat="1">
      <alignment horizontal="center" shrinkToFit="0" vertical="center" wrapText="1"/>
    </xf>
    <xf borderId="22" fillId="0" fontId="10" numFmtId="0" xfId="0" applyAlignment="1" applyBorder="1" applyFont="1">
      <alignment shrinkToFit="0" vertical="center" wrapText="1"/>
    </xf>
    <xf borderId="22" fillId="0" fontId="9" numFmtId="0" xfId="0" applyAlignment="1" applyBorder="1" applyFont="1">
      <alignment shrinkToFit="0" vertical="center" wrapText="1"/>
    </xf>
    <xf borderId="21" fillId="0" fontId="9" numFmtId="4" xfId="0" applyAlignment="1" applyBorder="1" applyFont="1" applyNumberFormat="1">
      <alignment shrinkToFit="0" vertical="center" wrapText="1"/>
    </xf>
    <xf borderId="22" fillId="0" fontId="9" numFmtId="4" xfId="0" applyAlignment="1" applyBorder="1" applyFont="1" applyNumberFormat="1">
      <alignment shrinkToFit="0" vertical="center" wrapText="1"/>
    </xf>
    <xf borderId="22" fillId="0" fontId="10" numFmtId="4" xfId="0" applyAlignment="1" applyBorder="1" applyFont="1" applyNumberFormat="1">
      <alignment shrinkToFit="0" vertical="center" wrapText="1"/>
    </xf>
    <xf borderId="22" fillId="0" fontId="9" numFmtId="4" xfId="0" applyAlignment="1" applyBorder="1" applyFont="1" applyNumberFormat="1">
      <alignment horizontal="right" shrinkToFit="0" vertical="center" wrapText="1"/>
    </xf>
    <xf borderId="22" fillId="0" fontId="11" numFmtId="0" xfId="0" applyAlignment="1" applyBorder="1" applyFont="1">
      <alignment horizontal="center" shrinkToFit="0" vertical="center" wrapText="1"/>
    </xf>
    <xf borderId="21" fillId="0" fontId="9" numFmtId="0" xfId="0" applyAlignment="1" applyBorder="1" applyFont="1">
      <alignment shrinkToFit="0" vertical="center" wrapText="1"/>
    </xf>
    <xf borderId="70" fillId="0" fontId="9" numFmtId="167" xfId="0" applyAlignment="1" applyBorder="1" applyFont="1" applyNumberFormat="1">
      <alignment horizontal="center" shrinkToFit="0" vertical="center" wrapText="1"/>
    </xf>
    <xf borderId="86" fillId="0" fontId="9" numFmtId="164" xfId="0" applyAlignment="1" applyBorder="1" applyFont="1" applyNumberFormat="1">
      <alignment horizontal="center" shrinkToFit="0" vertical="center" wrapText="1"/>
    </xf>
    <xf borderId="86" fillId="0" fontId="10" numFmtId="164" xfId="0" applyAlignment="1" applyBorder="1" applyFont="1" applyNumberFormat="1">
      <alignment horizontal="center" shrinkToFit="0" vertical="center" wrapText="1"/>
    </xf>
    <xf borderId="86" fillId="0" fontId="9" numFmtId="4" xfId="0" applyAlignment="1" applyBorder="1" applyFont="1" applyNumberFormat="1">
      <alignment horizontal="right" shrinkToFit="0" vertical="center" wrapText="1"/>
    </xf>
    <xf borderId="86" fillId="0" fontId="11" numFmtId="0" xfId="0" applyAlignment="1" applyBorder="1" applyFont="1">
      <alignment horizontal="center" shrinkToFit="0" vertical="center" wrapText="1"/>
    </xf>
    <xf borderId="61" fillId="0" fontId="9" numFmtId="0" xfId="0" applyAlignment="1" applyBorder="1" applyFont="1">
      <alignment shrinkToFit="0" vertical="center" wrapText="1"/>
    </xf>
    <xf borderId="86" fillId="0" fontId="9" numFmtId="0" xfId="0" applyAlignment="1" applyBorder="1" applyFont="1">
      <alignment shrinkToFit="0" vertical="center" wrapText="1"/>
    </xf>
    <xf borderId="87" fillId="6" fontId="9" numFmtId="0" xfId="0" applyAlignment="1" applyBorder="1" applyFont="1">
      <alignment shrinkToFit="0" vertical="center" wrapText="1"/>
    </xf>
    <xf borderId="86" fillId="0" fontId="9" numFmtId="0" xfId="0" applyAlignment="1" applyBorder="1" applyFont="1">
      <alignment horizontal="center" shrinkToFit="0" vertical="center" wrapText="1"/>
    </xf>
    <xf borderId="88" fillId="6" fontId="9" numFmtId="0" xfId="0" applyAlignment="1" applyBorder="1" applyFont="1">
      <alignment shrinkToFit="0" vertical="center" wrapText="1"/>
    </xf>
    <xf borderId="69" fillId="0" fontId="11" numFmtId="0" xfId="0" applyAlignment="1" applyBorder="1" applyFont="1">
      <alignment horizontal="center" shrinkToFit="0" vertical="center" wrapText="1"/>
    </xf>
    <xf borderId="57" fillId="0" fontId="11" numFmtId="0" xfId="0" applyAlignment="1" applyBorder="1" applyFont="1">
      <alignment horizontal="center" shrinkToFit="0" vertical="center" wrapText="1"/>
    </xf>
    <xf borderId="21" fillId="0" fontId="11" numFmtId="0" xfId="0" applyAlignment="1" applyBorder="1" applyFont="1">
      <alignment horizontal="center" shrinkToFit="0" vertical="center" wrapText="1"/>
    </xf>
    <xf borderId="12" fillId="6" fontId="9" numFmtId="0" xfId="0" applyAlignment="1" applyBorder="1" applyFont="1">
      <alignment shrinkToFit="0" vertical="center" wrapText="1"/>
    </xf>
    <xf borderId="42" fillId="11" fontId="9" numFmtId="0" xfId="0" applyAlignment="1" applyBorder="1" applyFill="1" applyFont="1">
      <alignment horizontal="center" shrinkToFit="0" vertical="center" wrapText="1"/>
    </xf>
    <xf borderId="12" fillId="11" fontId="9" numFmtId="0" xfId="0" applyAlignment="1" applyBorder="1" applyFont="1">
      <alignment horizontal="center" shrinkToFit="0" vertical="center" wrapText="1"/>
    </xf>
    <xf borderId="12" fillId="11" fontId="9" numFmtId="164" xfId="0" applyAlignment="1" applyBorder="1" applyFont="1" applyNumberFormat="1">
      <alignment horizontal="center" shrinkToFit="0" vertical="center" wrapText="1"/>
    </xf>
    <xf borderId="12" fillId="11" fontId="10" numFmtId="164" xfId="0" applyAlignment="1" applyBorder="1" applyFont="1" applyNumberFormat="1">
      <alignment horizontal="center" shrinkToFit="0" vertical="center" wrapText="1"/>
    </xf>
    <xf borderId="12" fillId="11" fontId="10" numFmtId="0" xfId="0" applyAlignment="1" applyBorder="1" applyFont="1">
      <alignment shrinkToFit="0" vertical="center" wrapText="1"/>
    </xf>
    <xf borderId="89" fillId="11" fontId="9" numFmtId="0" xfId="0" applyAlignment="1" applyBorder="1" applyFont="1">
      <alignment shrinkToFit="0" vertical="center" wrapText="1"/>
    </xf>
    <xf borderId="12" fillId="11" fontId="9" numFmtId="0" xfId="0" applyAlignment="1" applyBorder="1" applyFont="1">
      <alignment shrinkToFit="0" vertical="center" wrapText="1"/>
    </xf>
    <xf borderId="48" fillId="11" fontId="9" numFmtId="4" xfId="0" applyAlignment="1" applyBorder="1" applyFont="1" applyNumberFormat="1">
      <alignment shrinkToFit="0" vertical="center" wrapText="1"/>
    </xf>
    <xf borderId="12" fillId="11" fontId="9" numFmtId="4" xfId="0" applyAlignment="1" applyBorder="1" applyFont="1" applyNumberFormat="1">
      <alignment shrinkToFit="0" vertical="center" wrapText="1"/>
    </xf>
    <xf borderId="12" fillId="11" fontId="10" numFmtId="4" xfId="0" applyAlignment="1" applyBorder="1" applyFont="1" applyNumberFormat="1">
      <alignment shrinkToFit="0" vertical="center" wrapText="1"/>
    </xf>
    <xf borderId="12" fillId="11" fontId="9" numFmtId="4" xfId="0" applyAlignment="1" applyBorder="1" applyFont="1" applyNumberFormat="1">
      <alignment horizontal="right" shrinkToFit="0" vertical="center" wrapText="1"/>
    </xf>
    <xf borderId="12" fillId="11" fontId="11" numFmtId="0" xfId="0" applyAlignment="1" applyBorder="1" applyFont="1">
      <alignment horizontal="center" shrinkToFit="0" vertical="center" wrapText="1"/>
    </xf>
    <xf borderId="48" fillId="11" fontId="9" numFmtId="0" xfId="0" applyAlignment="1" applyBorder="1" applyFont="1">
      <alignment shrinkToFit="0" vertical="center" wrapText="1"/>
    </xf>
    <xf borderId="48" fillId="11" fontId="12" numFmtId="0" xfId="0" applyAlignment="1" applyBorder="1" applyFont="1">
      <alignment horizontal="center" shrinkToFit="0" vertical="center" wrapText="1"/>
    </xf>
    <xf borderId="48" fillId="11" fontId="13" numFmtId="164" xfId="0" applyAlignment="1" applyBorder="1" applyFont="1" applyNumberFormat="1">
      <alignment horizontal="center" shrinkToFit="0" vertical="center" wrapText="1"/>
    </xf>
    <xf borderId="13" fillId="11" fontId="11" numFmtId="0" xfId="0" applyAlignment="1" applyBorder="1" applyFont="1">
      <alignment horizontal="center" shrinkToFit="0" vertical="center" wrapText="1"/>
    </xf>
    <xf borderId="90" fillId="11" fontId="11" numFmtId="0" xfId="0" applyAlignment="1" applyBorder="1" applyFont="1">
      <alignment horizontal="center" shrinkToFit="0" vertical="center" wrapText="1"/>
    </xf>
    <xf borderId="48" fillId="11" fontId="11" numFmtId="0" xfId="0" applyAlignment="1" applyBorder="1" applyFont="1">
      <alignment horizontal="center" shrinkToFit="0" vertical="center" wrapText="1"/>
    </xf>
    <xf borderId="91" fillId="11" fontId="11" numFmtId="0" xfId="0" applyAlignment="1" applyBorder="1" applyFont="1">
      <alignment horizontal="center" vertical="center"/>
    </xf>
    <xf borderId="24" fillId="11" fontId="11" numFmtId="0" xfId="0" applyAlignment="1" applyBorder="1" applyFont="1">
      <alignment horizontal="center" vertical="center"/>
    </xf>
    <xf borderId="42" fillId="11" fontId="14" numFmtId="0" xfId="0" applyAlignment="1" applyBorder="1" applyFont="1">
      <alignment horizontal="center"/>
    </xf>
    <xf borderId="42" fillId="11" fontId="2" numFmtId="0" xfId="0" applyBorder="1" applyFont="1"/>
    <xf borderId="13" fillId="11" fontId="2" numFmtId="0" xfId="0" applyBorder="1" applyFont="1"/>
    <xf borderId="86" fillId="0" fontId="10" numFmtId="0" xfId="0" applyAlignment="1" applyBorder="1" applyFont="1">
      <alignment shrinkToFit="0" vertical="center" wrapText="1"/>
    </xf>
    <xf borderId="61" fillId="0" fontId="9" numFmtId="4" xfId="0" applyAlignment="1" applyBorder="1" applyFont="1" applyNumberFormat="1">
      <alignment shrinkToFit="0" vertical="center" wrapText="1"/>
    </xf>
    <xf borderId="86" fillId="0" fontId="9" numFmtId="4" xfId="0" applyAlignment="1" applyBorder="1" applyFont="1" applyNumberFormat="1">
      <alignment shrinkToFit="0" vertical="center" wrapText="1"/>
    </xf>
    <xf borderId="92" fillId="0" fontId="11" numFmtId="0" xfId="0" applyAlignment="1" applyBorder="1" applyFont="1">
      <alignment horizontal="center" shrinkToFit="0" vertical="center" wrapText="1"/>
    </xf>
    <xf borderId="61" fillId="0" fontId="11" numFmtId="0" xfId="0" applyAlignment="1" applyBorder="1" applyFont="1">
      <alignment horizontal="center" shrinkToFit="0" vertical="center" wrapText="1"/>
    </xf>
    <xf borderId="66" fillId="0" fontId="11" numFmtId="0" xfId="0" applyAlignment="1" applyBorder="1" applyFont="1">
      <alignment horizontal="center" vertical="center"/>
    </xf>
    <xf borderId="64" fillId="0" fontId="11" numFmtId="0" xfId="0" applyAlignment="1" applyBorder="1" applyFont="1">
      <alignment horizontal="center" vertical="center"/>
    </xf>
    <xf borderId="62" fillId="0" fontId="14" numFmtId="0" xfId="0" applyAlignment="1" applyBorder="1" applyFont="1">
      <alignment horizontal="center"/>
    </xf>
    <xf borderId="62" fillId="0" fontId="2" numFmtId="0" xfId="0" applyBorder="1" applyFont="1"/>
    <xf borderId="65" fillId="0" fontId="2" numFmtId="0" xfId="0" applyBorder="1" applyFont="1"/>
    <xf borderId="69" fillId="0" fontId="2" numFmtId="0" xfId="0" applyBorder="1" applyFont="1"/>
    <xf borderId="70" fillId="0" fontId="2" numFmtId="0" xfId="0" applyAlignment="1" applyBorder="1" applyFont="1">
      <alignment shrinkToFit="0" vertical="center" wrapText="1"/>
    </xf>
    <xf borderId="70" fillId="0" fontId="2" numFmtId="0" xfId="0" applyAlignment="1" applyBorder="1" applyFont="1">
      <alignment horizontal="center" vertical="center"/>
    </xf>
    <xf borderId="70" fillId="0" fontId="2" numFmtId="0" xfId="0" applyAlignment="1" applyBorder="1" applyFont="1">
      <alignment vertical="center"/>
    </xf>
    <xf borderId="30" fillId="0" fontId="2" numFmtId="4" xfId="0" applyAlignment="1" applyBorder="1" applyFont="1" applyNumberFormat="1">
      <alignment vertical="center"/>
    </xf>
    <xf borderId="70" fillId="0" fontId="2" numFmtId="4" xfId="0" applyAlignment="1" applyBorder="1" applyFont="1" applyNumberFormat="1">
      <alignment vertical="center"/>
    </xf>
    <xf borderId="47" fillId="0" fontId="2" numFmtId="0" xfId="0" applyAlignment="1" applyBorder="1" applyFont="1">
      <alignment vertical="center"/>
    </xf>
    <xf borderId="30" fillId="0" fontId="2" numFmtId="0" xfId="0" applyAlignment="1" applyBorder="1" applyFont="1">
      <alignment vertical="center"/>
    </xf>
    <xf borderId="22" fillId="0" fontId="12" numFmtId="0" xfId="0" applyAlignment="1" applyBorder="1" applyFont="1">
      <alignment horizontal="center" shrinkToFit="0" vertical="center" wrapText="1"/>
    </xf>
    <xf borderId="22" fillId="0" fontId="13" numFmtId="164" xfId="0" applyAlignment="1" applyBorder="1" applyFont="1" applyNumberFormat="1">
      <alignment horizontal="center" shrinkToFit="0" vertical="center" wrapText="1"/>
    </xf>
    <xf borderId="57" fillId="0" fontId="11" numFmtId="0" xfId="0" applyAlignment="1" applyBorder="1" applyFont="1">
      <alignment horizontal="center" vertical="center"/>
    </xf>
    <xf borderId="57" fillId="0" fontId="14" numFmtId="0" xfId="0" applyAlignment="1" applyBorder="1" applyFont="1">
      <alignment horizontal="center"/>
    </xf>
    <xf borderId="61" fillId="0" fontId="10" numFmtId="164" xfId="0" applyAlignment="1" applyBorder="1" applyFont="1" applyNumberFormat="1">
      <alignment horizontal="center" shrinkToFit="0" vertical="center" wrapText="1"/>
    </xf>
    <xf borderId="0" fillId="0" fontId="9" numFmtId="0" xfId="0" applyAlignment="1" applyFont="1">
      <alignment shrinkToFit="0" vertical="center" wrapText="1"/>
    </xf>
    <xf borderId="69" fillId="0" fontId="9" numFmtId="164" xfId="0" applyAlignment="1" applyBorder="1" applyFont="1" applyNumberFormat="1">
      <alignment horizontal="center" shrinkToFit="0" vertical="center" wrapText="1"/>
    </xf>
    <xf borderId="21" fillId="0" fontId="10" numFmtId="164" xfId="0" applyAlignment="1" applyBorder="1" applyFont="1" applyNumberFormat="1">
      <alignment horizontal="center" shrinkToFit="0" vertical="center" wrapText="1"/>
    </xf>
    <xf borderId="69" fillId="0" fontId="9" numFmtId="0" xfId="0" applyAlignment="1" applyBorder="1" applyFont="1">
      <alignment shrinkToFit="0" vertical="center" wrapText="1"/>
    </xf>
    <xf borderId="70" fillId="0" fontId="13" numFmtId="0" xfId="0" applyAlignment="1" applyBorder="1" applyFont="1">
      <alignment horizontal="center" shrinkToFit="0" vertical="center" wrapText="1"/>
    </xf>
    <xf borderId="22" fillId="0" fontId="13" numFmtId="0" xfId="0" applyAlignment="1" applyBorder="1" applyFont="1">
      <alignment horizontal="center" shrinkToFit="0" vertical="center" wrapText="1"/>
    </xf>
    <xf borderId="70" fillId="0" fontId="2" numFmtId="0" xfId="0" applyAlignment="1" applyBorder="1" applyFont="1">
      <alignment horizontal="center"/>
    </xf>
    <xf borderId="47" fillId="0" fontId="2" numFmtId="0" xfId="0" applyBorder="1"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4.13"/>
    <col customWidth="1" min="2" max="2" width="7.38"/>
    <col customWidth="1" min="3" max="4" width="11.25"/>
    <col customWidth="1" min="5" max="5" width="5.63"/>
    <col customWidth="1" min="6" max="6" width="30.0"/>
    <col customWidth="1" min="7" max="7" width="17.75"/>
    <col customWidth="1" min="8" max="8" width="11.38"/>
    <col customWidth="1" min="9" max="9" width="5.25"/>
    <col customWidth="1" min="10" max="10" width="13.88"/>
    <col customWidth="1" min="11" max="11" width="30.25"/>
    <col customWidth="1" min="12" max="12" width="14.38"/>
    <col customWidth="1" min="13" max="13" width="22.13"/>
    <col customWidth="1" min="14" max="14" width="12.75"/>
    <col customWidth="1" min="15" max="15" width="38.75"/>
    <col customWidth="1" min="16" max="16" width="41.25"/>
    <col customWidth="1" min="17" max="17" width="9.63"/>
    <col customWidth="1" min="18" max="18" width="38.63"/>
    <col customWidth="1" min="19" max="19" width="9.0"/>
    <col customWidth="1" min="20" max="20" width="32.13"/>
    <col customWidth="1" min="21" max="21" width="29.13"/>
    <col customWidth="1" min="22" max="30" width="11.38"/>
    <col customWidth="1" min="31" max="31" width="14.38"/>
    <col customWidth="1" min="32" max="32" width="14.75"/>
    <col customWidth="1" min="33" max="33" width="6.0"/>
    <col customWidth="1" min="34" max="34" width="18.88"/>
    <col customWidth="1" min="35" max="35" width="6.0"/>
    <col customWidth="1" min="36" max="36" width="16.38"/>
    <col customWidth="1" min="37" max="37" width="6.0"/>
    <col customWidth="1" min="38" max="38" width="16.38"/>
    <col customWidth="1" min="39" max="39" width="25.75"/>
    <col customWidth="1" min="40" max="40" width="5.38"/>
    <col customWidth="1" min="41" max="41" width="25.75"/>
    <col customWidth="1" min="42" max="42" width="15.88"/>
    <col customWidth="1" min="43" max="43" width="16.38"/>
    <col customWidth="1" min="44" max="44" width="16.25"/>
    <col customWidth="1" min="45" max="45" width="13.63"/>
    <col customWidth="1" hidden="1" min="46" max="47" width="14.0"/>
    <col customWidth="1" hidden="1" min="48" max="48" width="15.13"/>
    <col customWidth="1" hidden="1" min="49" max="49" width="19.88"/>
    <col customWidth="1" hidden="1" min="50" max="50" width="11.75"/>
    <col customWidth="1" hidden="1" min="51" max="51" width="14.0"/>
    <col customWidth="1" hidden="1" min="52" max="53" width="15.38"/>
    <col customWidth="1" min="54" max="54" width="15.38"/>
  </cols>
  <sheetData>
    <row r="1" ht="15.75" customHeight="1">
      <c r="A1" s="1" t="s">
        <v>0</v>
      </c>
      <c r="B1" s="2" t="s">
        <v>1</v>
      </c>
      <c r="C1" s="3" t="s">
        <v>2</v>
      </c>
      <c r="D1" s="3" t="s">
        <v>3</v>
      </c>
      <c r="E1" s="1" t="s">
        <v>4</v>
      </c>
      <c r="F1" s="1" t="s">
        <v>5</v>
      </c>
      <c r="G1" s="4"/>
      <c r="H1" s="3" t="s">
        <v>6</v>
      </c>
      <c r="I1" s="1" t="s">
        <v>7</v>
      </c>
      <c r="J1" s="1" t="s">
        <v>8</v>
      </c>
      <c r="K1" s="1" t="s">
        <v>9</v>
      </c>
      <c r="L1" s="5" t="s">
        <v>10</v>
      </c>
      <c r="M1" s="1" t="s">
        <v>11</v>
      </c>
      <c r="N1" s="1" t="s">
        <v>12</v>
      </c>
      <c r="O1" s="1" t="s">
        <v>13</v>
      </c>
      <c r="P1" s="1" t="s">
        <v>14</v>
      </c>
      <c r="Q1" s="1" t="s">
        <v>15</v>
      </c>
      <c r="R1" s="1" t="s">
        <v>16</v>
      </c>
      <c r="S1" s="1" t="s">
        <v>17</v>
      </c>
      <c r="T1" s="1" t="s">
        <v>18</v>
      </c>
      <c r="U1" s="6" t="s">
        <v>19</v>
      </c>
      <c r="V1" s="7" t="s">
        <v>20</v>
      </c>
      <c r="W1" s="8"/>
      <c r="X1" s="8"/>
      <c r="Y1" s="8"/>
      <c r="Z1" s="9"/>
      <c r="AA1" s="7" t="s">
        <v>21</v>
      </c>
      <c r="AB1" s="8"/>
      <c r="AC1" s="9"/>
      <c r="AD1" s="10" t="s">
        <v>22</v>
      </c>
      <c r="AE1" s="1" t="s">
        <v>23</v>
      </c>
      <c r="AF1" s="6" t="s">
        <v>24</v>
      </c>
      <c r="AG1" s="11" t="s">
        <v>25</v>
      </c>
      <c r="AH1" s="12"/>
      <c r="AI1" s="12"/>
      <c r="AJ1" s="12"/>
      <c r="AK1" s="12"/>
      <c r="AL1" s="12"/>
      <c r="AM1" s="12"/>
      <c r="AN1" s="12"/>
      <c r="AO1" s="12"/>
      <c r="AP1" s="12"/>
      <c r="AQ1" s="13"/>
      <c r="AR1" s="14" t="s">
        <v>26</v>
      </c>
      <c r="AS1" s="15" t="s">
        <v>27</v>
      </c>
      <c r="AT1" s="8"/>
      <c r="AU1" s="8"/>
      <c r="AV1" s="8"/>
      <c r="AW1" s="9"/>
      <c r="AX1" s="15" t="s">
        <v>28</v>
      </c>
      <c r="AY1" s="8"/>
      <c r="AZ1" s="9"/>
      <c r="BA1" s="16" t="s">
        <v>29</v>
      </c>
      <c r="BB1" s="17"/>
    </row>
    <row r="2" ht="31.5" customHeight="1">
      <c r="A2" s="18"/>
      <c r="B2" s="18"/>
      <c r="C2" s="18"/>
      <c r="D2" s="18"/>
      <c r="E2" s="18"/>
      <c r="F2" s="18"/>
      <c r="G2" s="19" t="s">
        <v>30</v>
      </c>
      <c r="H2" s="18"/>
      <c r="I2" s="18"/>
      <c r="J2" s="18"/>
      <c r="K2" s="18"/>
      <c r="L2" s="18"/>
      <c r="M2" s="18"/>
      <c r="N2" s="18"/>
      <c r="O2" s="18"/>
      <c r="P2" s="18"/>
      <c r="Q2" s="18"/>
      <c r="R2" s="18"/>
      <c r="S2" s="18"/>
      <c r="T2" s="18"/>
      <c r="U2" s="20"/>
      <c r="V2" s="21" t="s">
        <v>31</v>
      </c>
      <c r="W2" s="22" t="s">
        <v>32</v>
      </c>
      <c r="X2" s="22" t="s">
        <v>33</v>
      </c>
      <c r="Y2" s="22" t="s">
        <v>34</v>
      </c>
      <c r="Z2" s="23" t="s">
        <v>35</v>
      </c>
      <c r="AA2" s="21" t="s">
        <v>36</v>
      </c>
      <c r="AB2" s="22" t="s">
        <v>37</v>
      </c>
      <c r="AC2" s="23" t="s">
        <v>38</v>
      </c>
      <c r="AD2" s="24"/>
      <c r="AE2" s="18"/>
      <c r="AF2" s="20"/>
      <c r="AG2" s="25" t="s">
        <v>39</v>
      </c>
      <c r="AH2" s="26" t="s">
        <v>40</v>
      </c>
      <c r="AI2" s="27" t="s">
        <v>41</v>
      </c>
      <c r="AJ2" s="26" t="s">
        <v>42</v>
      </c>
      <c r="AK2" s="27" t="s">
        <v>43</v>
      </c>
      <c r="AL2" s="26" t="s">
        <v>44</v>
      </c>
      <c r="AM2" s="27" t="s">
        <v>45</v>
      </c>
      <c r="AN2" s="28" t="s">
        <v>46</v>
      </c>
      <c r="AO2" s="28" t="s">
        <v>47</v>
      </c>
      <c r="AP2" s="29" t="s">
        <v>48</v>
      </c>
      <c r="AQ2" s="26" t="s">
        <v>49</v>
      </c>
      <c r="AR2" s="30"/>
      <c r="AS2" s="31" t="s">
        <v>50</v>
      </c>
      <c r="AT2" s="32" t="s">
        <v>51</v>
      </c>
      <c r="AU2" s="32" t="s">
        <v>52</v>
      </c>
      <c r="AV2" s="32" t="s">
        <v>53</v>
      </c>
      <c r="AW2" s="33" t="s">
        <v>54</v>
      </c>
      <c r="AX2" s="34" t="s">
        <v>55</v>
      </c>
      <c r="AY2" s="35" t="s">
        <v>56</v>
      </c>
      <c r="AZ2" s="36" t="s">
        <v>57</v>
      </c>
      <c r="BA2" s="37"/>
      <c r="BB2" s="38"/>
    </row>
    <row r="3" ht="15.75" customHeight="1">
      <c r="A3" s="39">
        <v>1.0</v>
      </c>
      <c r="B3" s="40">
        <v>17157.0</v>
      </c>
      <c r="C3" s="41">
        <v>45657.0</v>
      </c>
      <c r="D3" s="42">
        <v>45659.0</v>
      </c>
      <c r="E3" s="43"/>
      <c r="F3" s="44" t="s">
        <v>58</v>
      </c>
      <c r="G3" s="45" t="s">
        <v>58</v>
      </c>
      <c r="H3" s="41">
        <v>43938.0</v>
      </c>
      <c r="I3" s="39">
        <v>4.0</v>
      </c>
      <c r="J3" s="46" t="s">
        <v>59</v>
      </c>
      <c r="K3" s="46" t="s">
        <v>60</v>
      </c>
      <c r="L3" s="46" t="s">
        <v>61</v>
      </c>
      <c r="M3" s="46" t="s">
        <v>62</v>
      </c>
      <c r="N3" s="46" t="s">
        <v>63</v>
      </c>
      <c r="O3" s="46" t="s">
        <v>64</v>
      </c>
      <c r="P3" s="44" t="s">
        <v>65</v>
      </c>
      <c r="Q3" s="39" t="s">
        <v>66</v>
      </c>
      <c r="R3" s="46" t="s">
        <v>67</v>
      </c>
      <c r="S3" s="39" t="s">
        <v>67</v>
      </c>
      <c r="T3" s="46" t="s">
        <v>68</v>
      </c>
      <c r="U3" s="47" t="s">
        <v>67</v>
      </c>
      <c r="V3" s="48">
        <v>28230.36</v>
      </c>
      <c r="W3" s="49">
        <v>0.0</v>
      </c>
      <c r="X3" s="49">
        <v>0.0</v>
      </c>
      <c r="Y3" s="49">
        <v>0.0</v>
      </c>
      <c r="Z3" s="50">
        <v>20000.0</v>
      </c>
      <c r="AA3" s="51">
        <v>9100.0</v>
      </c>
      <c r="AB3" s="49">
        <v>3900.0</v>
      </c>
      <c r="AC3" s="50">
        <f t="shared" ref="AC3:AC100" si="1">AA3+AB3</f>
        <v>13000</v>
      </c>
      <c r="AD3" s="52">
        <f t="shared" ref="AD3:AD215" si="2">V3-W3-X3-Y3-Z3-AC3</f>
        <v>-4769.64</v>
      </c>
      <c r="AE3" s="53" t="s">
        <v>69</v>
      </c>
      <c r="AF3" s="54" t="s">
        <v>70</v>
      </c>
      <c r="AG3" s="55" t="b">
        <v>1</v>
      </c>
      <c r="AH3" s="56"/>
      <c r="AI3" s="57" t="b">
        <v>1</v>
      </c>
      <c r="AJ3" s="56"/>
      <c r="AK3" s="57" t="b">
        <v>0</v>
      </c>
      <c r="AL3" s="58" t="s">
        <v>71</v>
      </c>
      <c r="AM3" s="55" t="s">
        <v>72</v>
      </c>
      <c r="AN3" s="57" t="b">
        <v>1</v>
      </c>
      <c r="AO3" s="46"/>
      <c r="AP3" s="54" t="s">
        <v>73</v>
      </c>
      <c r="AQ3" s="59" t="s">
        <v>74</v>
      </c>
      <c r="AR3" s="60" t="s">
        <v>75</v>
      </c>
      <c r="AS3" s="61">
        <f t="shared" ref="AS3:AS195" si="3">D3+30</f>
        <v>45689</v>
      </c>
      <c r="AT3" s="53"/>
      <c r="AU3" s="54"/>
      <c r="AV3" s="53"/>
      <c r="AW3" s="62"/>
      <c r="AX3" s="63"/>
      <c r="AY3" s="64"/>
      <c r="AZ3" s="65"/>
      <c r="BA3" s="66"/>
      <c r="BB3" s="67"/>
    </row>
    <row r="4" ht="15.75" customHeight="1">
      <c r="A4" s="68">
        <v>2.0</v>
      </c>
      <c r="B4" s="69">
        <v>17175.0</v>
      </c>
      <c r="C4" s="70">
        <v>45658.0</v>
      </c>
      <c r="D4" s="71">
        <v>45659.0</v>
      </c>
      <c r="E4" s="43"/>
      <c r="F4" s="72" t="s">
        <v>76</v>
      </c>
      <c r="G4" s="45" t="s">
        <v>76</v>
      </c>
      <c r="H4" s="70">
        <v>23944.0</v>
      </c>
      <c r="I4" s="68">
        <v>59.0</v>
      </c>
      <c r="J4" s="73" t="s">
        <v>67</v>
      </c>
      <c r="K4" s="73" t="s">
        <v>67</v>
      </c>
      <c r="L4" s="73" t="s">
        <v>77</v>
      </c>
      <c r="M4" s="73" t="s">
        <v>78</v>
      </c>
      <c r="N4" s="73" t="s">
        <v>79</v>
      </c>
      <c r="O4" s="73" t="s">
        <v>80</v>
      </c>
      <c r="P4" s="73" t="s">
        <v>81</v>
      </c>
      <c r="Q4" s="68" t="s">
        <v>82</v>
      </c>
      <c r="R4" s="73" t="s">
        <v>67</v>
      </c>
      <c r="S4" s="68" t="s">
        <v>67</v>
      </c>
      <c r="T4" s="73" t="s">
        <v>83</v>
      </c>
      <c r="U4" s="74" t="s">
        <v>67</v>
      </c>
      <c r="V4" s="75">
        <v>32041.54</v>
      </c>
      <c r="W4" s="76">
        <v>0.0</v>
      </c>
      <c r="X4" s="76">
        <v>0.0</v>
      </c>
      <c r="Y4" s="76">
        <v>0.0</v>
      </c>
      <c r="Z4" s="77">
        <v>20000.0</v>
      </c>
      <c r="AA4" s="78">
        <v>9555.0</v>
      </c>
      <c r="AB4" s="76">
        <v>4095.0</v>
      </c>
      <c r="AC4" s="77">
        <f t="shared" si="1"/>
        <v>13650</v>
      </c>
      <c r="AD4" s="79">
        <f t="shared" si="2"/>
        <v>-1608.46</v>
      </c>
      <c r="AE4" s="80" t="s">
        <v>84</v>
      </c>
      <c r="AF4" s="81" t="s">
        <v>70</v>
      </c>
      <c r="AG4" s="82" t="b">
        <v>1</v>
      </c>
      <c r="AH4" s="83"/>
      <c r="AI4" s="84" t="b">
        <v>1</v>
      </c>
      <c r="AJ4" s="83"/>
      <c r="AK4" s="84" t="b">
        <v>1</v>
      </c>
      <c r="AL4" s="74"/>
      <c r="AM4" s="55" t="s">
        <v>85</v>
      </c>
      <c r="AN4" s="84" t="b">
        <v>1</v>
      </c>
      <c r="AO4" s="73"/>
      <c r="AP4" s="81" t="s">
        <v>86</v>
      </c>
      <c r="AQ4" s="85" t="s">
        <v>74</v>
      </c>
      <c r="AR4" s="86" t="s">
        <v>75</v>
      </c>
      <c r="AS4" s="87">
        <f t="shared" si="3"/>
        <v>45689</v>
      </c>
      <c r="AT4" s="80"/>
      <c r="AU4" s="80"/>
      <c r="AV4" s="80"/>
      <c r="AW4" s="81"/>
      <c r="AX4" s="88"/>
      <c r="AY4" s="89"/>
      <c r="AZ4" s="90"/>
      <c r="BA4" s="91"/>
      <c r="BB4" s="92"/>
    </row>
    <row r="5" ht="15.75" customHeight="1">
      <c r="A5" s="39">
        <v>3.0</v>
      </c>
      <c r="B5" s="40">
        <v>17030.0</v>
      </c>
      <c r="C5" s="41">
        <v>45652.0</v>
      </c>
      <c r="D5" s="93">
        <v>45660.0</v>
      </c>
      <c r="E5" s="43"/>
      <c r="F5" s="44" t="s">
        <v>87</v>
      </c>
      <c r="G5" s="45" t="s">
        <v>87</v>
      </c>
      <c r="H5" s="41">
        <v>17472.0</v>
      </c>
      <c r="I5" s="39">
        <v>77.0</v>
      </c>
      <c r="J5" s="46" t="s">
        <v>67</v>
      </c>
      <c r="K5" s="46" t="s">
        <v>67</v>
      </c>
      <c r="L5" s="46" t="s">
        <v>88</v>
      </c>
      <c r="M5" s="46" t="s">
        <v>89</v>
      </c>
      <c r="N5" s="94" t="s">
        <v>79</v>
      </c>
      <c r="O5" s="46" t="s">
        <v>90</v>
      </c>
      <c r="P5" s="46" t="s">
        <v>91</v>
      </c>
      <c r="Q5" s="39" t="s">
        <v>92</v>
      </c>
      <c r="R5" s="46" t="s">
        <v>67</v>
      </c>
      <c r="S5" s="39" t="s">
        <v>67</v>
      </c>
      <c r="T5" s="46" t="s">
        <v>93</v>
      </c>
      <c r="U5" s="47" t="s">
        <v>67</v>
      </c>
      <c r="V5" s="48">
        <v>165272.11</v>
      </c>
      <c r="W5" s="49">
        <v>33054.42</v>
      </c>
      <c r="X5" s="49">
        <v>0.0</v>
      </c>
      <c r="Y5" s="49">
        <v>0.0</v>
      </c>
      <c r="Z5" s="50">
        <v>65263.48</v>
      </c>
      <c r="AA5" s="51">
        <v>13650.0</v>
      </c>
      <c r="AB5" s="49">
        <v>5850.0</v>
      </c>
      <c r="AC5" s="50">
        <f t="shared" si="1"/>
        <v>19500</v>
      </c>
      <c r="AD5" s="52">
        <f t="shared" si="2"/>
        <v>47454.21</v>
      </c>
      <c r="AE5" s="53" t="s">
        <v>84</v>
      </c>
      <c r="AF5" s="54" t="s">
        <v>70</v>
      </c>
      <c r="AG5" s="55" t="b">
        <v>1</v>
      </c>
      <c r="AH5" s="56"/>
      <c r="AI5" s="57" t="b">
        <v>0</v>
      </c>
      <c r="AJ5" s="95" t="s">
        <v>71</v>
      </c>
      <c r="AK5" s="57" t="b">
        <v>0</v>
      </c>
      <c r="AL5" s="58" t="s">
        <v>71</v>
      </c>
      <c r="AM5" s="96" t="s">
        <v>94</v>
      </c>
      <c r="AN5" s="57" t="b">
        <v>1</v>
      </c>
      <c r="AO5" s="46"/>
      <c r="AP5" s="54" t="s">
        <v>86</v>
      </c>
      <c r="AQ5" s="59" t="s">
        <v>95</v>
      </c>
      <c r="AR5" s="60" t="s">
        <v>96</v>
      </c>
      <c r="AS5" s="97">
        <f t="shared" si="3"/>
        <v>45690</v>
      </c>
      <c r="AT5" s="53"/>
      <c r="AU5" s="53"/>
      <c r="AV5" s="53"/>
      <c r="AW5" s="54"/>
      <c r="AX5" s="63"/>
      <c r="AY5" s="64"/>
      <c r="AZ5" s="65"/>
      <c r="BA5" s="66"/>
      <c r="BB5" s="67"/>
    </row>
    <row r="6" ht="15.75" customHeight="1">
      <c r="A6" s="68">
        <v>4.0</v>
      </c>
      <c r="B6" s="69">
        <v>13987.0</v>
      </c>
      <c r="C6" s="70">
        <v>45628.0</v>
      </c>
      <c r="D6" s="98">
        <v>45660.0</v>
      </c>
      <c r="E6" s="43"/>
      <c r="F6" s="72" t="s">
        <v>97</v>
      </c>
      <c r="G6" s="45" t="s">
        <v>97</v>
      </c>
      <c r="H6" s="70">
        <v>22955.0</v>
      </c>
      <c r="I6" s="68">
        <v>62.0</v>
      </c>
      <c r="J6" s="73" t="s">
        <v>67</v>
      </c>
      <c r="K6" s="73" t="s">
        <v>67</v>
      </c>
      <c r="L6" s="73" t="s">
        <v>98</v>
      </c>
      <c r="M6" s="73" t="s">
        <v>99</v>
      </c>
      <c r="N6" s="73" t="s">
        <v>79</v>
      </c>
      <c r="O6" s="73" t="s">
        <v>100</v>
      </c>
      <c r="P6" s="73" t="s">
        <v>101</v>
      </c>
      <c r="Q6" s="68" t="s">
        <v>102</v>
      </c>
      <c r="R6" s="73" t="s">
        <v>67</v>
      </c>
      <c r="S6" s="68" t="s">
        <v>67</v>
      </c>
      <c r="T6" s="73" t="s">
        <v>103</v>
      </c>
      <c r="U6" s="74" t="s">
        <v>104</v>
      </c>
      <c r="V6" s="75">
        <v>756668.92</v>
      </c>
      <c r="W6" s="76">
        <v>151333.71</v>
      </c>
      <c r="X6" s="76">
        <v>0.0</v>
      </c>
      <c r="Y6" s="76">
        <v>0.0</v>
      </c>
      <c r="Z6" s="77">
        <v>131529.79</v>
      </c>
      <c r="AA6" s="78">
        <v>53200.0</v>
      </c>
      <c r="AB6" s="76">
        <v>22800.0</v>
      </c>
      <c r="AC6" s="77">
        <f t="shared" si="1"/>
        <v>76000</v>
      </c>
      <c r="AD6" s="79">
        <f t="shared" si="2"/>
        <v>397805.42</v>
      </c>
      <c r="AE6" s="80" t="s">
        <v>84</v>
      </c>
      <c r="AF6" s="81" t="s">
        <v>70</v>
      </c>
      <c r="AG6" s="82" t="b">
        <v>1</v>
      </c>
      <c r="AH6" s="83"/>
      <c r="AI6" s="84" t="b">
        <v>1</v>
      </c>
      <c r="AJ6" s="83"/>
      <c r="AK6" s="84" t="b">
        <v>1</v>
      </c>
      <c r="AL6" s="74"/>
      <c r="AM6" s="55"/>
      <c r="AN6" s="84" t="b">
        <v>1</v>
      </c>
      <c r="AO6" s="99" t="s">
        <v>105</v>
      </c>
      <c r="AP6" s="81" t="s">
        <v>86</v>
      </c>
      <c r="AQ6" s="85" t="s">
        <v>95</v>
      </c>
      <c r="AR6" s="86" t="s">
        <v>75</v>
      </c>
      <c r="AS6" s="100">
        <f t="shared" si="3"/>
        <v>45690</v>
      </c>
      <c r="AT6" s="80"/>
      <c r="AU6" s="80"/>
      <c r="AV6" s="80"/>
      <c r="AW6" s="81"/>
      <c r="AX6" s="88"/>
      <c r="AY6" s="89"/>
      <c r="AZ6" s="90"/>
      <c r="BA6" s="91"/>
      <c r="BB6" s="92"/>
    </row>
    <row r="7" ht="15.75" customHeight="1">
      <c r="A7" s="39">
        <v>5.0</v>
      </c>
      <c r="B7" s="40">
        <v>17204.0</v>
      </c>
      <c r="C7" s="41">
        <v>45659.0</v>
      </c>
      <c r="D7" s="42">
        <v>45661.0</v>
      </c>
      <c r="E7" s="43"/>
      <c r="F7" s="44" t="s">
        <v>106</v>
      </c>
      <c r="G7" s="45" t="s">
        <v>106</v>
      </c>
      <c r="H7" s="41">
        <v>38236.0</v>
      </c>
      <c r="I7" s="39">
        <v>20.0</v>
      </c>
      <c r="J7" s="46" t="s">
        <v>107</v>
      </c>
      <c r="K7" s="46" t="s">
        <v>108</v>
      </c>
      <c r="L7" s="46" t="s">
        <v>109</v>
      </c>
      <c r="M7" s="46" t="s">
        <v>62</v>
      </c>
      <c r="N7" s="46" t="s">
        <v>63</v>
      </c>
      <c r="O7" s="46" t="s">
        <v>110</v>
      </c>
      <c r="P7" s="46" t="s">
        <v>111</v>
      </c>
      <c r="Q7" s="39" t="s">
        <v>112</v>
      </c>
      <c r="R7" s="46" t="s">
        <v>113</v>
      </c>
      <c r="S7" s="39" t="s">
        <v>114</v>
      </c>
      <c r="T7" s="46" t="s">
        <v>115</v>
      </c>
      <c r="U7" s="47" t="s">
        <v>116</v>
      </c>
      <c r="V7" s="48">
        <v>164676.36</v>
      </c>
      <c r="W7" s="49">
        <v>32935.31</v>
      </c>
      <c r="X7" s="49">
        <v>0.0</v>
      </c>
      <c r="Y7" s="49">
        <v>45184.2</v>
      </c>
      <c r="Z7" s="50">
        <v>44787.85</v>
      </c>
      <c r="AA7" s="51">
        <f>14040+10530</f>
        <v>24570</v>
      </c>
      <c r="AB7" s="49">
        <f>4095+13104</f>
        <v>17199</v>
      </c>
      <c r="AC7" s="50">
        <f t="shared" si="1"/>
        <v>41769</v>
      </c>
      <c r="AD7" s="52">
        <f t="shared" si="2"/>
        <v>0</v>
      </c>
      <c r="AE7" s="53" t="s">
        <v>117</v>
      </c>
      <c r="AF7" s="54" t="s">
        <v>70</v>
      </c>
      <c r="AG7" s="55" t="b">
        <v>1</v>
      </c>
      <c r="AH7" s="56"/>
      <c r="AI7" s="57" t="b">
        <v>1</v>
      </c>
      <c r="AJ7" s="56"/>
      <c r="AK7" s="57" t="b">
        <v>1</v>
      </c>
      <c r="AL7" s="47"/>
      <c r="AM7" s="96" t="s">
        <v>118</v>
      </c>
      <c r="AN7" s="57" t="b">
        <v>1</v>
      </c>
      <c r="AO7" s="46"/>
      <c r="AP7" s="54" t="s">
        <v>73</v>
      </c>
      <c r="AQ7" s="59" t="s">
        <v>95</v>
      </c>
      <c r="AR7" s="60" t="s">
        <v>75</v>
      </c>
      <c r="AS7" s="61">
        <f t="shared" si="3"/>
        <v>45691</v>
      </c>
      <c r="AT7" s="53"/>
      <c r="AU7" s="53"/>
      <c r="AV7" s="53"/>
      <c r="AW7" s="54"/>
      <c r="AX7" s="63"/>
      <c r="AY7" s="64"/>
      <c r="AZ7" s="65"/>
      <c r="BA7" s="66"/>
      <c r="BB7" s="67"/>
    </row>
    <row r="8" ht="15.75" customHeight="1">
      <c r="A8" s="39">
        <v>6.0</v>
      </c>
      <c r="B8" s="40">
        <v>17185.0</v>
      </c>
      <c r="C8" s="41">
        <v>45659.0</v>
      </c>
      <c r="D8" s="42">
        <v>45661.0</v>
      </c>
      <c r="E8" s="43"/>
      <c r="F8" s="44" t="s">
        <v>119</v>
      </c>
      <c r="G8" s="45" t="s">
        <v>119</v>
      </c>
      <c r="H8" s="41">
        <v>20867.0</v>
      </c>
      <c r="I8" s="39">
        <v>67.0</v>
      </c>
      <c r="J8" s="46" t="s">
        <v>67</v>
      </c>
      <c r="K8" s="46" t="s">
        <v>67</v>
      </c>
      <c r="L8" s="46" t="s">
        <v>120</v>
      </c>
      <c r="M8" s="46" t="s">
        <v>99</v>
      </c>
      <c r="N8" s="46" t="s">
        <v>79</v>
      </c>
      <c r="O8" s="46" t="s">
        <v>121</v>
      </c>
      <c r="P8" s="46" t="s">
        <v>122</v>
      </c>
      <c r="Q8" s="39" t="s">
        <v>92</v>
      </c>
      <c r="R8" s="46" t="s">
        <v>67</v>
      </c>
      <c r="S8" s="39" t="s">
        <v>67</v>
      </c>
      <c r="T8" s="46" t="s">
        <v>123</v>
      </c>
      <c r="U8" s="47" t="s">
        <v>124</v>
      </c>
      <c r="V8" s="48">
        <v>159684.87</v>
      </c>
      <c r="W8" s="49">
        <v>31936.91</v>
      </c>
      <c r="X8" s="49">
        <v>0.0</v>
      </c>
      <c r="Y8" s="49">
        <v>0.0</v>
      </c>
      <c r="Z8" s="50">
        <v>67782.8</v>
      </c>
      <c r="AA8" s="51">
        <v>20475.0</v>
      </c>
      <c r="AB8" s="49">
        <v>8775.0</v>
      </c>
      <c r="AC8" s="50">
        <f t="shared" si="1"/>
        <v>29250</v>
      </c>
      <c r="AD8" s="52">
        <f t="shared" si="2"/>
        <v>30715.16</v>
      </c>
      <c r="AE8" s="53" t="s">
        <v>84</v>
      </c>
      <c r="AF8" s="54" t="s">
        <v>70</v>
      </c>
      <c r="AG8" s="55" t="b">
        <v>1</v>
      </c>
      <c r="AH8" s="56"/>
      <c r="AI8" s="57" t="b">
        <v>1</v>
      </c>
      <c r="AJ8" s="56"/>
      <c r="AK8" s="57" t="b">
        <v>1</v>
      </c>
      <c r="AL8" s="47"/>
      <c r="AM8" s="55" t="s">
        <v>125</v>
      </c>
      <c r="AN8" s="57" t="b">
        <v>1</v>
      </c>
      <c r="AO8" s="46" t="s">
        <v>126</v>
      </c>
      <c r="AP8" s="54" t="s">
        <v>86</v>
      </c>
      <c r="AQ8" s="59" t="s">
        <v>127</v>
      </c>
      <c r="AR8" s="60" t="s">
        <v>75</v>
      </c>
      <c r="AS8" s="61">
        <f t="shared" si="3"/>
        <v>45691</v>
      </c>
      <c r="AT8" s="53"/>
      <c r="AU8" s="53"/>
      <c r="AV8" s="53"/>
      <c r="AW8" s="54"/>
      <c r="AX8" s="63"/>
      <c r="AY8" s="64"/>
      <c r="AZ8" s="65"/>
      <c r="BA8" s="66"/>
      <c r="BB8" s="67"/>
    </row>
    <row r="9" ht="15.75" customHeight="1">
      <c r="A9" s="68">
        <v>7.0</v>
      </c>
      <c r="B9" s="69">
        <v>17213.0</v>
      </c>
      <c r="C9" s="70">
        <v>45659.0</v>
      </c>
      <c r="D9" s="71">
        <v>45661.0</v>
      </c>
      <c r="E9" s="43"/>
      <c r="F9" s="72" t="s">
        <v>128</v>
      </c>
      <c r="G9" s="45" t="s">
        <v>128</v>
      </c>
      <c r="H9" s="70">
        <v>45107.0</v>
      </c>
      <c r="I9" s="68">
        <v>1.0</v>
      </c>
      <c r="J9" s="73" t="s">
        <v>107</v>
      </c>
      <c r="K9" s="73" t="s">
        <v>129</v>
      </c>
      <c r="L9" s="73" t="s">
        <v>130</v>
      </c>
      <c r="M9" s="73" t="s">
        <v>62</v>
      </c>
      <c r="N9" s="73" t="s">
        <v>63</v>
      </c>
      <c r="O9" s="73" t="s">
        <v>131</v>
      </c>
      <c r="P9" s="73" t="s">
        <v>132</v>
      </c>
      <c r="Q9" s="68" t="s">
        <v>133</v>
      </c>
      <c r="R9" s="73" t="s">
        <v>67</v>
      </c>
      <c r="S9" s="68" t="s">
        <v>67</v>
      </c>
      <c r="T9" s="73" t="s">
        <v>134</v>
      </c>
      <c r="U9" s="74" t="s">
        <v>67</v>
      </c>
      <c r="V9" s="75">
        <v>29073.15</v>
      </c>
      <c r="W9" s="76">
        <v>0.0</v>
      </c>
      <c r="X9" s="76">
        <v>0.0</v>
      </c>
      <c r="Y9" s="76">
        <v>11909.98</v>
      </c>
      <c r="Z9" s="77">
        <v>3513.17</v>
      </c>
      <c r="AA9" s="78">
        <v>9555.0</v>
      </c>
      <c r="AB9" s="76">
        <v>4095.0</v>
      </c>
      <c r="AC9" s="77">
        <f t="shared" si="1"/>
        <v>13650</v>
      </c>
      <c r="AD9" s="79">
        <f t="shared" si="2"/>
        <v>0</v>
      </c>
      <c r="AE9" s="80" t="s">
        <v>135</v>
      </c>
      <c r="AF9" s="81" t="s">
        <v>70</v>
      </c>
      <c r="AG9" s="82" t="b">
        <v>1</v>
      </c>
      <c r="AH9" s="83"/>
      <c r="AI9" s="84" t="b">
        <v>1</v>
      </c>
      <c r="AJ9" s="83"/>
      <c r="AK9" s="84" t="b">
        <v>1</v>
      </c>
      <c r="AL9" s="74"/>
      <c r="AM9" s="55" t="s">
        <v>136</v>
      </c>
      <c r="AN9" s="84" t="b">
        <v>1</v>
      </c>
      <c r="AO9" s="73"/>
      <c r="AP9" s="81" t="s">
        <v>86</v>
      </c>
      <c r="AQ9" s="85" t="s">
        <v>95</v>
      </c>
      <c r="AR9" s="86" t="s">
        <v>75</v>
      </c>
      <c r="AS9" s="87">
        <f t="shared" si="3"/>
        <v>45691</v>
      </c>
      <c r="AT9" s="80"/>
      <c r="AU9" s="80"/>
      <c r="AV9" s="80"/>
      <c r="AW9" s="81"/>
      <c r="AX9" s="88"/>
      <c r="AY9" s="89"/>
      <c r="AZ9" s="90"/>
      <c r="BA9" s="91"/>
      <c r="BB9" s="92"/>
    </row>
    <row r="10" ht="15.75" customHeight="1">
      <c r="A10" s="39">
        <v>8.0</v>
      </c>
      <c r="B10" s="40">
        <v>17178.0</v>
      </c>
      <c r="C10" s="41">
        <v>45658.0</v>
      </c>
      <c r="D10" s="93">
        <v>45662.0</v>
      </c>
      <c r="E10" s="43"/>
      <c r="F10" s="44" t="s">
        <v>137</v>
      </c>
      <c r="G10" s="45" t="e">
        <v>#N/A</v>
      </c>
      <c r="H10" s="41">
        <v>25017.0</v>
      </c>
      <c r="I10" s="39">
        <v>56.0</v>
      </c>
      <c r="J10" s="46" t="s">
        <v>67</v>
      </c>
      <c r="K10" s="46" t="s">
        <v>67</v>
      </c>
      <c r="L10" s="46" t="s">
        <v>138</v>
      </c>
      <c r="M10" s="46" t="s">
        <v>78</v>
      </c>
      <c r="N10" s="94" t="s">
        <v>79</v>
      </c>
      <c r="O10" s="46" t="s">
        <v>139</v>
      </c>
      <c r="P10" s="46" t="s">
        <v>140</v>
      </c>
      <c r="Q10" s="39" t="s">
        <v>102</v>
      </c>
      <c r="R10" s="46" t="s">
        <v>67</v>
      </c>
      <c r="S10" s="39" t="s">
        <v>67</v>
      </c>
      <c r="T10" s="46" t="s">
        <v>103</v>
      </c>
      <c r="U10" s="47" t="s">
        <v>67</v>
      </c>
      <c r="V10" s="48">
        <v>90960.07</v>
      </c>
      <c r="W10" s="49">
        <v>0.0</v>
      </c>
      <c r="X10" s="49">
        <v>0.0</v>
      </c>
      <c r="Y10" s="49">
        <v>0.0</v>
      </c>
      <c r="Z10" s="50">
        <v>38000.0</v>
      </c>
      <c r="AA10" s="51">
        <v>53200.0</v>
      </c>
      <c r="AB10" s="49">
        <v>22800.0</v>
      </c>
      <c r="AC10" s="50">
        <f t="shared" si="1"/>
        <v>76000</v>
      </c>
      <c r="AD10" s="52">
        <f t="shared" si="2"/>
        <v>-23039.93</v>
      </c>
      <c r="AE10" s="53" t="s">
        <v>84</v>
      </c>
      <c r="AF10" s="54" t="s">
        <v>70</v>
      </c>
      <c r="AG10" s="55" t="b">
        <v>1</v>
      </c>
      <c r="AH10" s="56"/>
      <c r="AI10" s="57" t="b">
        <v>1</v>
      </c>
      <c r="AJ10" s="56"/>
      <c r="AK10" s="57" t="b">
        <v>0</v>
      </c>
      <c r="AL10" s="58" t="s">
        <v>71</v>
      </c>
      <c r="AM10" s="101" t="s">
        <v>141</v>
      </c>
      <c r="AN10" s="57" t="b">
        <v>1</v>
      </c>
      <c r="AO10" s="46"/>
      <c r="AP10" s="54" t="s">
        <v>86</v>
      </c>
      <c r="AQ10" s="59" t="s">
        <v>95</v>
      </c>
      <c r="AR10" s="60" t="s">
        <v>96</v>
      </c>
      <c r="AS10" s="97">
        <f t="shared" si="3"/>
        <v>45692</v>
      </c>
      <c r="AT10" s="53"/>
      <c r="AU10" s="53"/>
      <c r="AV10" s="53"/>
      <c r="AW10" s="54"/>
      <c r="AX10" s="63"/>
      <c r="AY10" s="64"/>
      <c r="AZ10" s="65"/>
      <c r="BA10" s="66"/>
      <c r="BB10" s="67"/>
    </row>
    <row r="11" ht="15.75" customHeight="1">
      <c r="A11" s="68">
        <v>9.0</v>
      </c>
      <c r="B11" s="69">
        <v>17243.0</v>
      </c>
      <c r="C11" s="70">
        <v>45661.0</v>
      </c>
      <c r="D11" s="98">
        <v>45662.0</v>
      </c>
      <c r="E11" s="43"/>
      <c r="F11" s="72" t="s">
        <v>142</v>
      </c>
      <c r="G11" s="45" t="e">
        <v>#N/A</v>
      </c>
      <c r="H11" s="70">
        <v>32651.0</v>
      </c>
      <c r="I11" s="68">
        <v>35.0</v>
      </c>
      <c r="J11" s="73" t="s">
        <v>67</v>
      </c>
      <c r="K11" s="73" t="s">
        <v>67</v>
      </c>
      <c r="L11" s="73" t="s">
        <v>143</v>
      </c>
      <c r="M11" s="73" t="s">
        <v>62</v>
      </c>
      <c r="N11" s="73" t="s">
        <v>79</v>
      </c>
      <c r="O11" s="73" t="s">
        <v>144</v>
      </c>
      <c r="P11" s="73" t="s">
        <v>145</v>
      </c>
      <c r="Q11" s="68" t="s">
        <v>146</v>
      </c>
      <c r="R11" s="73" t="s">
        <v>147</v>
      </c>
      <c r="S11" s="68">
        <v>58120.0</v>
      </c>
      <c r="T11" s="73" t="s">
        <v>148</v>
      </c>
      <c r="U11" s="74" t="s">
        <v>149</v>
      </c>
      <c r="V11" s="75">
        <v>59048.91</v>
      </c>
      <c r="W11" s="76">
        <v>0.0</v>
      </c>
      <c r="X11" s="76">
        <v>0.0</v>
      </c>
      <c r="Y11" s="76">
        <v>37536.68</v>
      </c>
      <c r="Z11" s="77">
        <v>62.23</v>
      </c>
      <c r="AA11" s="78">
        <v>12870.0</v>
      </c>
      <c r="AB11" s="76">
        <v>8580.0</v>
      </c>
      <c r="AC11" s="77">
        <f t="shared" si="1"/>
        <v>21450</v>
      </c>
      <c r="AD11" s="79">
        <f t="shared" si="2"/>
        <v>0</v>
      </c>
      <c r="AE11" s="80" t="s">
        <v>150</v>
      </c>
      <c r="AF11" s="81" t="s">
        <v>70</v>
      </c>
      <c r="AG11" s="82" t="b">
        <v>1</v>
      </c>
      <c r="AH11" s="83"/>
      <c r="AI11" s="84" t="b">
        <v>1</v>
      </c>
      <c r="AJ11" s="83"/>
      <c r="AK11" s="84" t="b">
        <v>1</v>
      </c>
      <c r="AL11" s="74"/>
      <c r="AM11" s="55" t="s">
        <v>151</v>
      </c>
      <c r="AN11" s="84" t="b">
        <v>1</v>
      </c>
      <c r="AO11" s="99" t="s">
        <v>152</v>
      </c>
      <c r="AP11" s="81" t="s">
        <v>86</v>
      </c>
      <c r="AQ11" s="85" t="s">
        <v>95</v>
      </c>
      <c r="AR11" s="86" t="s">
        <v>75</v>
      </c>
      <c r="AS11" s="100">
        <f t="shared" si="3"/>
        <v>45692</v>
      </c>
      <c r="AT11" s="80"/>
      <c r="AU11" s="80"/>
      <c r="AV11" s="80"/>
      <c r="AW11" s="81"/>
      <c r="AX11" s="88"/>
      <c r="AY11" s="89"/>
      <c r="AZ11" s="90"/>
      <c r="BA11" s="91"/>
      <c r="BB11" s="92"/>
    </row>
    <row r="12" ht="15.75" customHeight="1">
      <c r="A12" s="39">
        <v>10.0</v>
      </c>
      <c r="B12" s="40">
        <v>17269.0</v>
      </c>
      <c r="C12" s="41">
        <v>45661.0</v>
      </c>
      <c r="D12" s="42">
        <v>45663.0</v>
      </c>
      <c r="E12" s="43"/>
      <c r="F12" s="44" t="s">
        <v>153</v>
      </c>
      <c r="G12" s="45" t="s">
        <v>153</v>
      </c>
      <c r="H12" s="41">
        <v>22341.0</v>
      </c>
      <c r="I12" s="39">
        <v>63.0</v>
      </c>
      <c r="J12" s="46" t="s">
        <v>67</v>
      </c>
      <c r="K12" s="46" t="s">
        <v>67</v>
      </c>
      <c r="L12" s="46" t="s">
        <v>154</v>
      </c>
      <c r="M12" s="46" t="s">
        <v>99</v>
      </c>
      <c r="N12" s="94" t="s">
        <v>79</v>
      </c>
      <c r="O12" s="46" t="s">
        <v>155</v>
      </c>
      <c r="P12" s="46" t="s">
        <v>156</v>
      </c>
      <c r="Q12" s="39" t="s">
        <v>157</v>
      </c>
      <c r="R12" s="46" t="s">
        <v>67</v>
      </c>
      <c r="S12" s="39" t="s">
        <v>67</v>
      </c>
      <c r="T12" s="46" t="s">
        <v>158</v>
      </c>
      <c r="U12" s="47" t="s">
        <v>67</v>
      </c>
      <c r="V12" s="48">
        <v>64552.68</v>
      </c>
      <c r="W12" s="49">
        <v>12910.46</v>
      </c>
      <c r="X12" s="49">
        <v>0.0</v>
      </c>
      <c r="Y12" s="49">
        <v>0.0</v>
      </c>
      <c r="Z12" s="50">
        <v>20000.0</v>
      </c>
      <c r="AA12" s="51">
        <v>12285.0</v>
      </c>
      <c r="AB12" s="49">
        <v>5265.0</v>
      </c>
      <c r="AC12" s="50">
        <f t="shared" si="1"/>
        <v>17550</v>
      </c>
      <c r="AD12" s="52">
        <f t="shared" si="2"/>
        <v>14092.22</v>
      </c>
      <c r="AE12" s="53" t="s">
        <v>84</v>
      </c>
      <c r="AF12" s="54" t="s">
        <v>70</v>
      </c>
      <c r="AG12" s="55" t="b">
        <v>1</v>
      </c>
      <c r="AH12" s="56"/>
      <c r="AI12" s="57" t="b">
        <v>1</v>
      </c>
      <c r="AJ12" s="56"/>
      <c r="AK12" s="57" t="b">
        <v>1</v>
      </c>
      <c r="AL12" s="47"/>
      <c r="AM12" s="96" t="s">
        <v>159</v>
      </c>
      <c r="AN12" s="57" t="b">
        <v>1</v>
      </c>
      <c r="AO12" s="46"/>
      <c r="AP12" s="54" t="s">
        <v>86</v>
      </c>
      <c r="AQ12" s="59" t="s">
        <v>74</v>
      </c>
      <c r="AR12" s="60" t="s">
        <v>75</v>
      </c>
      <c r="AS12" s="61">
        <f t="shared" si="3"/>
        <v>45693</v>
      </c>
      <c r="AT12" s="53"/>
      <c r="AU12" s="53"/>
      <c r="AV12" s="53"/>
      <c r="AW12" s="54"/>
      <c r="AX12" s="63"/>
      <c r="AY12" s="64"/>
      <c r="AZ12" s="65"/>
      <c r="BA12" s="66"/>
      <c r="BB12" s="67"/>
    </row>
    <row r="13" ht="15.75" customHeight="1">
      <c r="A13" s="39">
        <v>11.0</v>
      </c>
      <c r="B13" s="40">
        <v>17272.0</v>
      </c>
      <c r="C13" s="41">
        <v>45661.0</v>
      </c>
      <c r="D13" s="42">
        <v>45663.0</v>
      </c>
      <c r="E13" s="43"/>
      <c r="F13" s="44" t="s">
        <v>160</v>
      </c>
      <c r="G13" s="45" t="s">
        <v>160</v>
      </c>
      <c r="H13" s="41">
        <v>42957.0</v>
      </c>
      <c r="I13" s="39">
        <v>7.0</v>
      </c>
      <c r="J13" s="46" t="s">
        <v>161</v>
      </c>
      <c r="K13" s="46" t="s">
        <v>162</v>
      </c>
      <c r="L13" s="46" t="s">
        <v>163</v>
      </c>
      <c r="M13" s="46" t="s">
        <v>164</v>
      </c>
      <c r="N13" s="46" t="s">
        <v>63</v>
      </c>
      <c r="O13" s="46" t="s">
        <v>165</v>
      </c>
      <c r="P13" s="46" t="s">
        <v>166</v>
      </c>
      <c r="Q13" s="39" t="s">
        <v>167</v>
      </c>
      <c r="R13" s="46" t="s">
        <v>67</v>
      </c>
      <c r="S13" s="39" t="s">
        <v>67</v>
      </c>
      <c r="T13" s="46" t="s">
        <v>168</v>
      </c>
      <c r="U13" s="47" t="s">
        <v>169</v>
      </c>
      <c r="V13" s="48">
        <v>53939.68</v>
      </c>
      <c r="W13" s="49">
        <v>0.0</v>
      </c>
      <c r="X13" s="49">
        <v>0.0</v>
      </c>
      <c r="Y13" s="49">
        <v>0.0</v>
      </c>
      <c r="Z13" s="50">
        <v>20000.0</v>
      </c>
      <c r="AA13" s="51">
        <v>18837.0</v>
      </c>
      <c r="AB13" s="49">
        <v>8073.0</v>
      </c>
      <c r="AC13" s="50">
        <f t="shared" si="1"/>
        <v>26910</v>
      </c>
      <c r="AD13" s="52">
        <f t="shared" si="2"/>
        <v>7029.68</v>
      </c>
      <c r="AE13" s="53" t="s">
        <v>170</v>
      </c>
      <c r="AF13" s="54" t="s">
        <v>70</v>
      </c>
      <c r="AG13" s="55" t="b">
        <v>1</v>
      </c>
      <c r="AH13" s="56"/>
      <c r="AI13" s="57" t="b">
        <v>1</v>
      </c>
      <c r="AJ13" s="56"/>
      <c r="AK13" s="57" t="b">
        <v>1</v>
      </c>
      <c r="AL13" s="47"/>
      <c r="AM13" s="55"/>
      <c r="AN13" s="57" t="b">
        <v>1</v>
      </c>
      <c r="AO13" s="46"/>
      <c r="AP13" s="54" t="s">
        <v>86</v>
      </c>
      <c r="AQ13" s="59" t="s">
        <v>74</v>
      </c>
      <c r="AR13" s="60" t="s">
        <v>75</v>
      </c>
      <c r="AS13" s="61">
        <f t="shared" si="3"/>
        <v>45693</v>
      </c>
      <c r="AT13" s="53"/>
      <c r="AU13" s="53"/>
      <c r="AV13" s="53"/>
      <c r="AW13" s="54"/>
      <c r="AX13" s="63"/>
      <c r="AY13" s="64"/>
      <c r="AZ13" s="65"/>
      <c r="BA13" s="66"/>
      <c r="BB13" s="67"/>
    </row>
    <row r="14" ht="15.75" customHeight="1">
      <c r="A14" s="68">
        <v>12.0</v>
      </c>
      <c r="B14" s="69">
        <v>17154.0</v>
      </c>
      <c r="C14" s="70">
        <v>45657.0</v>
      </c>
      <c r="D14" s="71">
        <v>45663.0</v>
      </c>
      <c r="E14" s="43"/>
      <c r="F14" s="72" t="s">
        <v>171</v>
      </c>
      <c r="G14" s="45" t="s">
        <v>171</v>
      </c>
      <c r="H14" s="70">
        <v>38733.0</v>
      </c>
      <c r="I14" s="68">
        <v>18.0</v>
      </c>
      <c r="J14" s="73" t="s">
        <v>107</v>
      </c>
      <c r="K14" s="73" t="s">
        <v>172</v>
      </c>
      <c r="L14" s="73" t="s">
        <v>173</v>
      </c>
      <c r="M14" s="73" t="s">
        <v>174</v>
      </c>
      <c r="N14" s="73" t="s">
        <v>63</v>
      </c>
      <c r="O14" s="73" t="s">
        <v>175</v>
      </c>
      <c r="P14" s="73" t="s">
        <v>176</v>
      </c>
      <c r="Q14" s="68" t="s">
        <v>177</v>
      </c>
      <c r="R14" s="73" t="s">
        <v>178</v>
      </c>
      <c r="S14" s="68" t="s">
        <v>179</v>
      </c>
      <c r="T14" s="73" t="s">
        <v>180</v>
      </c>
      <c r="U14" s="74" t="s">
        <v>149</v>
      </c>
      <c r="V14" s="75">
        <v>369294.04</v>
      </c>
      <c r="W14" s="76">
        <v>0.0</v>
      </c>
      <c r="X14" s="76">
        <v>0.0</v>
      </c>
      <c r="Y14" s="76">
        <v>0.0</v>
      </c>
      <c r="Z14" s="77">
        <v>30546.62</v>
      </c>
      <c r="AA14" s="78">
        <f>27690+1944.8</f>
        <v>29634.8</v>
      </c>
      <c r="AB14" s="76">
        <f>33852+7779.2</f>
        <v>41631.2</v>
      </c>
      <c r="AC14" s="77">
        <f t="shared" si="1"/>
        <v>71266</v>
      </c>
      <c r="AD14" s="79">
        <f t="shared" si="2"/>
        <v>267481.42</v>
      </c>
      <c r="AE14" s="80" t="s">
        <v>150</v>
      </c>
      <c r="AF14" s="81" t="s">
        <v>70</v>
      </c>
      <c r="AG14" s="82" t="b">
        <v>1</v>
      </c>
      <c r="AH14" s="83"/>
      <c r="AI14" s="84" t="b">
        <v>0</v>
      </c>
      <c r="AJ14" s="102" t="s">
        <v>71</v>
      </c>
      <c r="AK14" s="84" t="b">
        <v>0</v>
      </c>
      <c r="AL14" s="103" t="s">
        <v>71</v>
      </c>
      <c r="AM14" s="55" t="s">
        <v>181</v>
      </c>
      <c r="AN14" s="84" t="b">
        <v>1</v>
      </c>
      <c r="AO14" s="73"/>
      <c r="AP14" s="81" t="s">
        <v>86</v>
      </c>
      <c r="AQ14" s="85" t="s">
        <v>74</v>
      </c>
      <c r="AR14" s="86" t="s">
        <v>96</v>
      </c>
      <c r="AS14" s="87">
        <f t="shared" si="3"/>
        <v>45693</v>
      </c>
      <c r="AT14" s="80"/>
      <c r="AU14" s="80"/>
      <c r="AV14" s="80"/>
      <c r="AW14" s="81"/>
      <c r="AX14" s="88"/>
      <c r="AY14" s="89"/>
      <c r="AZ14" s="90"/>
      <c r="BA14" s="91"/>
      <c r="BB14" s="92"/>
    </row>
    <row r="15" ht="15.75" customHeight="1">
      <c r="A15" s="39">
        <v>13.0</v>
      </c>
      <c r="B15" s="40">
        <v>17281.0</v>
      </c>
      <c r="C15" s="41">
        <v>45661.0</v>
      </c>
      <c r="D15" s="93">
        <v>45664.0</v>
      </c>
      <c r="E15" s="43"/>
      <c r="F15" s="44" t="s">
        <v>182</v>
      </c>
      <c r="G15" s="45" t="s">
        <v>182</v>
      </c>
      <c r="H15" s="41">
        <v>45276.0</v>
      </c>
      <c r="I15" s="39">
        <v>1.0</v>
      </c>
      <c r="J15" s="46" t="s">
        <v>183</v>
      </c>
      <c r="K15" s="46" t="s">
        <v>184</v>
      </c>
      <c r="L15" s="46" t="s">
        <v>185</v>
      </c>
      <c r="M15" s="46" t="s">
        <v>62</v>
      </c>
      <c r="N15" s="46" t="s">
        <v>63</v>
      </c>
      <c r="O15" s="46" t="s">
        <v>186</v>
      </c>
      <c r="P15" s="44" t="s">
        <v>187</v>
      </c>
      <c r="Q15" s="39" t="s">
        <v>92</v>
      </c>
      <c r="R15" s="46" t="s">
        <v>67</v>
      </c>
      <c r="S15" s="39" t="s">
        <v>67</v>
      </c>
      <c r="T15" s="46" t="s">
        <v>188</v>
      </c>
      <c r="U15" s="47" t="s">
        <v>67</v>
      </c>
      <c r="V15" s="48">
        <v>60402.83</v>
      </c>
      <c r="W15" s="49">
        <v>0.0</v>
      </c>
      <c r="X15" s="49">
        <v>0.0</v>
      </c>
      <c r="Y15" s="49">
        <v>0.0</v>
      </c>
      <c r="Z15" s="50">
        <v>20000.0</v>
      </c>
      <c r="AA15" s="51">
        <v>20475.0</v>
      </c>
      <c r="AB15" s="49">
        <v>8775.0</v>
      </c>
      <c r="AC15" s="50">
        <f t="shared" si="1"/>
        <v>29250</v>
      </c>
      <c r="AD15" s="52">
        <f t="shared" si="2"/>
        <v>11152.83</v>
      </c>
      <c r="AE15" s="53" t="s">
        <v>84</v>
      </c>
      <c r="AF15" s="54" t="s">
        <v>70</v>
      </c>
      <c r="AG15" s="55" t="b">
        <v>1</v>
      </c>
      <c r="AH15" s="56"/>
      <c r="AI15" s="57" t="b">
        <v>1</v>
      </c>
      <c r="AJ15" s="56"/>
      <c r="AK15" s="57" t="b">
        <v>1</v>
      </c>
      <c r="AL15" s="47"/>
      <c r="AM15" s="96" t="s">
        <v>189</v>
      </c>
      <c r="AN15" s="57" t="b">
        <v>1</v>
      </c>
      <c r="AO15" s="104" t="s">
        <v>190</v>
      </c>
      <c r="AP15" s="54" t="s">
        <v>86</v>
      </c>
      <c r="AQ15" s="59" t="s">
        <v>95</v>
      </c>
      <c r="AR15" s="60" t="s">
        <v>75</v>
      </c>
      <c r="AS15" s="97">
        <f t="shared" si="3"/>
        <v>45694</v>
      </c>
      <c r="AT15" s="53"/>
      <c r="AU15" s="53"/>
      <c r="AV15" s="53"/>
      <c r="AW15" s="54"/>
      <c r="AX15" s="63"/>
      <c r="AY15" s="64"/>
      <c r="AZ15" s="65"/>
      <c r="BA15" s="66"/>
      <c r="BB15" s="67"/>
    </row>
    <row r="16" ht="15.75" customHeight="1">
      <c r="A16" s="39">
        <v>14.0</v>
      </c>
      <c r="B16" s="40">
        <v>17232.0</v>
      </c>
      <c r="C16" s="41">
        <v>45660.0</v>
      </c>
      <c r="D16" s="93">
        <v>45664.0</v>
      </c>
      <c r="E16" s="43"/>
      <c r="F16" s="44" t="s">
        <v>191</v>
      </c>
      <c r="G16" s="45" t="s">
        <v>191</v>
      </c>
      <c r="H16" s="41">
        <v>45212.0</v>
      </c>
      <c r="I16" s="39">
        <v>1.0</v>
      </c>
      <c r="J16" s="46" t="s">
        <v>192</v>
      </c>
      <c r="K16" s="46" t="s">
        <v>193</v>
      </c>
      <c r="L16" s="46" t="s">
        <v>194</v>
      </c>
      <c r="M16" s="46" t="s">
        <v>62</v>
      </c>
      <c r="N16" s="46" t="s">
        <v>63</v>
      </c>
      <c r="O16" s="46" t="s">
        <v>195</v>
      </c>
      <c r="P16" s="44" t="s">
        <v>196</v>
      </c>
      <c r="Q16" s="39" t="s">
        <v>92</v>
      </c>
      <c r="R16" s="46" t="s">
        <v>67</v>
      </c>
      <c r="S16" s="39" t="s">
        <v>67</v>
      </c>
      <c r="T16" s="46" t="s">
        <v>134</v>
      </c>
      <c r="U16" s="47" t="s">
        <v>67</v>
      </c>
      <c r="V16" s="48">
        <v>62803.6</v>
      </c>
      <c r="W16" s="49">
        <v>0.0</v>
      </c>
      <c r="X16" s="49">
        <v>0.0</v>
      </c>
      <c r="Y16" s="49">
        <v>33409.85</v>
      </c>
      <c r="Z16" s="50">
        <v>1814.96</v>
      </c>
      <c r="AA16" s="51">
        <v>20475.0</v>
      </c>
      <c r="AB16" s="49">
        <v>8775.0</v>
      </c>
      <c r="AC16" s="50">
        <f t="shared" si="1"/>
        <v>29250</v>
      </c>
      <c r="AD16" s="52">
        <f t="shared" si="2"/>
        <v>-1671.21</v>
      </c>
      <c r="AE16" s="53" t="s">
        <v>69</v>
      </c>
      <c r="AF16" s="54" t="s">
        <v>70</v>
      </c>
      <c r="AG16" s="55" t="b">
        <v>1</v>
      </c>
      <c r="AH16" s="56"/>
      <c r="AI16" s="57" t="b">
        <v>1</v>
      </c>
      <c r="AJ16" s="56"/>
      <c r="AK16" s="57" t="b">
        <v>1</v>
      </c>
      <c r="AL16" s="56"/>
      <c r="AM16" s="55" t="s">
        <v>197</v>
      </c>
      <c r="AN16" s="46" t="b">
        <v>1</v>
      </c>
      <c r="AO16" s="46"/>
      <c r="AP16" s="54" t="s">
        <v>86</v>
      </c>
      <c r="AQ16" s="59" t="s">
        <v>95</v>
      </c>
      <c r="AR16" s="60" t="s">
        <v>75</v>
      </c>
      <c r="AS16" s="97">
        <f t="shared" si="3"/>
        <v>45694</v>
      </c>
      <c r="AT16" s="53"/>
      <c r="AU16" s="53"/>
      <c r="AV16" s="53"/>
      <c r="AW16" s="54"/>
      <c r="AX16" s="63"/>
      <c r="AY16" s="64"/>
      <c r="AZ16" s="65"/>
      <c r="BA16" s="66"/>
      <c r="BB16" s="67"/>
    </row>
    <row r="17" ht="15.75" customHeight="1">
      <c r="A17" s="39">
        <v>15.0</v>
      </c>
      <c r="B17" s="40">
        <v>17280.0</v>
      </c>
      <c r="C17" s="41">
        <v>45661.0</v>
      </c>
      <c r="D17" s="93">
        <v>45664.0</v>
      </c>
      <c r="E17" s="43"/>
      <c r="F17" s="44" t="s">
        <v>198</v>
      </c>
      <c r="G17" s="45" t="s">
        <v>198</v>
      </c>
      <c r="H17" s="41">
        <v>42421.0</v>
      </c>
      <c r="I17" s="39">
        <v>8.0</v>
      </c>
      <c r="J17" s="46" t="s">
        <v>199</v>
      </c>
      <c r="K17" s="46" t="s">
        <v>200</v>
      </c>
      <c r="L17" s="46" t="s">
        <v>201</v>
      </c>
      <c r="M17" s="46" t="s">
        <v>62</v>
      </c>
      <c r="N17" s="46" t="s">
        <v>63</v>
      </c>
      <c r="O17" s="46" t="s">
        <v>202</v>
      </c>
      <c r="P17" s="44" t="s">
        <v>65</v>
      </c>
      <c r="Q17" s="39" t="s">
        <v>66</v>
      </c>
      <c r="R17" s="46" t="s">
        <v>67</v>
      </c>
      <c r="S17" s="39" t="s">
        <v>67</v>
      </c>
      <c r="T17" s="46" t="s">
        <v>203</v>
      </c>
      <c r="U17" s="47" t="s">
        <v>67</v>
      </c>
      <c r="V17" s="48">
        <v>36045.53</v>
      </c>
      <c r="W17" s="49">
        <v>0.0</v>
      </c>
      <c r="X17" s="49">
        <v>0.0</v>
      </c>
      <c r="Y17" s="49">
        <v>0.0</v>
      </c>
      <c r="Z17" s="50">
        <v>20000.0</v>
      </c>
      <c r="AA17" s="51">
        <v>13650.0</v>
      </c>
      <c r="AB17" s="49">
        <v>5850.0</v>
      </c>
      <c r="AC17" s="50">
        <f t="shared" si="1"/>
        <v>19500</v>
      </c>
      <c r="AD17" s="52">
        <f t="shared" si="2"/>
        <v>-3454.47</v>
      </c>
      <c r="AE17" s="53" t="s">
        <v>170</v>
      </c>
      <c r="AF17" s="54" t="s">
        <v>70</v>
      </c>
      <c r="AG17" s="55" t="b">
        <v>1</v>
      </c>
      <c r="AH17" s="56"/>
      <c r="AI17" s="57" t="b">
        <v>1</v>
      </c>
      <c r="AJ17" s="56"/>
      <c r="AK17" s="57" t="b">
        <v>1</v>
      </c>
      <c r="AL17" s="56"/>
      <c r="AM17" s="57" t="s">
        <v>204</v>
      </c>
      <c r="AN17" s="46" t="b">
        <v>1</v>
      </c>
      <c r="AO17" s="46"/>
      <c r="AP17" s="54" t="s">
        <v>73</v>
      </c>
      <c r="AQ17" s="59" t="s">
        <v>95</v>
      </c>
      <c r="AR17" s="60" t="s">
        <v>75</v>
      </c>
      <c r="AS17" s="97">
        <f t="shared" si="3"/>
        <v>45694</v>
      </c>
      <c r="AT17" s="53"/>
      <c r="AU17" s="53"/>
      <c r="AV17" s="53"/>
      <c r="AW17" s="54"/>
      <c r="AX17" s="63"/>
      <c r="AY17" s="64"/>
      <c r="AZ17" s="65"/>
      <c r="BA17" s="66"/>
      <c r="BB17" s="67"/>
    </row>
    <row r="18" ht="15.75" customHeight="1">
      <c r="A18" s="39">
        <v>16.0</v>
      </c>
      <c r="B18" s="40">
        <v>17145.0</v>
      </c>
      <c r="C18" s="41">
        <v>45656.0</v>
      </c>
      <c r="D18" s="93">
        <v>45664.0</v>
      </c>
      <c r="E18" s="43"/>
      <c r="F18" s="44" t="s">
        <v>205</v>
      </c>
      <c r="G18" s="45" t="s">
        <v>205</v>
      </c>
      <c r="H18" s="41">
        <v>30036.0</v>
      </c>
      <c r="I18" s="39">
        <v>42.0</v>
      </c>
      <c r="J18" s="46" t="s">
        <v>107</v>
      </c>
      <c r="K18" s="46" t="s">
        <v>206</v>
      </c>
      <c r="L18" s="46" t="s">
        <v>207</v>
      </c>
      <c r="M18" s="46" t="s">
        <v>89</v>
      </c>
      <c r="N18" s="46" t="s">
        <v>63</v>
      </c>
      <c r="O18" s="46" t="s">
        <v>208</v>
      </c>
      <c r="P18" s="46" t="s">
        <v>209</v>
      </c>
      <c r="Q18" s="39" t="s">
        <v>210</v>
      </c>
      <c r="R18" s="46" t="s">
        <v>211</v>
      </c>
      <c r="S18" s="39">
        <v>62270.0</v>
      </c>
      <c r="T18" s="46" t="s">
        <v>212</v>
      </c>
      <c r="U18" s="47" t="s">
        <v>213</v>
      </c>
      <c r="V18" s="48">
        <v>296126.52</v>
      </c>
      <c r="W18" s="49">
        <v>59225.37</v>
      </c>
      <c r="X18" s="49">
        <v>0.0</v>
      </c>
      <c r="Y18" s="49">
        <v>0.0</v>
      </c>
      <c r="Z18" s="50">
        <v>136902.72</v>
      </c>
      <c r="AA18" s="51">
        <v>23387.0</v>
      </c>
      <c r="AB18" s="49">
        <v>10023.0</v>
      </c>
      <c r="AC18" s="50">
        <f t="shared" si="1"/>
        <v>33410</v>
      </c>
      <c r="AD18" s="52">
        <f t="shared" si="2"/>
        <v>66588.43</v>
      </c>
      <c r="AE18" s="53" t="s">
        <v>150</v>
      </c>
      <c r="AF18" s="54" t="s">
        <v>70</v>
      </c>
      <c r="AG18" s="55" t="b">
        <v>1</v>
      </c>
      <c r="AH18" s="56"/>
      <c r="AI18" s="57" t="b">
        <v>1</v>
      </c>
      <c r="AJ18" s="56"/>
      <c r="AK18" s="57" t="b">
        <v>1</v>
      </c>
      <c r="AL18" s="56"/>
      <c r="AM18" s="105" t="s">
        <v>214</v>
      </c>
      <c r="AN18" s="46" t="b">
        <v>1</v>
      </c>
      <c r="AO18" s="46" t="s">
        <v>215</v>
      </c>
      <c r="AP18" s="54" t="s">
        <v>73</v>
      </c>
      <c r="AQ18" s="59" t="s">
        <v>95</v>
      </c>
      <c r="AR18" s="60" t="s">
        <v>75</v>
      </c>
      <c r="AS18" s="97">
        <f t="shared" si="3"/>
        <v>45694</v>
      </c>
      <c r="AT18" s="53"/>
      <c r="AU18" s="53"/>
      <c r="AV18" s="53"/>
      <c r="AW18" s="54"/>
      <c r="AX18" s="63"/>
      <c r="AY18" s="64"/>
      <c r="AZ18" s="65"/>
      <c r="BA18" s="66"/>
      <c r="BB18" s="67"/>
    </row>
    <row r="19" ht="15.75" customHeight="1">
      <c r="A19" s="39">
        <v>17.0</v>
      </c>
      <c r="B19" s="40">
        <v>17161.0</v>
      </c>
      <c r="C19" s="41">
        <v>45657.0</v>
      </c>
      <c r="D19" s="93">
        <v>45664.0</v>
      </c>
      <c r="E19" s="43"/>
      <c r="F19" s="44" t="s">
        <v>216</v>
      </c>
      <c r="G19" s="45" t="s">
        <v>216</v>
      </c>
      <c r="H19" s="41">
        <v>17897.0</v>
      </c>
      <c r="I19" s="39">
        <v>76.0</v>
      </c>
      <c r="J19" s="46" t="s">
        <v>67</v>
      </c>
      <c r="K19" s="46" t="s">
        <v>67</v>
      </c>
      <c r="L19" s="46" t="s">
        <v>217</v>
      </c>
      <c r="M19" s="46" t="s">
        <v>89</v>
      </c>
      <c r="N19" s="46" t="s">
        <v>79</v>
      </c>
      <c r="O19" s="46" t="s">
        <v>218</v>
      </c>
      <c r="P19" s="46" t="s">
        <v>219</v>
      </c>
      <c r="Q19" s="39" t="s">
        <v>220</v>
      </c>
      <c r="R19" s="46" t="s">
        <v>221</v>
      </c>
      <c r="S19" s="39">
        <v>47562.0</v>
      </c>
      <c r="T19" s="46" t="s">
        <v>158</v>
      </c>
      <c r="U19" s="47" t="s">
        <v>222</v>
      </c>
      <c r="V19" s="48">
        <v>433349.29</v>
      </c>
      <c r="W19" s="49">
        <v>86669.93</v>
      </c>
      <c r="X19" s="49">
        <v>0.0</v>
      </c>
      <c r="Y19" s="49">
        <v>0.0</v>
      </c>
      <c r="Z19" s="50">
        <v>153145.43</v>
      </c>
      <c r="AA19" s="51">
        <v>24180.0</v>
      </c>
      <c r="AB19" s="49">
        <v>16120.0</v>
      </c>
      <c r="AC19" s="50">
        <f t="shared" si="1"/>
        <v>40300</v>
      </c>
      <c r="AD19" s="52">
        <f t="shared" si="2"/>
        <v>153233.93</v>
      </c>
      <c r="AE19" s="53" t="s">
        <v>150</v>
      </c>
      <c r="AF19" s="54" t="s">
        <v>70</v>
      </c>
      <c r="AG19" s="55" t="b">
        <v>1</v>
      </c>
      <c r="AH19" s="56"/>
      <c r="AI19" s="57" t="b">
        <v>1</v>
      </c>
      <c r="AJ19" s="56"/>
      <c r="AK19" s="57" t="b">
        <v>1</v>
      </c>
      <c r="AL19" s="56"/>
      <c r="AM19" s="57" t="s">
        <v>151</v>
      </c>
      <c r="AN19" s="46" t="b">
        <v>1</v>
      </c>
      <c r="AO19" s="46"/>
      <c r="AP19" s="54" t="s">
        <v>86</v>
      </c>
      <c r="AQ19" s="59" t="s">
        <v>74</v>
      </c>
      <c r="AR19" s="60" t="s">
        <v>75</v>
      </c>
      <c r="AS19" s="97">
        <f t="shared" si="3"/>
        <v>45694</v>
      </c>
      <c r="AT19" s="53"/>
      <c r="AU19" s="53"/>
      <c r="AV19" s="53"/>
      <c r="AW19" s="54"/>
      <c r="AX19" s="63"/>
      <c r="AY19" s="64"/>
      <c r="AZ19" s="65"/>
      <c r="BA19" s="66"/>
      <c r="BB19" s="67"/>
    </row>
    <row r="20" ht="15.75" customHeight="1">
      <c r="A20" s="39">
        <v>18.0</v>
      </c>
      <c r="B20" s="40">
        <v>17252.0</v>
      </c>
      <c r="C20" s="41">
        <v>45661.0</v>
      </c>
      <c r="D20" s="93">
        <v>45664.0</v>
      </c>
      <c r="E20" s="43"/>
      <c r="F20" s="44" t="s">
        <v>223</v>
      </c>
      <c r="G20" s="45" t="s">
        <v>223</v>
      </c>
      <c r="H20" s="41">
        <v>31441.0</v>
      </c>
      <c r="I20" s="39">
        <v>38.0</v>
      </c>
      <c r="J20" s="46" t="s">
        <v>224</v>
      </c>
      <c r="K20" s="46" t="s">
        <v>225</v>
      </c>
      <c r="L20" s="46" t="s">
        <v>226</v>
      </c>
      <c r="M20" s="46" t="s">
        <v>227</v>
      </c>
      <c r="N20" s="46" t="s">
        <v>79</v>
      </c>
      <c r="O20" s="46" t="s">
        <v>228</v>
      </c>
      <c r="P20" s="46" t="s">
        <v>229</v>
      </c>
      <c r="Q20" s="39" t="s">
        <v>230</v>
      </c>
      <c r="R20" s="46" t="s">
        <v>231</v>
      </c>
      <c r="S20" s="106" t="s">
        <v>232</v>
      </c>
      <c r="T20" s="46" t="s">
        <v>233</v>
      </c>
      <c r="U20" s="47" t="s">
        <v>234</v>
      </c>
      <c r="V20" s="48">
        <v>170704.78</v>
      </c>
      <c r="W20" s="49">
        <v>0.0</v>
      </c>
      <c r="X20" s="49">
        <v>0.0</v>
      </c>
      <c r="Y20" s="49">
        <v>0.0</v>
      </c>
      <c r="Z20" s="50">
        <v>50000.0</v>
      </c>
      <c r="AA20" s="51">
        <f>22230+5850</f>
        <v>28080</v>
      </c>
      <c r="AB20" s="49">
        <f>14820+1950</f>
        <v>16770</v>
      </c>
      <c r="AC20" s="50">
        <f t="shared" si="1"/>
        <v>44850</v>
      </c>
      <c r="AD20" s="52">
        <f t="shared" si="2"/>
        <v>75854.78</v>
      </c>
      <c r="AE20" s="53" t="s">
        <v>235</v>
      </c>
      <c r="AF20" s="54" t="s">
        <v>70</v>
      </c>
      <c r="AG20" s="55" t="b">
        <v>1</v>
      </c>
      <c r="AH20" s="56"/>
      <c r="AI20" s="57" t="b">
        <v>1</v>
      </c>
      <c r="AJ20" s="56"/>
      <c r="AK20" s="57" t="b">
        <v>1</v>
      </c>
      <c r="AL20" s="56"/>
      <c r="AM20" s="107" t="s">
        <v>236</v>
      </c>
      <c r="AN20" s="46" t="b">
        <v>1</v>
      </c>
      <c r="AO20" s="107"/>
      <c r="AP20" s="54" t="s">
        <v>237</v>
      </c>
      <c r="AQ20" s="59" t="s">
        <v>95</v>
      </c>
      <c r="AR20" s="60" t="s">
        <v>75</v>
      </c>
      <c r="AS20" s="97">
        <f t="shared" si="3"/>
        <v>45694</v>
      </c>
      <c r="AT20" s="53"/>
      <c r="AU20" s="53"/>
      <c r="AV20" s="53"/>
      <c r="AW20" s="54"/>
      <c r="AX20" s="63"/>
      <c r="AY20" s="64"/>
      <c r="AZ20" s="65"/>
      <c r="BA20" s="66"/>
      <c r="BB20" s="67"/>
    </row>
    <row r="21" ht="15.75" customHeight="1">
      <c r="A21" s="39">
        <v>19.0</v>
      </c>
      <c r="B21" s="40">
        <v>17056.0</v>
      </c>
      <c r="C21" s="41">
        <v>45653.0</v>
      </c>
      <c r="D21" s="93">
        <v>45664.0</v>
      </c>
      <c r="E21" s="43"/>
      <c r="F21" s="44" t="s">
        <v>238</v>
      </c>
      <c r="G21" s="45" t="s">
        <v>238</v>
      </c>
      <c r="H21" s="41">
        <v>20330.0</v>
      </c>
      <c r="I21" s="39">
        <v>69.0</v>
      </c>
      <c r="J21" s="46" t="s">
        <v>67</v>
      </c>
      <c r="K21" s="46" t="s">
        <v>67</v>
      </c>
      <c r="L21" s="46" t="s">
        <v>239</v>
      </c>
      <c r="M21" s="46" t="s">
        <v>89</v>
      </c>
      <c r="N21" s="46" t="s">
        <v>79</v>
      </c>
      <c r="O21" s="46" t="s">
        <v>240</v>
      </c>
      <c r="P21" s="46" t="s">
        <v>241</v>
      </c>
      <c r="Q21" s="39" t="s">
        <v>242</v>
      </c>
      <c r="R21" s="46" t="s">
        <v>243</v>
      </c>
      <c r="S21" s="39">
        <v>36488.0</v>
      </c>
      <c r="T21" s="47" t="s">
        <v>244</v>
      </c>
      <c r="U21" s="108" t="s">
        <v>245</v>
      </c>
      <c r="V21" s="48">
        <v>415130.23</v>
      </c>
      <c r="W21" s="49">
        <v>83026.15</v>
      </c>
      <c r="X21" s="49">
        <v>60000.0</v>
      </c>
      <c r="Y21" s="49">
        <v>0.0</v>
      </c>
      <c r="Z21" s="50">
        <v>169494.08</v>
      </c>
      <c r="AA21" s="51">
        <v>7150.0</v>
      </c>
      <c r="AB21" s="49">
        <v>5460.0</v>
      </c>
      <c r="AC21" s="50">
        <f t="shared" si="1"/>
        <v>12610</v>
      </c>
      <c r="AD21" s="52">
        <f t="shared" si="2"/>
        <v>90000</v>
      </c>
      <c r="AE21" s="53" t="s">
        <v>150</v>
      </c>
      <c r="AF21" s="54" t="s">
        <v>70</v>
      </c>
      <c r="AG21" s="55" t="b">
        <v>1</v>
      </c>
      <c r="AH21" s="56"/>
      <c r="AI21" s="57" t="b">
        <v>1</v>
      </c>
      <c r="AJ21" s="56"/>
      <c r="AK21" s="57" t="b">
        <v>1</v>
      </c>
      <c r="AL21" s="56"/>
      <c r="AM21" s="57" t="s">
        <v>246</v>
      </c>
      <c r="AN21" s="46" t="b">
        <v>1</v>
      </c>
      <c r="AO21" s="104" t="s">
        <v>247</v>
      </c>
      <c r="AP21" s="54" t="s">
        <v>73</v>
      </c>
      <c r="AQ21" s="59" t="s">
        <v>95</v>
      </c>
      <c r="AR21" s="60" t="s">
        <v>96</v>
      </c>
      <c r="AS21" s="97">
        <f t="shared" si="3"/>
        <v>45694</v>
      </c>
      <c r="AT21" s="53"/>
      <c r="AU21" s="53"/>
      <c r="AV21" s="53"/>
      <c r="AW21" s="54"/>
      <c r="AX21" s="63"/>
      <c r="AY21" s="64"/>
      <c r="AZ21" s="65"/>
      <c r="BA21" s="66"/>
      <c r="BB21" s="67"/>
    </row>
    <row r="22" ht="15.75" customHeight="1">
      <c r="A22" s="68">
        <v>20.0</v>
      </c>
      <c r="B22" s="69">
        <v>17275.0</v>
      </c>
      <c r="C22" s="70">
        <v>45661.0</v>
      </c>
      <c r="D22" s="98">
        <v>45664.0</v>
      </c>
      <c r="E22" s="43"/>
      <c r="F22" s="72" t="s">
        <v>248</v>
      </c>
      <c r="G22" s="45" t="s">
        <v>249</v>
      </c>
      <c r="H22" s="70">
        <v>45661.0</v>
      </c>
      <c r="I22" s="68">
        <v>0.0</v>
      </c>
      <c r="J22" s="73" t="s">
        <v>67</v>
      </c>
      <c r="K22" s="73" t="s">
        <v>225</v>
      </c>
      <c r="L22" s="73" t="s">
        <v>226</v>
      </c>
      <c r="M22" s="73" t="s">
        <v>227</v>
      </c>
      <c r="N22" s="73" t="s">
        <v>63</v>
      </c>
      <c r="O22" s="73" t="s">
        <v>250</v>
      </c>
      <c r="P22" s="73" t="s">
        <v>251</v>
      </c>
      <c r="Q22" s="68" t="s">
        <v>252</v>
      </c>
      <c r="R22" s="72" t="s">
        <v>253</v>
      </c>
      <c r="S22" s="68">
        <v>99460.0</v>
      </c>
      <c r="T22" s="73" t="s">
        <v>168</v>
      </c>
      <c r="U22" s="74" t="s">
        <v>67</v>
      </c>
      <c r="V22" s="75">
        <v>48106.54</v>
      </c>
      <c r="W22" s="76">
        <v>0.0</v>
      </c>
      <c r="X22" s="76">
        <v>0.0</v>
      </c>
      <c r="Y22" s="76">
        <v>0.0</v>
      </c>
      <c r="Z22" s="77">
        <v>0.0</v>
      </c>
      <c r="AA22" s="78">
        <f>23068.5+4774.5</f>
        <v>27843</v>
      </c>
      <c r="AB22" s="76">
        <f>9886.5+978</f>
        <v>10864.5</v>
      </c>
      <c r="AC22" s="77">
        <f t="shared" si="1"/>
        <v>38707.5</v>
      </c>
      <c r="AD22" s="79">
        <f t="shared" si="2"/>
        <v>9399.04</v>
      </c>
      <c r="AE22" s="80" t="s">
        <v>254</v>
      </c>
      <c r="AF22" s="81" t="s">
        <v>70</v>
      </c>
      <c r="AG22" s="82" t="b">
        <v>0</v>
      </c>
      <c r="AH22" s="83" t="s">
        <v>255</v>
      </c>
      <c r="AI22" s="84" t="b">
        <v>1</v>
      </c>
      <c r="AJ22" s="83" t="s">
        <v>256</v>
      </c>
      <c r="AK22" s="84" t="b">
        <v>1</v>
      </c>
      <c r="AL22" s="83"/>
      <c r="AM22" s="84" t="s">
        <v>257</v>
      </c>
      <c r="AN22" s="73" t="b">
        <v>1</v>
      </c>
      <c r="AO22" s="73"/>
      <c r="AP22" s="81" t="s">
        <v>86</v>
      </c>
      <c r="AQ22" s="85" t="s">
        <v>95</v>
      </c>
      <c r="AR22" s="86" t="s">
        <v>96</v>
      </c>
      <c r="AS22" s="100">
        <f t="shared" si="3"/>
        <v>45694</v>
      </c>
      <c r="AT22" s="80"/>
      <c r="AU22" s="80"/>
      <c r="AV22" s="80"/>
      <c r="AW22" s="81"/>
      <c r="AX22" s="88"/>
      <c r="AY22" s="89"/>
      <c r="AZ22" s="90"/>
      <c r="BA22" s="91"/>
      <c r="BB22" s="92"/>
    </row>
    <row r="23" ht="15.75" customHeight="1">
      <c r="A23" s="39">
        <v>21.0</v>
      </c>
      <c r="B23" s="40">
        <v>17298.0</v>
      </c>
      <c r="C23" s="41">
        <v>45662.0</v>
      </c>
      <c r="D23" s="42">
        <v>45665.0</v>
      </c>
      <c r="E23" s="43"/>
      <c r="F23" s="44" t="s">
        <v>258</v>
      </c>
      <c r="G23" s="45" t="s">
        <v>258</v>
      </c>
      <c r="H23" s="41">
        <v>35914.0</v>
      </c>
      <c r="I23" s="39">
        <v>26.0</v>
      </c>
      <c r="J23" s="46" t="s">
        <v>67</v>
      </c>
      <c r="K23" s="46" t="s">
        <v>67</v>
      </c>
      <c r="L23" s="46" t="s">
        <v>259</v>
      </c>
      <c r="M23" s="46" t="s">
        <v>62</v>
      </c>
      <c r="N23" s="94" t="s">
        <v>79</v>
      </c>
      <c r="O23" s="46" t="s">
        <v>260</v>
      </c>
      <c r="P23" s="44" t="s">
        <v>261</v>
      </c>
      <c r="Q23" s="39" t="s">
        <v>262</v>
      </c>
      <c r="R23" s="46" t="s">
        <v>67</v>
      </c>
      <c r="S23" s="39" t="s">
        <v>67</v>
      </c>
      <c r="T23" s="46" t="s">
        <v>93</v>
      </c>
      <c r="U23" s="47" t="s">
        <v>67</v>
      </c>
      <c r="V23" s="48">
        <v>56751.57</v>
      </c>
      <c r="W23" s="49">
        <v>11350.33</v>
      </c>
      <c r="X23" s="49">
        <v>0.0</v>
      </c>
      <c r="Y23" s="49">
        <v>30869.74</v>
      </c>
      <c r="Z23" s="50">
        <v>296.5</v>
      </c>
      <c r="AA23" s="51">
        <v>9964.5</v>
      </c>
      <c r="AB23" s="49">
        <v>4270.5</v>
      </c>
      <c r="AC23" s="50">
        <f t="shared" si="1"/>
        <v>14235</v>
      </c>
      <c r="AD23" s="52">
        <f t="shared" si="2"/>
        <v>0</v>
      </c>
      <c r="AE23" s="53" t="s">
        <v>84</v>
      </c>
      <c r="AF23" s="54" t="s">
        <v>70</v>
      </c>
      <c r="AG23" s="55" t="b">
        <v>1</v>
      </c>
      <c r="AH23" s="56" t="s">
        <v>263</v>
      </c>
      <c r="AI23" s="57" t="b">
        <v>0</v>
      </c>
      <c r="AJ23" s="109" t="s">
        <v>71</v>
      </c>
      <c r="AK23" s="57" t="b">
        <v>0</v>
      </c>
      <c r="AL23" s="110" t="s">
        <v>71</v>
      </c>
      <c r="AM23" s="57" t="s">
        <v>264</v>
      </c>
      <c r="AN23" s="46" t="b">
        <v>1</v>
      </c>
      <c r="AO23" s="104" t="s">
        <v>265</v>
      </c>
      <c r="AP23" s="54" t="s">
        <v>266</v>
      </c>
      <c r="AQ23" s="59"/>
      <c r="AR23" s="60" t="s">
        <v>96</v>
      </c>
      <c r="AS23" s="61">
        <f t="shared" si="3"/>
        <v>45695</v>
      </c>
      <c r="AT23" s="53"/>
      <c r="AU23" s="53"/>
      <c r="AV23" s="53"/>
      <c r="AW23" s="54"/>
      <c r="AX23" s="63"/>
      <c r="AY23" s="64"/>
      <c r="AZ23" s="65"/>
      <c r="BA23" s="66"/>
      <c r="BB23" s="67"/>
    </row>
    <row r="24" ht="15.75" customHeight="1">
      <c r="A24" s="39">
        <v>22.0</v>
      </c>
      <c r="B24" s="40">
        <v>17350.0</v>
      </c>
      <c r="C24" s="41">
        <v>45663.0</v>
      </c>
      <c r="D24" s="42">
        <v>45665.0</v>
      </c>
      <c r="E24" s="43"/>
      <c r="F24" s="44" t="s">
        <v>267</v>
      </c>
      <c r="G24" s="45" t="s">
        <v>267</v>
      </c>
      <c r="H24" s="41">
        <v>31292.0</v>
      </c>
      <c r="I24" s="39">
        <v>39.0</v>
      </c>
      <c r="J24" s="46" t="s">
        <v>67</v>
      </c>
      <c r="K24" s="46" t="s">
        <v>67</v>
      </c>
      <c r="L24" s="46" t="s">
        <v>268</v>
      </c>
      <c r="M24" s="46" t="s">
        <v>62</v>
      </c>
      <c r="N24" s="46" t="s">
        <v>79</v>
      </c>
      <c r="O24" s="46" t="s">
        <v>269</v>
      </c>
      <c r="P24" s="46" t="s">
        <v>270</v>
      </c>
      <c r="Q24" s="39" t="s">
        <v>271</v>
      </c>
      <c r="R24" s="46" t="s">
        <v>67</v>
      </c>
      <c r="S24" s="39" t="s">
        <v>67</v>
      </c>
      <c r="T24" s="46" t="s">
        <v>272</v>
      </c>
      <c r="U24" s="47" t="s">
        <v>67</v>
      </c>
      <c r="V24" s="48">
        <v>50910.4</v>
      </c>
      <c r="W24" s="49">
        <v>0.0</v>
      </c>
      <c r="X24" s="49">
        <v>0.0</v>
      </c>
      <c r="Y24" s="49">
        <v>42724.32</v>
      </c>
      <c r="Z24" s="50">
        <v>386.08</v>
      </c>
      <c r="AA24" s="51">
        <v>5460.0</v>
      </c>
      <c r="AB24" s="49">
        <v>2340.0</v>
      </c>
      <c r="AC24" s="50">
        <f t="shared" si="1"/>
        <v>7800</v>
      </c>
      <c r="AD24" s="52">
        <f t="shared" si="2"/>
        <v>0</v>
      </c>
      <c r="AE24" s="53" t="s">
        <v>84</v>
      </c>
      <c r="AF24" s="54" t="s">
        <v>70</v>
      </c>
      <c r="AG24" s="55" t="b">
        <v>1</v>
      </c>
      <c r="AH24" s="56"/>
      <c r="AI24" s="57" t="b">
        <v>1</v>
      </c>
      <c r="AJ24" s="56"/>
      <c r="AK24" s="57" t="b">
        <v>1</v>
      </c>
      <c r="AL24" s="56"/>
      <c r="AM24" s="57"/>
      <c r="AN24" s="46" t="b">
        <v>1</v>
      </c>
      <c r="AO24" s="46"/>
      <c r="AP24" s="54" t="s">
        <v>86</v>
      </c>
      <c r="AQ24" s="59" t="s">
        <v>74</v>
      </c>
      <c r="AR24" s="60" t="s">
        <v>75</v>
      </c>
      <c r="AS24" s="61">
        <f t="shared" si="3"/>
        <v>45695</v>
      </c>
      <c r="AT24" s="53"/>
      <c r="AU24" s="53"/>
      <c r="AV24" s="53"/>
      <c r="AW24" s="54"/>
      <c r="AX24" s="63"/>
      <c r="AY24" s="64"/>
      <c r="AZ24" s="65"/>
      <c r="BA24" s="66"/>
      <c r="BB24" s="67"/>
    </row>
    <row r="25" ht="15.75" customHeight="1">
      <c r="A25" s="111" t="s">
        <v>273</v>
      </c>
      <c r="B25" s="40">
        <v>17322.0</v>
      </c>
      <c r="C25" s="41">
        <v>45663.0</v>
      </c>
      <c r="D25" s="42">
        <v>45665.0</v>
      </c>
      <c r="E25" s="43"/>
      <c r="F25" s="44" t="s">
        <v>274</v>
      </c>
      <c r="G25" s="45" t="s">
        <v>274</v>
      </c>
      <c r="H25" s="41">
        <v>24215.0</v>
      </c>
      <c r="I25" s="39">
        <v>58.0</v>
      </c>
      <c r="J25" s="46" t="s">
        <v>67</v>
      </c>
      <c r="K25" s="46" t="s">
        <v>67</v>
      </c>
      <c r="L25" s="46" t="s">
        <v>275</v>
      </c>
      <c r="M25" s="46" t="s">
        <v>227</v>
      </c>
      <c r="N25" s="46" t="s">
        <v>79</v>
      </c>
      <c r="O25" s="46" t="s">
        <v>276</v>
      </c>
      <c r="P25" s="46" t="s">
        <v>277</v>
      </c>
      <c r="Q25" s="39" t="s">
        <v>220</v>
      </c>
      <c r="R25" s="44" t="s">
        <v>278</v>
      </c>
      <c r="S25" s="39">
        <v>47562.0</v>
      </c>
      <c r="T25" s="46" t="s">
        <v>279</v>
      </c>
      <c r="U25" s="47" t="s">
        <v>280</v>
      </c>
      <c r="V25" s="48">
        <v>220695.9</v>
      </c>
      <c r="W25" s="49">
        <v>0.0</v>
      </c>
      <c r="X25" s="49">
        <v>0.0</v>
      </c>
      <c r="Y25" s="49">
        <v>0.0</v>
      </c>
      <c r="Z25" s="50">
        <v>50000.0</v>
      </c>
      <c r="AA25" s="51">
        <v>36270.0</v>
      </c>
      <c r="AB25" s="49">
        <v>24180.0</v>
      </c>
      <c r="AC25" s="50">
        <f t="shared" si="1"/>
        <v>60450</v>
      </c>
      <c r="AD25" s="52">
        <f t="shared" si="2"/>
        <v>110245.9</v>
      </c>
      <c r="AE25" s="53" t="s">
        <v>150</v>
      </c>
      <c r="AF25" s="54" t="s">
        <v>70</v>
      </c>
      <c r="AG25" s="55" t="b">
        <v>1</v>
      </c>
      <c r="AH25" s="56"/>
      <c r="AI25" s="57" t="b">
        <v>1</v>
      </c>
      <c r="AJ25" s="56"/>
      <c r="AK25" s="57" t="b">
        <v>1</v>
      </c>
      <c r="AL25" s="56"/>
      <c r="AM25" s="57" t="s">
        <v>151</v>
      </c>
      <c r="AN25" s="46" t="b">
        <v>1</v>
      </c>
      <c r="AO25" s="46"/>
      <c r="AP25" s="54" t="s">
        <v>86</v>
      </c>
      <c r="AQ25" s="59" t="s">
        <v>95</v>
      </c>
      <c r="AR25" s="60" t="s">
        <v>75</v>
      </c>
      <c r="AS25" s="61">
        <f t="shared" si="3"/>
        <v>45695</v>
      </c>
      <c r="AT25" s="53"/>
      <c r="AU25" s="53"/>
      <c r="AV25" s="53"/>
      <c r="AW25" s="54"/>
      <c r="AX25" s="63"/>
      <c r="AY25" s="64"/>
      <c r="AZ25" s="65"/>
      <c r="BA25" s="66"/>
      <c r="BB25" s="67"/>
    </row>
    <row r="26" ht="15.75" customHeight="1">
      <c r="A26" s="68" t="s">
        <v>281</v>
      </c>
      <c r="B26" s="69">
        <v>17241.0</v>
      </c>
      <c r="C26" s="70">
        <v>45661.0</v>
      </c>
      <c r="D26" s="71">
        <v>45665.0</v>
      </c>
      <c r="E26" s="43"/>
      <c r="F26" s="72" t="s">
        <v>282</v>
      </c>
      <c r="G26" s="45" t="s">
        <v>282</v>
      </c>
      <c r="H26" s="70">
        <v>44137.0</v>
      </c>
      <c r="I26" s="68">
        <v>4.0</v>
      </c>
      <c r="J26" s="73" t="s">
        <v>107</v>
      </c>
      <c r="K26" s="73" t="s">
        <v>283</v>
      </c>
      <c r="L26" s="73" t="s">
        <v>284</v>
      </c>
      <c r="M26" s="73" t="s">
        <v>62</v>
      </c>
      <c r="N26" s="73" t="s">
        <v>63</v>
      </c>
      <c r="O26" s="73" t="s">
        <v>285</v>
      </c>
      <c r="P26" s="73" t="s">
        <v>286</v>
      </c>
      <c r="Q26" s="68" t="s">
        <v>92</v>
      </c>
      <c r="R26" s="73" t="s">
        <v>67</v>
      </c>
      <c r="S26" s="68" t="s">
        <v>67</v>
      </c>
      <c r="T26" s="73" t="s">
        <v>287</v>
      </c>
      <c r="U26" s="74" t="s">
        <v>67</v>
      </c>
      <c r="V26" s="75">
        <v>73025.91</v>
      </c>
      <c r="W26" s="76">
        <v>0.0</v>
      </c>
      <c r="X26" s="76">
        <v>0.0</v>
      </c>
      <c r="Y26" s="76">
        <v>37820.4</v>
      </c>
      <c r="Z26" s="77">
        <v>5955.51</v>
      </c>
      <c r="AA26" s="78">
        <v>20475.0</v>
      </c>
      <c r="AB26" s="76">
        <v>8775.0</v>
      </c>
      <c r="AC26" s="77">
        <f t="shared" si="1"/>
        <v>29250</v>
      </c>
      <c r="AD26" s="79">
        <f t="shared" si="2"/>
        <v>0</v>
      </c>
      <c r="AE26" s="80" t="s">
        <v>170</v>
      </c>
      <c r="AF26" s="81" t="s">
        <v>70</v>
      </c>
      <c r="AG26" s="82" t="b">
        <v>1</v>
      </c>
      <c r="AH26" s="83"/>
      <c r="AI26" s="84" t="b">
        <v>1</v>
      </c>
      <c r="AJ26" s="83"/>
      <c r="AK26" s="84" t="b">
        <v>1</v>
      </c>
      <c r="AL26" s="83"/>
      <c r="AM26" s="84"/>
      <c r="AN26" s="73" t="b">
        <v>1</v>
      </c>
      <c r="AO26" s="112" t="s">
        <v>288</v>
      </c>
      <c r="AP26" s="81" t="s">
        <v>86</v>
      </c>
      <c r="AQ26" s="85"/>
      <c r="AR26" s="86" t="s">
        <v>75</v>
      </c>
      <c r="AS26" s="87">
        <f t="shared" si="3"/>
        <v>45695</v>
      </c>
      <c r="AT26" s="80"/>
      <c r="AU26" s="80"/>
      <c r="AV26" s="80"/>
      <c r="AW26" s="81"/>
      <c r="AX26" s="88"/>
      <c r="AY26" s="89"/>
      <c r="AZ26" s="90"/>
      <c r="BA26" s="91"/>
      <c r="BB26" s="92"/>
    </row>
    <row r="27" ht="15.75" customHeight="1">
      <c r="A27" s="39">
        <v>25.0</v>
      </c>
      <c r="B27" s="40">
        <v>17295.0</v>
      </c>
      <c r="C27" s="41">
        <v>45662.0</v>
      </c>
      <c r="D27" s="93">
        <v>45666.0</v>
      </c>
      <c r="E27" s="43"/>
      <c r="F27" s="44" t="s">
        <v>289</v>
      </c>
      <c r="G27" s="45" t="s">
        <v>289</v>
      </c>
      <c r="H27" s="41">
        <v>36991.0</v>
      </c>
      <c r="I27" s="113">
        <v>23.0</v>
      </c>
      <c r="J27" s="46" t="s">
        <v>67</v>
      </c>
      <c r="K27" s="46" t="s">
        <v>67</v>
      </c>
      <c r="L27" s="46" t="s">
        <v>290</v>
      </c>
      <c r="M27" s="47" t="s">
        <v>78</v>
      </c>
      <c r="N27" s="94" t="s">
        <v>79</v>
      </c>
      <c r="O27" s="57" t="s">
        <v>202</v>
      </c>
      <c r="P27" s="44" t="s">
        <v>202</v>
      </c>
      <c r="Q27" s="39" t="s">
        <v>66</v>
      </c>
      <c r="R27" s="46" t="s">
        <v>67</v>
      </c>
      <c r="S27" s="39" t="s">
        <v>67</v>
      </c>
      <c r="T27" s="46" t="s">
        <v>291</v>
      </c>
      <c r="U27" s="47" t="s">
        <v>67</v>
      </c>
      <c r="V27" s="114">
        <v>119819.0</v>
      </c>
      <c r="W27" s="115">
        <v>0.0</v>
      </c>
      <c r="X27" s="115">
        <v>0.0</v>
      </c>
      <c r="Y27" s="115">
        <v>0.0</v>
      </c>
      <c r="Z27" s="116">
        <v>69821.8</v>
      </c>
      <c r="AA27" s="52">
        <v>13650.0</v>
      </c>
      <c r="AB27" s="115">
        <v>5850.0</v>
      </c>
      <c r="AC27" s="116">
        <f t="shared" si="1"/>
        <v>19500</v>
      </c>
      <c r="AD27" s="52">
        <f t="shared" si="2"/>
        <v>30497.2</v>
      </c>
      <c r="AE27" s="39" t="s">
        <v>84</v>
      </c>
      <c r="AF27" s="117" t="s">
        <v>70</v>
      </c>
      <c r="AG27" s="118" t="b">
        <v>1</v>
      </c>
      <c r="AH27" s="59"/>
      <c r="AI27" s="119" t="b">
        <v>1</v>
      </c>
      <c r="AJ27" s="59"/>
      <c r="AK27" s="119" t="b">
        <v>1</v>
      </c>
      <c r="AL27" s="59"/>
      <c r="AM27" s="57" t="s">
        <v>292</v>
      </c>
      <c r="AN27" s="39" t="b">
        <v>1</v>
      </c>
      <c r="AO27" s="39"/>
      <c r="AP27" s="117" t="s">
        <v>73</v>
      </c>
      <c r="AQ27" s="59" t="s">
        <v>95</v>
      </c>
      <c r="AR27" s="120" t="s">
        <v>75</v>
      </c>
      <c r="AS27" s="97">
        <f t="shared" si="3"/>
        <v>45696</v>
      </c>
      <c r="AT27" s="46"/>
      <c r="AU27" s="46"/>
      <c r="AV27" s="46"/>
      <c r="AW27" s="47"/>
      <c r="AX27" s="121"/>
      <c r="AY27" s="122"/>
      <c r="AZ27" s="123"/>
      <c r="BA27" s="124"/>
      <c r="BB27" s="125"/>
    </row>
    <row r="28" ht="15.75" customHeight="1">
      <c r="A28" s="39">
        <v>26.0</v>
      </c>
      <c r="B28" s="40">
        <v>17356.0</v>
      </c>
      <c r="C28" s="41">
        <v>45663.0</v>
      </c>
      <c r="D28" s="93">
        <v>45666.0</v>
      </c>
      <c r="E28" s="43"/>
      <c r="F28" s="44" t="s">
        <v>293</v>
      </c>
      <c r="G28" s="45" t="s">
        <v>293</v>
      </c>
      <c r="H28" s="41">
        <v>39470.0</v>
      </c>
      <c r="I28" s="113">
        <v>16.0</v>
      </c>
      <c r="J28" s="46" t="s">
        <v>107</v>
      </c>
      <c r="K28" s="46" t="s">
        <v>294</v>
      </c>
      <c r="L28" s="46" t="s">
        <v>295</v>
      </c>
      <c r="M28" s="46" t="s">
        <v>164</v>
      </c>
      <c r="N28" s="46" t="s">
        <v>63</v>
      </c>
      <c r="O28" s="57" t="s">
        <v>202</v>
      </c>
      <c r="P28" s="44" t="s">
        <v>296</v>
      </c>
      <c r="Q28" s="39" t="s">
        <v>297</v>
      </c>
      <c r="R28" s="46" t="s">
        <v>67</v>
      </c>
      <c r="S28" s="39" t="s">
        <v>67</v>
      </c>
      <c r="T28" s="46" t="s">
        <v>298</v>
      </c>
      <c r="U28" s="47" t="s">
        <v>67</v>
      </c>
      <c r="V28" s="114">
        <v>59543.08</v>
      </c>
      <c r="W28" s="115">
        <v>11908.64</v>
      </c>
      <c r="X28" s="115">
        <v>0.0</v>
      </c>
      <c r="Y28" s="115">
        <v>0.0</v>
      </c>
      <c r="Z28" s="116">
        <v>20000.0</v>
      </c>
      <c r="AA28" s="52">
        <v>32900.0</v>
      </c>
      <c r="AB28" s="115">
        <v>14100.0</v>
      </c>
      <c r="AC28" s="116">
        <f t="shared" si="1"/>
        <v>47000</v>
      </c>
      <c r="AD28" s="52">
        <f t="shared" si="2"/>
        <v>-19365.56</v>
      </c>
      <c r="AE28" s="39" t="s">
        <v>84</v>
      </c>
      <c r="AF28" s="117" t="s">
        <v>70</v>
      </c>
      <c r="AG28" s="118" t="b">
        <v>1</v>
      </c>
      <c r="AH28" s="59"/>
      <c r="AI28" s="119" t="b">
        <v>1</v>
      </c>
      <c r="AJ28" s="59"/>
      <c r="AK28" s="119" t="b">
        <v>1</v>
      </c>
      <c r="AL28" s="59"/>
      <c r="AM28" s="57" t="s">
        <v>299</v>
      </c>
      <c r="AN28" s="39" t="b">
        <v>1</v>
      </c>
      <c r="AO28" s="39"/>
      <c r="AP28" s="117" t="s">
        <v>86</v>
      </c>
      <c r="AQ28" s="59" t="s">
        <v>95</v>
      </c>
      <c r="AR28" s="120" t="s">
        <v>75</v>
      </c>
      <c r="AS28" s="97">
        <f t="shared" si="3"/>
        <v>45696</v>
      </c>
      <c r="AT28" s="46"/>
      <c r="AU28" s="46"/>
      <c r="AV28" s="46"/>
      <c r="AW28" s="47"/>
      <c r="AX28" s="121"/>
      <c r="AY28" s="122"/>
      <c r="AZ28" s="123"/>
      <c r="BA28" s="124"/>
      <c r="BB28" s="125"/>
    </row>
    <row r="29" ht="15.75" customHeight="1">
      <c r="A29" s="39">
        <v>27.0</v>
      </c>
      <c r="B29" s="40">
        <v>17489.0</v>
      </c>
      <c r="C29" s="41">
        <v>45664.0</v>
      </c>
      <c r="D29" s="93">
        <v>45666.0</v>
      </c>
      <c r="E29" s="43"/>
      <c r="F29" s="44" t="s">
        <v>300</v>
      </c>
      <c r="G29" s="45" t="e">
        <v>#N/A</v>
      </c>
      <c r="H29" s="41">
        <v>29907.0</v>
      </c>
      <c r="I29" s="113">
        <v>43.0</v>
      </c>
      <c r="J29" s="46" t="s">
        <v>67</v>
      </c>
      <c r="K29" s="46" t="s">
        <v>67</v>
      </c>
      <c r="L29" s="46" t="s">
        <v>301</v>
      </c>
      <c r="M29" s="46" t="s">
        <v>62</v>
      </c>
      <c r="N29" s="46" t="s">
        <v>79</v>
      </c>
      <c r="O29" s="46" t="s">
        <v>302</v>
      </c>
      <c r="P29" s="46" t="s">
        <v>302</v>
      </c>
      <c r="Q29" s="39" t="s">
        <v>303</v>
      </c>
      <c r="R29" s="44" t="s">
        <v>304</v>
      </c>
      <c r="S29" s="39">
        <v>21501.0</v>
      </c>
      <c r="T29" s="46" t="s">
        <v>305</v>
      </c>
      <c r="U29" s="47" t="s">
        <v>67</v>
      </c>
      <c r="V29" s="114">
        <v>26206.97</v>
      </c>
      <c r="W29" s="115">
        <v>5241.38</v>
      </c>
      <c r="X29" s="115">
        <v>0.0</v>
      </c>
      <c r="Y29" s="115">
        <v>0.0</v>
      </c>
      <c r="Z29" s="116">
        <v>9889.59</v>
      </c>
      <c r="AA29" s="52">
        <v>7800.0</v>
      </c>
      <c r="AB29" s="115">
        <v>3276.0</v>
      </c>
      <c r="AC29" s="116">
        <f t="shared" si="1"/>
        <v>11076</v>
      </c>
      <c r="AD29" s="52">
        <f t="shared" si="2"/>
        <v>0</v>
      </c>
      <c r="AE29" s="39" t="s">
        <v>306</v>
      </c>
      <c r="AF29" s="117" t="s">
        <v>307</v>
      </c>
      <c r="AG29" s="118" t="b">
        <v>1</v>
      </c>
      <c r="AH29" s="59"/>
      <c r="AI29" s="119" t="b">
        <v>1</v>
      </c>
      <c r="AJ29" s="59"/>
      <c r="AK29" s="119" t="b">
        <v>1</v>
      </c>
      <c r="AL29" s="59"/>
      <c r="AM29" s="57" t="s">
        <v>246</v>
      </c>
      <c r="AN29" s="39" t="b">
        <v>1</v>
      </c>
      <c r="AO29" s="39"/>
      <c r="AP29" s="117" t="s">
        <v>86</v>
      </c>
      <c r="AQ29" s="59"/>
      <c r="AR29" s="120" t="s">
        <v>75</v>
      </c>
      <c r="AS29" s="97">
        <f t="shared" si="3"/>
        <v>45696</v>
      </c>
      <c r="AT29" s="46"/>
      <c r="AU29" s="46"/>
      <c r="AV29" s="46"/>
      <c r="AW29" s="47"/>
      <c r="AX29" s="121"/>
      <c r="AY29" s="122"/>
      <c r="AZ29" s="123"/>
      <c r="BA29" s="124"/>
      <c r="BB29" s="125"/>
    </row>
    <row r="30" ht="15.75" customHeight="1">
      <c r="A30" s="39">
        <v>28.0</v>
      </c>
      <c r="B30" s="40">
        <v>17404.0</v>
      </c>
      <c r="C30" s="41">
        <v>45664.0</v>
      </c>
      <c r="D30" s="93">
        <v>45666.0</v>
      </c>
      <c r="E30" s="43"/>
      <c r="F30" s="44" t="s">
        <v>308</v>
      </c>
      <c r="G30" s="45" t="s">
        <v>308</v>
      </c>
      <c r="H30" s="41">
        <v>29907.0</v>
      </c>
      <c r="I30" s="113">
        <v>31.0</v>
      </c>
      <c r="J30" s="46" t="s">
        <v>67</v>
      </c>
      <c r="K30" s="46" t="s">
        <v>67</v>
      </c>
      <c r="L30" s="46" t="s">
        <v>309</v>
      </c>
      <c r="M30" s="46" t="s">
        <v>62</v>
      </c>
      <c r="N30" s="46" t="s">
        <v>79</v>
      </c>
      <c r="O30" s="46" t="s">
        <v>310</v>
      </c>
      <c r="P30" s="46" t="s">
        <v>311</v>
      </c>
      <c r="Q30" s="39" t="s">
        <v>312</v>
      </c>
      <c r="R30" s="46" t="s">
        <v>67</v>
      </c>
      <c r="S30" s="39" t="s">
        <v>67</v>
      </c>
      <c r="T30" s="46" t="s">
        <v>313</v>
      </c>
      <c r="U30" s="47" t="s">
        <v>67</v>
      </c>
      <c r="V30" s="48">
        <v>28829.24</v>
      </c>
      <c r="W30" s="49">
        <v>0.0</v>
      </c>
      <c r="X30" s="49">
        <v>0.0</v>
      </c>
      <c r="Y30" s="49">
        <v>0.0</v>
      </c>
      <c r="Z30" s="50">
        <v>0.0</v>
      </c>
      <c r="AA30" s="51">
        <v>6825.0</v>
      </c>
      <c r="AB30" s="49">
        <v>2925.0</v>
      </c>
      <c r="AC30" s="116">
        <f t="shared" si="1"/>
        <v>9750</v>
      </c>
      <c r="AD30" s="52">
        <f t="shared" si="2"/>
        <v>19079.24</v>
      </c>
      <c r="AE30" s="39" t="s">
        <v>84</v>
      </c>
      <c r="AF30" s="117" t="s">
        <v>70</v>
      </c>
      <c r="AG30" s="118" t="b">
        <v>1</v>
      </c>
      <c r="AH30" s="56"/>
      <c r="AI30" s="119" t="b">
        <v>1</v>
      </c>
      <c r="AJ30" s="56"/>
      <c r="AK30" s="119" t="b">
        <v>1</v>
      </c>
      <c r="AL30" s="56"/>
      <c r="AM30" s="57"/>
      <c r="AN30" s="39" t="b">
        <v>1</v>
      </c>
      <c r="AO30" s="46"/>
      <c r="AP30" s="117" t="s">
        <v>86</v>
      </c>
      <c r="AQ30" s="59" t="s">
        <v>95</v>
      </c>
      <c r="AR30" s="120" t="s">
        <v>75</v>
      </c>
      <c r="AS30" s="97">
        <f t="shared" si="3"/>
        <v>45696</v>
      </c>
      <c r="AT30" s="46"/>
      <c r="AU30" s="46"/>
      <c r="AV30" s="46"/>
      <c r="AW30" s="47"/>
      <c r="AX30" s="121"/>
      <c r="AY30" s="122"/>
      <c r="AZ30" s="123"/>
      <c r="BA30" s="124"/>
      <c r="BB30" s="125"/>
    </row>
    <row r="31" ht="15.75" customHeight="1">
      <c r="A31" s="39" t="s">
        <v>314</v>
      </c>
      <c r="B31" s="40">
        <v>17395.0</v>
      </c>
      <c r="C31" s="41">
        <v>45664.0</v>
      </c>
      <c r="D31" s="93">
        <v>45666.0</v>
      </c>
      <c r="E31" s="43"/>
      <c r="F31" s="44" t="s">
        <v>315</v>
      </c>
      <c r="G31" s="45" t="s">
        <v>315</v>
      </c>
      <c r="H31" s="41">
        <v>35339.0</v>
      </c>
      <c r="I31" s="39">
        <v>28.0</v>
      </c>
      <c r="J31" s="46" t="s">
        <v>67</v>
      </c>
      <c r="K31" s="46" t="s">
        <v>67</v>
      </c>
      <c r="L31" s="46" t="s">
        <v>316</v>
      </c>
      <c r="M31" s="46" t="s">
        <v>62</v>
      </c>
      <c r="N31" s="46" t="s">
        <v>79</v>
      </c>
      <c r="O31" s="46" t="s">
        <v>317</v>
      </c>
      <c r="P31" s="46" t="s">
        <v>318</v>
      </c>
      <c r="Q31" s="39" t="s">
        <v>319</v>
      </c>
      <c r="R31" s="46" t="s">
        <v>320</v>
      </c>
      <c r="S31" s="106">
        <v>59513.0</v>
      </c>
      <c r="T31" s="46" t="s">
        <v>148</v>
      </c>
      <c r="U31" s="47" t="s">
        <v>149</v>
      </c>
      <c r="V31" s="48">
        <v>143129.21</v>
      </c>
      <c r="W31" s="49">
        <v>0.0</v>
      </c>
      <c r="X31" s="49">
        <v>0.0</v>
      </c>
      <c r="Y31" s="49">
        <v>0.0</v>
      </c>
      <c r="Z31" s="50">
        <v>50000.0</v>
      </c>
      <c r="AA31" s="51">
        <v>22230.0</v>
      </c>
      <c r="AB31" s="49">
        <v>14820.0</v>
      </c>
      <c r="AC31" s="50">
        <f t="shared" si="1"/>
        <v>37050</v>
      </c>
      <c r="AD31" s="52">
        <f t="shared" si="2"/>
        <v>56079.21</v>
      </c>
      <c r="AE31" s="53" t="s">
        <v>321</v>
      </c>
      <c r="AF31" s="54" t="s">
        <v>70</v>
      </c>
      <c r="AG31" s="55" t="b">
        <v>1</v>
      </c>
      <c r="AH31" s="56"/>
      <c r="AI31" s="57" t="b">
        <v>1</v>
      </c>
      <c r="AJ31" s="56"/>
      <c r="AK31" s="57" t="b">
        <v>1</v>
      </c>
      <c r="AL31" s="56"/>
      <c r="AM31" s="57" t="s">
        <v>181</v>
      </c>
      <c r="AN31" s="46" t="b">
        <v>1</v>
      </c>
      <c r="AO31" s="46"/>
      <c r="AP31" s="54" t="s">
        <v>86</v>
      </c>
      <c r="AQ31" s="59" t="s">
        <v>95</v>
      </c>
      <c r="AR31" s="60" t="s">
        <v>75</v>
      </c>
      <c r="AS31" s="97">
        <f t="shared" si="3"/>
        <v>45696</v>
      </c>
      <c r="AT31" s="53"/>
      <c r="AU31" s="53"/>
      <c r="AV31" s="53"/>
      <c r="AW31" s="54"/>
      <c r="AX31" s="63"/>
      <c r="AY31" s="64"/>
      <c r="AZ31" s="65"/>
      <c r="BA31" s="66"/>
      <c r="BB31" s="67"/>
    </row>
    <row r="32" ht="15.75" customHeight="1">
      <c r="A32" s="39" t="s">
        <v>322</v>
      </c>
      <c r="B32" s="40">
        <v>17358.0</v>
      </c>
      <c r="C32" s="41">
        <v>45663.0</v>
      </c>
      <c r="D32" s="93">
        <v>45666.0</v>
      </c>
      <c r="E32" s="43"/>
      <c r="F32" s="44" t="s">
        <v>323</v>
      </c>
      <c r="G32" s="45" t="s">
        <v>323</v>
      </c>
      <c r="H32" s="41">
        <v>42313.0</v>
      </c>
      <c r="I32" s="39">
        <v>9.0</v>
      </c>
      <c r="J32" s="46" t="s">
        <v>324</v>
      </c>
      <c r="K32" s="46" t="s">
        <v>325</v>
      </c>
      <c r="L32" s="46" t="s">
        <v>326</v>
      </c>
      <c r="M32" s="46" t="s">
        <v>227</v>
      </c>
      <c r="N32" s="46" t="s">
        <v>63</v>
      </c>
      <c r="O32" s="46" t="s">
        <v>202</v>
      </c>
      <c r="P32" s="44" t="s">
        <v>202</v>
      </c>
      <c r="Q32" s="39" t="s">
        <v>66</v>
      </c>
      <c r="R32" s="46" t="s">
        <v>67</v>
      </c>
      <c r="S32" s="39" t="s">
        <v>67</v>
      </c>
      <c r="T32" s="46" t="s">
        <v>327</v>
      </c>
      <c r="U32" s="47" t="s">
        <v>67</v>
      </c>
      <c r="V32" s="48">
        <v>37014.04</v>
      </c>
      <c r="W32" s="49">
        <v>0.0</v>
      </c>
      <c r="X32" s="49">
        <v>0.0</v>
      </c>
      <c r="Y32" s="49">
        <v>0.0</v>
      </c>
      <c r="Z32" s="50">
        <v>20000.0</v>
      </c>
      <c r="AA32" s="51">
        <v>13650.0</v>
      </c>
      <c r="AB32" s="49">
        <v>5850.0</v>
      </c>
      <c r="AC32" s="50">
        <f t="shared" si="1"/>
        <v>19500</v>
      </c>
      <c r="AD32" s="52">
        <f t="shared" si="2"/>
        <v>-2485.96</v>
      </c>
      <c r="AE32" s="53" t="s">
        <v>69</v>
      </c>
      <c r="AF32" s="54" t="s">
        <v>70</v>
      </c>
      <c r="AG32" s="55" t="b">
        <v>1</v>
      </c>
      <c r="AH32" s="56"/>
      <c r="AI32" s="57" t="b">
        <v>1</v>
      </c>
      <c r="AJ32" s="56"/>
      <c r="AK32" s="57" t="b">
        <v>1</v>
      </c>
      <c r="AL32" s="56"/>
      <c r="AM32" s="57" t="s">
        <v>328</v>
      </c>
      <c r="AN32" s="46" t="b">
        <v>1</v>
      </c>
      <c r="AO32" s="46" t="s">
        <v>329</v>
      </c>
      <c r="AP32" s="54" t="s">
        <v>86</v>
      </c>
      <c r="AQ32" s="59" t="s">
        <v>95</v>
      </c>
      <c r="AR32" s="60" t="s">
        <v>75</v>
      </c>
      <c r="AS32" s="97">
        <f t="shared" si="3"/>
        <v>45696</v>
      </c>
      <c r="AT32" s="53"/>
      <c r="AU32" s="53"/>
      <c r="AV32" s="53"/>
      <c r="AW32" s="54"/>
      <c r="AX32" s="63"/>
      <c r="AY32" s="64"/>
      <c r="AZ32" s="65"/>
      <c r="BA32" s="66"/>
      <c r="BB32" s="67"/>
    </row>
    <row r="33" ht="15.75" customHeight="1">
      <c r="A33" s="39" t="s">
        <v>330</v>
      </c>
      <c r="B33" s="40">
        <v>17365.0</v>
      </c>
      <c r="C33" s="41">
        <v>45664.0</v>
      </c>
      <c r="D33" s="93">
        <v>45666.0</v>
      </c>
      <c r="E33" s="43"/>
      <c r="F33" s="44" t="s">
        <v>331</v>
      </c>
      <c r="G33" s="45" t="s">
        <v>331</v>
      </c>
      <c r="H33" s="41">
        <v>26238.0</v>
      </c>
      <c r="I33" s="39">
        <v>53.0</v>
      </c>
      <c r="J33" s="46" t="s">
        <v>107</v>
      </c>
      <c r="K33" s="46" t="s">
        <v>332</v>
      </c>
      <c r="L33" s="46" t="s">
        <v>333</v>
      </c>
      <c r="M33" s="46" t="s">
        <v>227</v>
      </c>
      <c r="N33" s="46" t="s">
        <v>334</v>
      </c>
      <c r="O33" s="46" t="s">
        <v>335</v>
      </c>
      <c r="P33" s="44" t="s">
        <v>335</v>
      </c>
      <c r="Q33" s="39" t="s">
        <v>336</v>
      </c>
      <c r="R33" s="44" t="s">
        <v>337</v>
      </c>
      <c r="S33" s="39">
        <v>47562.0</v>
      </c>
      <c r="T33" s="46" t="s">
        <v>338</v>
      </c>
      <c r="U33" s="47" t="s">
        <v>339</v>
      </c>
      <c r="V33" s="48">
        <v>226093.51</v>
      </c>
      <c r="W33" s="49">
        <v>0.0</v>
      </c>
      <c r="X33" s="49">
        <v>0.0</v>
      </c>
      <c r="Y33" s="49">
        <v>0.0</v>
      </c>
      <c r="Z33" s="50">
        <v>51778.68</v>
      </c>
      <c r="AA33" s="51">
        <v>36270.0</v>
      </c>
      <c r="AB33" s="49">
        <v>24180.0</v>
      </c>
      <c r="AC33" s="50">
        <f t="shared" si="1"/>
        <v>60450</v>
      </c>
      <c r="AD33" s="52">
        <f t="shared" si="2"/>
        <v>113864.83</v>
      </c>
      <c r="AE33" s="53" t="s">
        <v>84</v>
      </c>
      <c r="AF33" s="54" t="s">
        <v>70</v>
      </c>
      <c r="AG33" s="55" t="b">
        <v>1</v>
      </c>
      <c r="AH33" s="56"/>
      <c r="AI33" s="57" t="b">
        <v>1</v>
      </c>
      <c r="AJ33" s="56"/>
      <c r="AK33" s="57" t="b">
        <v>1</v>
      </c>
      <c r="AL33" s="56"/>
      <c r="AM33" s="57" t="s">
        <v>151</v>
      </c>
      <c r="AN33" s="46" t="b">
        <v>1</v>
      </c>
      <c r="AO33" s="46"/>
      <c r="AP33" s="54" t="s">
        <v>86</v>
      </c>
      <c r="AQ33" s="59" t="s">
        <v>74</v>
      </c>
      <c r="AR33" s="60" t="s">
        <v>75</v>
      </c>
      <c r="AS33" s="97">
        <f t="shared" si="3"/>
        <v>45696</v>
      </c>
      <c r="AT33" s="53"/>
      <c r="AU33" s="53"/>
      <c r="AV33" s="53"/>
      <c r="AW33" s="54"/>
      <c r="AX33" s="63"/>
      <c r="AY33" s="64"/>
      <c r="AZ33" s="65"/>
      <c r="BA33" s="66"/>
      <c r="BB33" s="67"/>
    </row>
    <row r="34" ht="15.75" customHeight="1">
      <c r="A34" s="68" t="s">
        <v>340</v>
      </c>
      <c r="B34" s="69">
        <v>17307.0</v>
      </c>
      <c r="C34" s="70">
        <v>45663.0</v>
      </c>
      <c r="D34" s="98">
        <v>45666.0</v>
      </c>
      <c r="E34" s="43"/>
      <c r="F34" s="72" t="s">
        <v>341</v>
      </c>
      <c r="G34" s="45" t="s">
        <v>341</v>
      </c>
      <c r="H34" s="70">
        <v>40536.0</v>
      </c>
      <c r="I34" s="68">
        <v>14.0</v>
      </c>
      <c r="J34" s="73" t="s">
        <v>342</v>
      </c>
      <c r="K34" s="73" t="s">
        <v>343</v>
      </c>
      <c r="L34" s="73" t="s">
        <v>344</v>
      </c>
      <c r="M34" s="73" t="s">
        <v>227</v>
      </c>
      <c r="N34" s="73" t="s">
        <v>63</v>
      </c>
      <c r="O34" s="73" t="s">
        <v>345</v>
      </c>
      <c r="P34" s="72" t="s">
        <v>346</v>
      </c>
      <c r="Q34" s="68" t="s">
        <v>66</v>
      </c>
      <c r="R34" s="73" t="s">
        <v>67</v>
      </c>
      <c r="S34" s="68" t="s">
        <v>67</v>
      </c>
      <c r="T34" s="73" t="s">
        <v>347</v>
      </c>
      <c r="U34" s="74" t="s">
        <v>67</v>
      </c>
      <c r="V34" s="75">
        <v>52625.79</v>
      </c>
      <c r="W34" s="76">
        <v>0.0</v>
      </c>
      <c r="X34" s="76">
        <v>0.0</v>
      </c>
      <c r="Y34" s="76">
        <v>0.0</v>
      </c>
      <c r="Z34" s="77">
        <v>20000.0</v>
      </c>
      <c r="AA34" s="78">
        <v>13650.0</v>
      </c>
      <c r="AB34" s="76">
        <v>5850.0</v>
      </c>
      <c r="AC34" s="77">
        <f t="shared" si="1"/>
        <v>19500</v>
      </c>
      <c r="AD34" s="79">
        <f t="shared" si="2"/>
        <v>13125.79</v>
      </c>
      <c r="AE34" s="80" t="s">
        <v>84</v>
      </c>
      <c r="AF34" s="81" t="s">
        <v>70</v>
      </c>
      <c r="AG34" s="82" t="b">
        <v>1</v>
      </c>
      <c r="AH34" s="83"/>
      <c r="AI34" s="84" t="b">
        <v>1</v>
      </c>
      <c r="AJ34" s="83"/>
      <c r="AK34" s="84" t="b">
        <v>1</v>
      </c>
      <c r="AL34" s="83"/>
      <c r="AM34" s="84" t="s">
        <v>348</v>
      </c>
      <c r="AN34" s="73" t="b">
        <v>1</v>
      </c>
      <c r="AO34" s="73"/>
      <c r="AP34" s="81" t="s">
        <v>86</v>
      </c>
      <c r="AQ34" s="85" t="s">
        <v>127</v>
      </c>
      <c r="AR34" s="86" t="s">
        <v>75</v>
      </c>
      <c r="AS34" s="100">
        <f t="shared" si="3"/>
        <v>45696</v>
      </c>
      <c r="AT34" s="80"/>
      <c r="AU34" s="80"/>
      <c r="AV34" s="80"/>
      <c r="AW34" s="81"/>
      <c r="AX34" s="88"/>
      <c r="AY34" s="89"/>
      <c r="AZ34" s="90"/>
      <c r="BA34" s="91"/>
      <c r="BB34" s="92"/>
    </row>
    <row r="35" ht="15.75" customHeight="1">
      <c r="A35" s="39" t="s">
        <v>349</v>
      </c>
      <c r="B35" s="40">
        <v>17353.0</v>
      </c>
      <c r="C35" s="41">
        <v>45663.0</v>
      </c>
      <c r="D35" s="42">
        <v>45667.0</v>
      </c>
      <c r="E35" s="43"/>
      <c r="F35" s="44" t="s">
        <v>350</v>
      </c>
      <c r="G35" s="45" t="s">
        <v>350</v>
      </c>
      <c r="H35" s="41">
        <v>35496.0</v>
      </c>
      <c r="I35" s="39">
        <v>27.0</v>
      </c>
      <c r="J35" s="46" t="s">
        <v>67</v>
      </c>
      <c r="K35" s="46" t="s">
        <v>67</v>
      </c>
      <c r="L35" s="46" t="s">
        <v>351</v>
      </c>
      <c r="M35" s="46" t="s">
        <v>227</v>
      </c>
      <c r="N35" s="94" t="s">
        <v>79</v>
      </c>
      <c r="O35" s="46" t="s">
        <v>352</v>
      </c>
      <c r="P35" s="46" t="s">
        <v>353</v>
      </c>
      <c r="Q35" s="39" t="s">
        <v>66</v>
      </c>
      <c r="R35" s="46" t="s">
        <v>67</v>
      </c>
      <c r="S35" s="39" t="s">
        <v>67</v>
      </c>
      <c r="T35" s="46" t="s">
        <v>354</v>
      </c>
      <c r="U35" s="47" t="s">
        <v>67</v>
      </c>
      <c r="V35" s="48">
        <v>59100.38</v>
      </c>
      <c r="W35" s="49">
        <v>0.0</v>
      </c>
      <c r="X35" s="49">
        <v>0.0</v>
      </c>
      <c r="Y35" s="49">
        <v>0.0</v>
      </c>
      <c r="Z35" s="50">
        <v>20000.0</v>
      </c>
      <c r="AA35" s="51">
        <v>13650.0</v>
      </c>
      <c r="AB35" s="49">
        <v>5850.0</v>
      </c>
      <c r="AC35" s="50">
        <f t="shared" si="1"/>
        <v>19500</v>
      </c>
      <c r="AD35" s="52">
        <f t="shared" si="2"/>
        <v>19600.38</v>
      </c>
      <c r="AE35" s="53" t="s">
        <v>84</v>
      </c>
      <c r="AF35" s="54" t="s">
        <v>70</v>
      </c>
      <c r="AG35" s="55" t="b">
        <v>1</v>
      </c>
      <c r="AH35" s="56"/>
      <c r="AI35" s="57" t="b">
        <v>1</v>
      </c>
      <c r="AJ35" s="108"/>
      <c r="AK35" s="57" t="b">
        <v>0</v>
      </c>
      <c r="AL35" s="126" t="s">
        <v>71</v>
      </c>
      <c r="AM35" s="57" t="s">
        <v>355</v>
      </c>
      <c r="AN35" s="46" t="b">
        <v>1</v>
      </c>
      <c r="AO35" s="46"/>
      <c r="AP35" s="54" t="s">
        <v>86</v>
      </c>
      <c r="AQ35" s="59" t="s">
        <v>95</v>
      </c>
      <c r="AR35" s="60" t="s">
        <v>75</v>
      </c>
      <c r="AS35" s="61">
        <f t="shared" si="3"/>
        <v>45697</v>
      </c>
      <c r="AT35" s="53"/>
      <c r="AU35" s="53"/>
      <c r="AV35" s="53"/>
      <c r="AW35" s="54"/>
      <c r="AX35" s="63"/>
      <c r="AY35" s="64"/>
      <c r="AZ35" s="65"/>
      <c r="BA35" s="66"/>
      <c r="BB35" s="67"/>
    </row>
    <row r="36" ht="15.75" customHeight="1">
      <c r="A36" s="39" t="s">
        <v>356</v>
      </c>
      <c r="B36" s="40">
        <v>17414.0</v>
      </c>
      <c r="C36" s="41">
        <v>45665.0</v>
      </c>
      <c r="D36" s="42">
        <v>45667.0</v>
      </c>
      <c r="E36" s="43"/>
      <c r="F36" s="44" t="s">
        <v>357</v>
      </c>
      <c r="G36" s="45" t="s">
        <v>357</v>
      </c>
      <c r="H36" s="41">
        <v>35014.0</v>
      </c>
      <c r="I36" s="39">
        <v>29.0</v>
      </c>
      <c r="J36" s="46" t="s">
        <v>67</v>
      </c>
      <c r="K36" s="46" t="s">
        <v>67</v>
      </c>
      <c r="L36" s="46" t="s">
        <v>358</v>
      </c>
      <c r="M36" s="46" t="s">
        <v>62</v>
      </c>
      <c r="N36" s="46" t="s">
        <v>79</v>
      </c>
      <c r="O36" s="46" t="s">
        <v>64</v>
      </c>
      <c r="P36" s="46" t="s">
        <v>359</v>
      </c>
      <c r="Q36" s="39" t="s">
        <v>360</v>
      </c>
      <c r="R36" s="46" t="s">
        <v>67</v>
      </c>
      <c r="S36" s="39" t="s">
        <v>67</v>
      </c>
      <c r="T36" s="46" t="s">
        <v>361</v>
      </c>
      <c r="U36" s="47" t="s">
        <v>67</v>
      </c>
      <c r="V36" s="48">
        <v>63045.82</v>
      </c>
      <c r="W36" s="49">
        <v>0.0</v>
      </c>
      <c r="X36" s="49">
        <v>0.0</v>
      </c>
      <c r="Y36" s="49">
        <v>40978.58</v>
      </c>
      <c r="Z36" s="50">
        <v>0.0</v>
      </c>
      <c r="AA36" s="51">
        <v>10237.5</v>
      </c>
      <c r="AB36" s="49">
        <v>4387.5</v>
      </c>
      <c r="AC36" s="50">
        <f t="shared" si="1"/>
        <v>14625</v>
      </c>
      <c r="AD36" s="52">
        <f t="shared" si="2"/>
        <v>7442.24</v>
      </c>
      <c r="AE36" s="53" t="s">
        <v>84</v>
      </c>
      <c r="AF36" s="54" t="s">
        <v>70</v>
      </c>
      <c r="AG36" s="55" t="b">
        <v>1</v>
      </c>
      <c r="AH36" s="56"/>
      <c r="AI36" s="57" t="b">
        <v>1</v>
      </c>
      <c r="AJ36" s="56"/>
      <c r="AK36" s="57" t="b">
        <v>1</v>
      </c>
      <c r="AL36" s="56"/>
      <c r="AM36" s="57" t="s">
        <v>362</v>
      </c>
      <c r="AN36" s="46" t="b">
        <v>1</v>
      </c>
      <c r="AO36" s="46"/>
      <c r="AP36" s="54" t="s">
        <v>73</v>
      </c>
      <c r="AQ36" s="59" t="s">
        <v>127</v>
      </c>
      <c r="AR36" s="60" t="s">
        <v>75</v>
      </c>
      <c r="AS36" s="61">
        <f t="shared" si="3"/>
        <v>45697</v>
      </c>
      <c r="AT36" s="53"/>
      <c r="AU36" s="53"/>
      <c r="AV36" s="53"/>
      <c r="AW36" s="54"/>
      <c r="AX36" s="63"/>
      <c r="AY36" s="64"/>
      <c r="AZ36" s="65"/>
      <c r="BA36" s="66"/>
      <c r="BB36" s="67"/>
    </row>
    <row r="37" ht="15.75" customHeight="1">
      <c r="A37" s="39" t="s">
        <v>363</v>
      </c>
      <c r="B37" s="40">
        <v>17367.0</v>
      </c>
      <c r="C37" s="41">
        <v>45664.0</v>
      </c>
      <c r="D37" s="42">
        <v>45667.0</v>
      </c>
      <c r="E37" s="43"/>
      <c r="F37" s="44" t="s">
        <v>364</v>
      </c>
      <c r="G37" s="45" t="s">
        <v>364</v>
      </c>
      <c r="H37" s="41">
        <v>45575.0</v>
      </c>
      <c r="I37" s="39">
        <v>0.0</v>
      </c>
      <c r="J37" s="46" t="s">
        <v>365</v>
      </c>
      <c r="K37" s="46" t="s">
        <v>366</v>
      </c>
      <c r="L37" s="46" t="s">
        <v>367</v>
      </c>
      <c r="M37" s="46" t="s">
        <v>62</v>
      </c>
      <c r="N37" s="46" t="s">
        <v>63</v>
      </c>
      <c r="O37" s="46" t="s">
        <v>368</v>
      </c>
      <c r="P37" s="44" t="s">
        <v>369</v>
      </c>
      <c r="Q37" s="39" t="s">
        <v>360</v>
      </c>
      <c r="R37" s="46" t="s">
        <v>67</v>
      </c>
      <c r="S37" s="39" t="s">
        <v>67</v>
      </c>
      <c r="T37" s="46" t="s">
        <v>168</v>
      </c>
      <c r="U37" s="47" t="s">
        <v>67</v>
      </c>
      <c r="V37" s="48">
        <v>49361.09</v>
      </c>
      <c r="W37" s="49">
        <v>0.0</v>
      </c>
      <c r="X37" s="49">
        <v>0.0</v>
      </c>
      <c r="Y37" s="49">
        <v>0.0</v>
      </c>
      <c r="Z37" s="50">
        <v>20234.95</v>
      </c>
      <c r="AA37" s="51">
        <v>10237.5</v>
      </c>
      <c r="AB37" s="49">
        <v>4387.5</v>
      </c>
      <c r="AC37" s="50">
        <f t="shared" si="1"/>
        <v>14625</v>
      </c>
      <c r="AD37" s="52">
        <f t="shared" si="2"/>
        <v>14501.14</v>
      </c>
      <c r="AE37" s="53" t="s">
        <v>69</v>
      </c>
      <c r="AF37" s="54" t="s">
        <v>70</v>
      </c>
      <c r="AG37" s="55" t="b">
        <v>1</v>
      </c>
      <c r="AH37" s="56"/>
      <c r="AI37" s="57" t="b">
        <v>1</v>
      </c>
      <c r="AJ37" s="56"/>
      <c r="AK37" s="57" t="b">
        <v>1</v>
      </c>
      <c r="AL37" s="56"/>
      <c r="AM37" s="57" t="s">
        <v>370</v>
      </c>
      <c r="AN37" s="46" t="b">
        <v>1</v>
      </c>
      <c r="AO37" s="46"/>
      <c r="AP37" s="54" t="s">
        <v>86</v>
      </c>
      <c r="AQ37" s="59" t="s">
        <v>95</v>
      </c>
      <c r="AR37" s="60" t="s">
        <v>75</v>
      </c>
      <c r="AS37" s="61">
        <f t="shared" si="3"/>
        <v>45697</v>
      </c>
      <c r="AT37" s="53"/>
      <c r="AU37" s="53"/>
      <c r="AV37" s="53"/>
      <c r="AW37" s="54"/>
      <c r="AX37" s="63"/>
      <c r="AY37" s="64"/>
      <c r="AZ37" s="65"/>
      <c r="BA37" s="66"/>
      <c r="BB37" s="67"/>
    </row>
    <row r="38" ht="15.75" customHeight="1">
      <c r="A38" s="39" t="s">
        <v>371</v>
      </c>
      <c r="B38" s="40">
        <v>17313.0</v>
      </c>
      <c r="C38" s="41">
        <v>45663.0</v>
      </c>
      <c r="D38" s="42">
        <v>45667.0</v>
      </c>
      <c r="E38" s="43"/>
      <c r="F38" s="44" t="s">
        <v>372</v>
      </c>
      <c r="G38" s="45" t="s">
        <v>372</v>
      </c>
      <c r="H38" s="41">
        <v>34761.0</v>
      </c>
      <c r="I38" s="39">
        <v>29.0</v>
      </c>
      <c r="J38" s="46" t="s">
        <v>67</v>
      </c>
      <c r="K38" s="46" t="s">
        <v>67</v>
      </c>
      <c r="L38" s="46" t="s">
        <v>373</v>
      </c>
      <c r="M38" s="46" t="s">
        <v>62</v>
      </c>
      <c r="N38" s="46" t="s">
        <v>79</v>
      </c>
      <c r="O38" s="46" t="s">
        <v>374</v>
      </c>
      <c r="P38" s="46" t="s">
        <v>375</v>
      </c>
      <c r="Q38" s="39" t="s">
        <v>66</v>
      </c>
      <c r="R38" s="46" t="s">
        <v>67</v>
      </c>
      <c r="S38" s="39" t="s">
        <v>67</v>
      </c>
      <c r="T38" s="46" t="s">
        <v>376</v>
      </c>
      <c r="U38" s="47" t="s">
        <v>67</v>
      </c>
      <c r="V38" s="48">
        <v>63053.28</v>
      </c>
      <c r="W38" s="49">
        <v>0.0</v>
      </c>
      <c r="X38" s="49">
        <v>0.0</v>
      </c>
      <c r="Y38" s="49">
        <v>42383.47</v>
      </c>
      <c r="Z38" s="50">
        <v>0.0</v>
      </c>
      <c r="AA38" s="51">
        <v>13650.0</v>
      </c>
      <c r="AB38" s="49">
        <v>5850.0</v>
      </c>
      <c r="AC38" s="50">
        <f t="shared" si="1"/>
        <v>19500</v>
      </c>
      <c r="AD38" s="52">
        <f t="shared" si="2"/>
        <v>1169.81</v>
      </c>
      <c r="AE38" s="53" t="s">
        <v>84</v>
      </c>
      <c r="AF38" s="54" t="s">
        <v>70</v>
      </c>
      <c r="AG38" s="55" t="b">
        <v>1</v>
      </c>
      <c r="AH38" s="56"/>
      <c r="AI38" s="57" t="b">
        <v>1</v>
      </c>
      <c r="AJ38" s="56"/>
      <c r="AK38" s="57" t="b">
        <v>1</v>
      </c>
      <c r="AL38" s="56"/>
      <c r="AM38" s="57" t="s">
        <v>377</v>
      </c>
      <c r="AN38" s="46" t="b">
        <v>1</v>
      </c>
      <c r="AO38" s="46"/>
      <c r="AP38" s="54" t="s">
        <v>86</v>
      </c>
      <c r="AQ38" s="59" t="s">
        <v>95</v>
      </c>
      <c r="AR38" s="60" t="s">
        <v>75</v>
      </c>
      <c r="AS38" s="61">
        <f t="shared" si="3"/>
        <v>45697</v>
      </c>
      <c r="AT38" s="53"/>
      <c r="AU38" s="53"/>
      <c r="AV38" s="53"/>
      <c r="AW38" s="54"/>
      <c r="AX38" s="63"/>
      <c r="AY38" s="64"/>
      <c r="AZ38" s="65"/>
      <c r="BA38" s="66"/>
      <c r="BB38" s="67"/>
    </row>
    <row r="39" ht="15.75" customHeight="1">
      <c r="A39" s="39" t="s">
        <v>104</v>
      </c>
      <c r="B39" s="40">
        <v>17357.0</v>
      </c>
      <c r="C39" s="41">
        <v>45664.0</v>
      </c>
      <c r="D39" s="42">
        <v>45667.0</v>
      </c>
      <c r="E39" s="43"/>
      <c r="F39" s="44" t="s">
        <v>378</v>
      </c>
      <c r="G39" s="45" t="s">
        <v>378</v>
      </c>
      <c r="H39" s="41">
        <v>22559.0</v>
      </c>
      <c r="I39" s="39">
        <v>63.0</v>
      </c>
      <c r="J39" s="46" t="s">
        <v>67</v>
      </c>
      <c r="K39" s="46" t="s">
        <v>67</v>
      </c>
      <c r="L39" s="46" t="s">
        <v>379</v>
      </c>
      <c r="M39" s="46" t="s">
        <v>227</v>
      </c>
      <c r="N39" s="46" t="s">
        <v>79</v>
      </c>
      <c r="O39" s="46" t="s">
        <v>380</v>
      </c>
      <c r="P39" s="46" t="s">
        <v>381</v>
      </c>
      <c r="Q39" s="39" t="s">
        <v>92</v>
      </c>
      <c r="R39" s="46" t="s">
        <v>67</v>
      </c>
      <c r="S39" s="39" t="s">
        <v>67</v>
      </c>
      <c r="T39" s="46" t="s">
        <v>382</v>
      </c>
      <c r="U39" s="47" t="s">
        <v>67</v>
      </c>
      <c r="V39" s="48">
        <v>85458.02</v>
      </c>
      <c r="W39" s="49">
        <v>17091.57</v>
      </c>
      <c r="X39" s="49">
        <v>0.0</v>
      </c>
      <c r="Y39" s="49">
        <v>0.0</v>
      </c>
      <c r="Z39" s="50">
        <v>20000.0</v>
      </c>
      <c r="AA39" s="51">
        <v>20475.0</v>
      </c>
      <c r="AB39" s="49">
        <v>8775.0</v>
      </c>
      <c r="AC39" s="50">
        <f t="shared" si="1"/>
        <v>29250</v>
      </c>
      <c r="AD39" s="52">
        <f t="shared" si="2"/>
        <v>19116.45</v>
      </c>
      <c r="AE39" s="53" t="s">
        <v>84</v>
      </c>
      <c r="AF39" s="54" t="s">
        <v>70</v>
      </c>
      <c r="AG39" s="55" t="b">
        <v>1</v>
      </c>
      <c r="AH39" s="56"/>
      <c r="AI39" s="57" t="b">
        <v>1</v>
      </c>
      <c r="AJ39" s="56"/>
      <c r="AK39" s="57" t="b">
        <v>1</v>
      </c>
      <c r="AL39" s="56"/>
      <c r="AM39" s="57" t="s">
        <v>383</v>
      </c>
      <c r="AN39" s="46" t="b">
        <v>1</v>
      </c>
      <c r="AO39" s="46" t="s">
        <v>384</v>
      </c>
      <c r="AP39" s="54" t="s">
        <v>86</v>
      </c>
      <c r="AQ39" s="59" t="s">
        <v>95</v>
      </c>
      <c r="AR39" s="60" t="s">
        <v>75</v>
      </c>
      <c r="AS39" s="61">
        <f t="shared" si="3"/>
        <v>45697</v>
      </c>
      <c r="AT39" s="53"/>
      <c r="AU39" s="53"/>
      <c r="AV39" s="53"/>
      <c r="AW39" s="54"/>
      <c r="AX39" s="63"/>
      <c r="AY39" s="64"/>
      <c r="AZ39" s="65"/>
      <c r="BA39" s="66"/>
      <c r="BB39" s="67"/>
    </row>
    <row r="40" ht="15.75" customHeight="1">
      <c r="A40" s="68" t="s">
        <v>385</v>
      </c>
      <c r="B40" s="69">
        <v>17337.0</v>
      </c>
      <c r="C40" s="70">
        <v>45663.0</v>
      </c>
      <c r="D40" s="71">
        <v>45667.0</v>
      </c>
      <c r="E40" s="43"/>
      <c r="F40" s="72" t="s">
        <v>386</v>
      </c>
      <c r="G40" s="45" t="s">
        <v>386</v>
      </c>
      <c r="H40" s="70">
        <v>17922.0</v>
      </c>
      <c r="I40" s="68">
        <v>75.0</v>
      </c>
      <c r="J40" s="73" t="s">
        <v>67</v>
      </c>
      <c r="K40" s="73" t="s">
        <v>67</v>
      </c>
      <c r="L40" s="73" t="s">
        <v>373</v>
      </c>
      <c r="M40" s="73" t="s">
        <v>89</v>
      </c>
      <c r="N40" s="73" t="s">
        <v>79</v>
      </c>
      <c r="O40" s="73" t="s">
        <v>387</v>
      </c>
      <c r="P40" s="73" t="s">
        <v>388</v>
      </c>
      <c r="Q40" s="127" t="s">
        <v>389</v>
      </c>
      <c r="R40" s="73" t="s">
        <v>67</v>
      </c>
      <c r="S40" s="68" t="s">
        <v>67</v>
      </c>
      <c r="T40" s="73" t="s">
        <v>390</v>
      </c>
      <c r="U40" s="74" t="s">
        <v>391</v>
      </c>
      <c r="V40" s="75">
        <v>147302.02</v>
      </c>
      <c r="W40" s="76">
        <v>29460.41</v>
      </c>
      <c r="X40" s="76">
        <v>0.0</v>
      </c>
      <c r="Y40" s="76">
        <v>0.0</v>
      </c>
      <c r="Z40" s="77">
        <v>60130.25</v>
      </c>
      <c r="AA40" s="78">
        <v>13650.0</v>
      </c>
      <c r="AB40" s="76">
        <v>5850.0</v>
      </c>
      <c r="AC40" s="77">
        <f t="shared" si="1"/>
        <v>19500</v>
      </c>
      <c r="AD40" s="79">
        <f t="shared" si="2"/>
        <v>38211.36</v>
      </c>
      <c r="AE40" s="80" t="s">
        <v>84</v>
      </c>
      <c r="AF40" s="81" t="s">
        <v>70</v>
      </c>
      <c r="AG40" s="82" t="b">
        <v>0</v>
      </c>
      <c r="AH40" s="128" t="s">
        <v>392</v>
      </c>
      <c r="AI40" s="84" t="b">
        <v>1</v>
      </c>
      <c r="AJ40" s="83"/>
      <c r="AK40" s="84" t="b">
        <v>1</v>
      </c>
      <c r="AL40" s="83"/>
      <c r="AM40" s="84" t="s">
        <v>393</v>
      </c>
      <c r="AN40" s="73" t="b">
        <v>1</v>
      </c>
      <c r="AO40" s="73"/>
      <c r="AP40" s="81" t="s">
        <v>266</v>
      </c>
      <c r="AQ40" s="85" t="s">
        <v>127</v>
      </c>
      <c r="AR40" s="86" t="s">
        <v>96</v>
      </c>
      <c r="AS40" s="87">
        <f t="shared" si="3"/>
        <v>45697</v>
      </c>
      <c r="AT40" s="80"/>
      <c r="AU40" s="80"/>
      <c r="AV40" s="80"/>
      <c r="AW40" s="81"/>
      <c r="AX40" s="88"/>
      <c r="AY40" s="89"/>
      <c r="AZ40" s="90"/>
      <c r="BA40" s="91"/>
      <c r="BB40" s="92"/>
    </row>
    <row r="41" ht="15.75" customHeight="1">
      <c r="A41" s="39" t="s">
        <v>394</v>
      </c>
      <c r="B41" s="40">
        <v>17461.0</v>
      </c>
      <c r="C41" s="41">
        <v>45666.0</v>
      </c>
      <c r="D41" s="93">
        <v>45668.0</v>
      </c>
      <c r="E41" s="43"/>
      <c r="F41" s="44" t="s">
        <v>395</v>
      </c>
      <c r="G41" s="45" t="s">
        <v>395</v>
      </c>
      <c r="H41" s="41">
        <v>35530.0</v>
      </c>
      <c r="I41" s="39">
        <v>27.0</v>
      </c>
      <c r="J41" s="46" t="s">
        <v>67</v>
      </c>
      <c r="K41" s="46" t="s">
        <v>67</v>
      </c>
      <c r="L41" s="46" t="s">
        <v>396</v>
      </c>
      <c r="M41" s="46" t="s">
        <v>62</v>
      </c>
      <c r="N41" s="94" t="s">
        <v>79</v>
      </c>
      <c r="O41" s="46" t="s">
        <v>397</v>
      </c>
      <c r="P41" s="44" t="s">
        <v>398</v>
      </c>
      <c r="Q41" s="39" t="s">
        <v>399</v>
      </c>
      <c r="R41" s="46" t="s">
        <v>67</v>
      </c>
      <c r="S41" s="39" t="s">
        <v>67</v>
      </c>
      <c r="T41" s="46" t="s">
        <v>400</v>
      </c>
      <c r="U41" s="47" t="s">
        <v>67</v>
      </c>
      <c r="V41" s="48">
        <v>45925.57</v>
      </c>
      <c r="W41" s="49">
        <v>0.0</v>
      </c>
      <c r="X41" s="49">
        <v>0.0</v>
      </c>
      <c r="Y41" s="49">
        <v>27311.18</v>
      </c>
      <c r="Z41" s="50">
        <v>2429.39</v>
      </c>
      <c r="AA41" s="51">
        <v>11329.5</v>
      </c>
      <c r="AB41" s="49">
        <v>4855.5</v>
      </c>
      <c r="AC41" s="50">
        <f t="shared" si="1"/>
        <v>16185</v>
      </c>
      <c r="AD41" s="52">
        <f t="shared" si="2"/>
        <v>0</v>
      </c>
      <c r="AE41" s="53" t="s">
        <v>84</v>
      </c>
      <c r="AF41" s="54" t="s">
        <v>70</v>
      </c>
      <c r="AG41" s="55" t="b">
        <v>1</v>
      </c>
      <c r="AH41" s="56"/>
      <c r="AI41" s="57" t="b">
        <v>0</v>
      </c>
      <c r="AJ41" s="109" t="s">
        <v>401</v>
      </c>
      <c r="AK41" s="57" t="b">
        <v>0</v>
      </c>
      <c r="AL41" s="126" t="s">
        <v>71</v>
      </c>
      <c r="AM41" s="57"/>
      <c r="AN41" s="46" t="b">
        <v>1</v>
      </c>
      <c r="AO41" s="46"/>
      <c r="AP41" s="54" t="s">
        <v>86</v>
      </c>
      <c r="AQ41" s="59" t="s">
        <v>95</v>
      </c>
      <c r="AR41" s="60" t="s">
        <v>75</v>
      </c>
      <c r="AS41" s="129">
        <f t="shared" si="3"/>
        <v>45698</v>
      </c>
      <c r="AT41" s="53"/>
      <c r="AU41" s="53"/>
      <c r="AV41" s="53"/>
      <c r="AW41" s="54"/>
      <c r="AX41" s="63"/>
      <c r="AY41" s="64"/>
      <c r="AZ41" s="65"/>
      <c r="BA41" s="66"/>
      <c r="BB41" s="67"/>
    </row>
    <row r="42" ht="15.75" customHeight="1">
      <c r="A42" s="39" t="s">
        <v>402</v>
      </c>
      <c r="B42" s="40">
        <v>17443.0</v>
      </c>
      <c r="C42" s="41">
        <v>45665.0</v>
      </c>
      <c r="D42" s="93">
        <v>45668.0</v>
      </c>
      <c r="E42" s="43"/>
      <c r="F42" s="44" t="s">
        <v>403</v>
      </c>
      <c r="G42" s="45" t="s">
        <v>403</v>
      </c>
      <c r="H42" s="41">
        <v>30659.0</v>
      </c>
      <c r="I42" s="39">
        <v>41.0</v>
      </c>
      <c r="J42" s="46" t="s">
        <v>67</v>
      </c>
      <c r="K42" s="46" t="s">
        <v>67</v>
      </c>
      <c r="L42" s="46" t="s">
        <v>404</v>
      </c>
      <c r="M42" s="46" t="s">
        <v>62</v>
      </c>
      <c r="N42" s="46" t="s">
        <v>79</v>
      </c>
      <c r="O42" s="46" t="s">
        <v>405</v>
      </c>
      <c r="P42" s="46" t="s">
        <v>406</v>
      </c>
      <c r="Q42" s="39" t="s">
        <v>407</v>
      </c>
      <c r="R42" s="46" t="s">
        <v>67</v>
      </c>
      <c r="S42" s="39" t="s">
        <v>67</v>
      </c>
      <c r="T42" s="46" t="s">
        <v>408</v>
      </c>
      <c r="U42" s="47" t="s">
        <v>67</v>
      </c>
      <c r="V42" s="48">
        <v>67362.27</v>
      </c>
      <c r="W42" s="49">
        <v>0.0</v>
      </c>
      <c r="X42" s="49">
        <v>0.0</v>
      </c>
      <c r="Y42" s="49">
        <v>37650.44</v>
      </c>
      <c r="Z42" s="50">
        <v>6701.83</v>
      </c>
      <c r="AA42" s="51">
        <v>16107.0</v>
      </c>
      <c r="AB42" s="49">
        <v>6903.0</v>
      </c>
      <c r="AC42" s="50">
        <f t="shared" si="1"/>
        <v>23010</v>
      </c>
      <c r="AD42" s="52">
        <f t="shared" si="2"/>
        <v>0</v>
      </c>
      <c r="AE42" s="53" t="s">
        <v>84</v>
      </c>
      <c r="AF42" s="54" t="s">
        <v>70</v>
      </c>
      <c r="AG42" s="55" t="b">
        <v>1</v>
      </c>
      <c r="AH42" s="56"/>
      <c r="AI42" s="57" t="b">
        <v>1</v>
      </c>
      <c r="AJ42" s="56"/>
      <c r="AK42" s="57" t="b">
        <v>1</v>
      </c>
      <c r="AL42" s="56"/>
      <c r="AM42" s="57" t="s">
        <v>409</v>
      </c>
      <c r="AN42" s="46" t="b">
        <v>1</v>
      </c>
      <c r="AO42" s="46"/>
      <c r="AP42" s="54" t="s">
        <v>266</v>
      </c>
      <c r="AQ42" s="59" t="s">
        <v>95</v>
      </c>
      <c r="AR42" s="60" t="s">
        <v>96</v>
      </c>
      <c r="AS42" s="97">
        <f t="shared" si="3"/>
        <v>45698</v>
      </c>
      <c r="AT42" s="53"/>
      <c r="AU42" s="53"/>
      <c r="AV42" s="53"/>
      <c r="AW42" s="54"/>
      <c r="AX42" s="63"/>
      <c r="AY42" s="64"/>
      <c r="AZ42" s="65"/>
      <c r="BA42" s="66"/>
      <c r="BB42" s="67"/>
    </row>
    <row r="43" ht="15.75" customHeight="1">
      <c r="A43" s="39" t="s">
        <v>410</v>
      </c>
      <c r="B43" s="40">
        <v>17291.0</v>
      </c>
      <c r="C43" s="41">
        <v>45662.0</v>
      </c>
      <c r="D43" s="93">
        <v>45668.0</v>
      </c>
      <c r="E43" s="43"/>
      <c r="F43" s="44" t="s">
        <v>411</v>
      </c>
      <c r="G43" s="45" t="s">
        <v>411</v>
      </c>
      <c r="H43" s="41">
        <v>41366.0</v>
      </c>
      <c r="I43" s="39">
        <v>11.0</v>
      </c>
      <c r="J43" s="46" t="s">
        <v>107</v>
      </c>
      <c r="K43" s="46" t="s">
        <v>412</v>
      </c>
      <c r="L43" s="46" t="s">
        <v>413</v>
      </c>
      <c r="M43" s="46" t="s">
        <v>174</v>
      </c>
      <c r="N43" s="46" t="s">
        <v>63</v>
      </c>
      <c r="O43" s="46" t="s">
        <v>64</v>
      </c>
      <c r="P43" s="44" t="s">
        <v>414</v>
      </c>
      <c r="Q43" s="39" t="s">
        <v>297</v>
      </c>
      <c r="R43" s="46" t="s">
        <v>67</v>
      </c>
      <c r="S43" s="39" t="s">
        <v>67</v>
      </c>
      <c r="T43" s="46" t="s">
        <v>415</v>
      </c>
      <c r="U43" s="47" t="s">
        <v>416</v>
      </c>
      <c r="V43" s="48">
        <v>114873.6</v>
      </c>
      <c r="W43" s="49">
        <v>0.0</v>
      </c>
      <c r="X43" s="49">
        <v>0.0</v>
      </c>
      <c r="Y43" s="49">
        <v>0.0</v>
      </c>
      <c r="Z43" s="50">
        <v>20410.9</v>
      </c>
      <c r="AA43" s="51">
        <v>32900.0</v>
      </c>
      <c r="AB43" s="49">
        <v>14100.0</v>
      </c>
      <c r="AC43" s="50">
        <f t="shared" si="1"/>
        <v>47000</v>
      </c>
      <c r="AD43" s="52">
        <f t="shared" si="2"/>
        <v>47462.7</v>
      </c>
      <c r="AE43" s="53" t="s">
        <v>170</v>
      </c>
      <c r="AF43" s="54" t="s">
        <v>70</v>
      </c>
      <c r="AG43" s="55" t="b">
        <v>1</v>
      </c>
      <c r="AH43" s="56"/>
      <c r="AI43" s="57" t="b">
        <v>1</v>
      </c>
      <c r="AJ43" s="56"/>
      <c r="AK43" s="57" t="b">
        <v>1</v>
      </c>
      <c r="AL43" s="56"/>
      <c r="AM43" s="57" t="s">
        <v>417</v>
      </c>
      <c r="AN43" s="46" t="b">
        <v>1</v>
      </c>
      <c r="AO43" s="46"/>
      <c r="AP43" s="54" t="s">
        <v>73</v>
      </c>
      <c r="AQ43" s="59" t="s">
        <v>95</v>
      </c>
      <c r="AR43" s="60" t="s">
        <v>75</v>
      </c>
      <c r="AS43" s="97">
        <f t="shared" si="3"/>
        <v>45698</v>
      </c>
      <c r="AT43" s="53"/>
      <c r="AU43" s="53"/>
      <c r="AV43" s="53"/>
      <c r="AW43" s="54"/>
      <c r="AX43" s="63"/>
      <c r="AY43" s="64"/>
      <c r="AZ43" s="65"/>
      <c r="BA43" s="66"/>
      <c r="BB43" s="67"/>
    </row>
    <row r="44" ht="15.75" customHeight="1">
      <c r="A44" s="39" t="s">
        <v>418</v>
      </c>
      <c r="B44" s="40">
        <v>17319.0</v>
      </c>
      <c r="C44" s="41">
        <v>45663.0</v>
      </c>
      <c r="D44" s="93">
        <v>45668.0</v>
      </c>
      <c r="E44" s="43"/>
      <c r="F44" s="44" t="s">
        <v>419</v>
      </c>
      <c r="G44" s="45" t="s">
        <v>419</v>
      </c>
      <c r="H44" s="41">
        <v>25769.0</v>
      </c>
      <c r="I44" s="39">
        <v>54.0</v>
      </c>
      <c r="J44" s="46" t="s">
        <v>67</v>
      </c>
      <c r="K44" s="46" t="s">
        <v>67</v>
      </c>
      <c r="L44" s="46" t="s">
        <v>420</v>
      </c>
      <c r="M44" s="46" t="s">
        <v>164</v>
      </c>
      <c r="N44" s="46" t="s">
        <v>79</v>
      </c>
      <c r="O44" s="46" t="s">
        <v>421</v>
      </c>
      <c r="P44" s="46" t="s">
        <v>422</v>
      </c>
      <c r="Q44" s="39" t="s">
        <v>423</v>
      </c>
      <c r="R44" s="46" t="s">
        <v>67</v>
      </c>
      <c r="S44" s="39"/>
      <c r="T44" s="46" t="s">
        <v>424</v>
      </c>
      <c r="U44" s="47" t="s">
        <v>425</v>
      </c>
      <c r="V44" s="48">
        <v>363124.41</v>
      </c>
      <c r="W44" s="49">
        <v>0.0</v>
      </c>
      <c r="X44" s="49">
        <v>0.0</v>
      </c>
      <c r="Y44" s="49">
        <v>0.0</v>
      </c>
      <c r="Z44" s="50">
        <v>235755.32</v>
      </c>
      <c r="AA44" s="51">
        <v>15741.6</v>
      </c>
      <c r="AB44" s="49">
        <v>6746.4</v>
      </c>
      <c r="AC44" s="50">
        <f t="shared" si="1"/>
        <v>22488</v>
      </c>
      <c r="AD44" s="52">
        <f t="shared" si="2"/>
        <v>104881.09</v>
      </c>
      <c r="AE44" s="53" t="s">
        <v>84</v>
      </c>
      <c r="AF44" s="54" t="s">
        <v>70</v>
      </c>
      <c r="AG44" s="55" t="b">
        <v>1</v>
      </c>
      <c r="AH44" s="56"/>
      <c r="AI44" s="57" t="b">
        <v>1</v>
      </c>
      <c r="AJ44" s="56"/>
      <c r="AK44" s="57" t="b">
        <v>1</v>
      </c>
      <c r="AL44" s="56"/>
      <c r="AM44" s="57"/>
      <c r="AN44" s="46" t="b">
        <v>1</v>
      </c>
      <c r="AO44" s="46"/>
      <c r="AP44" s="54" t="s">
        <v>73</v>
      </c>
      <c r="AQ44" s="59"/>
      <c r="AR44" s="60" t="s">
        <v>75</v>
      </c>
      <c r="AS44" s="97">
        <f t="shared" si="3"/>
        <v>45698</v>
      </c>
      <c r="AT44" s="53"/>
      <c r="AU44" s="53"/>
      <c r="AV44" s="53"/>
      <c r="AW44" s="54"/>
      <c r="AX44" s="63"/>
      <c r="AY44" s="64"/>
      <c r="AZ44" s="65"/>
      <c r="BA44" s="66"/>
      <c r="BB44" s="67"/>
    </row>
    <row r="45" ht="15.75" customHeight="1">
      <c r="A45" s="68" t="s">
        <v>426</v>
      </c>
      <c r="B45" s="69">
        <v>17571.0</v>
      </c>
      <c r="C45" s="70">
        <v>45668.0</v>
      </c>
      <c r="D45" s="98">
        <v>45668.0</v>
      </c>
      <c r="E45" s="130"/>
      <c r="F45" s="72" t="s">
        <v>427</v>
      </c>
      <c r="G45" s="45" t="e">
        <v>#N/A</v>
      </c>
      <c r="H45" s="70">
        <v>31439.0</v>
      </c>
      <c r="I45" s="68">
        <v>38.0</v>
      </c>
      <c r="J45" s="73" t="s">
        <v>67</v>
      </c>
      <c r="K45" s="73" t="s">
        <v>67</v>
      </c>
      <c r="L45" s="73" t="s">
        <v>428</v>
      </c>
      <c r="M45" s="73" t="s">
        <v>62</v>
      </c>
      <c r="N45" s="73" t="s">
        <v>79</v>
      </c>
      <c r="O45" s="73" t="s">
        <v>429</v>
      </c>
      <c r="P45" s="72" t="s">
        <v>430</v>
      </c>
      <c r="Q45" s="68" t="s">
        <v>431</v>
      </c>
      <c r="R45" s="72" t="s">
        <v>432</v>
      </c>
      <c r="S45" s="68">
        <v>27328.0</v>
      </c>
      <c r="T45" s="73" t="s">
        <v>279</v>
      </c>
      <c r="U45" s="74" t="s">
        <v>67</v>
      </c>
      <c r="V45" s="75">
        <v>30059.27</v>
      </c>
      <c r="W45" s="76">
        <v>0.0</v>
      </c>
      <c r="X45" s="76">
        <v>0.0</v>
      </c>
      <c r="Y45" s="76">
        <v>14420.27</v>
      </c>
      <c r="Z45" s="77">
        <v>0.0</v>
      </c>
      <c r="AA45" s="78">
        <v>10725.0</v>
      </c>
      <c r="AB45" s="76">
        <v>4914.0</v>
      </c>
      <c r="AC45" s="77">
        <f t="shared" si="1"/>
        <v>15639</v>
      </c>
      <c r="AD45" s="79">
        <f t="shared" si="2"/>
        <v>0</v>
      </c>
      <c r="AE45" s="80" t="s">
        <v>306</v>
      </c>
      <c r="AF45" s="81" t="s">
        <v>307</v>
      </c>
      <c r="AG45" s="82" t="b">
        <v>1</v>
      </c>
      <c r="AH45" s="83"/>
      <c r="AI45" s="84" t="b">
        <v>1</v>
      </c>
      <c r="AJ45" s="83"/>
      <c r="AK45" s="84" t="b">
        <v>1</v>
      </c>
      <c r="AL45" s="83"/>
      <c r="AM45" s="84" t="s">
        <v>246</v>
      </c>
      <c r="AN45" s="73" t="b">
        <v>1</v>
      </c>
      <c r="AO45" s="73"/>
      <c r="AP45" s="81" t="s">
        <v>86</v>
      </c>
      <c r="AQ45" s="85"/>
      <c r="AR45" s="86" t="s">
        <v>75</v>
      </c>
      <c r="AS45" s="100">
        <f t="shared" si="3"/>
        <v>45698</v>
      </c>
      <c r="AT45" s="80"/>
      <c r="AU45" s="80"/>
      <c r="AV45" s="80"/>
      <c r="AW45" s="81"/>
      <c r="AX45" s="88"/>
      <c r="AY45" s="89"/>
      <c r="AZ45" s="90"/>
      <c r="BA45" s="91"/>
      <c r="BB45" s="92"/>
    </row>
    <row r="46" ht="15.75" customHeight="1">
      <c r="A46" s="39" t="s">
        <v>433</v>
      </c>
      <c r="B46" s="40">
        <v>17390.0</v>
      </c>
      <c r="C46" s="41">
        <v>45664.0</v>
      </c>
      <c r="D46" s="42">
        <v>45669.0</v>
      </c>
      <c r="E46" s="43"/>
      <c r="F46" s="44" t="s">
        <v>434</v>
      </c>
      <c r="G46" s="45" t="e">
        <v>#N/A</v>
      </c>
      <c r="H46" s="41">
        <v>26159.0</v>
      </c>
      <c r="I46" s="39">
        <v>53.0</v>
      </c>
      <c r="J46" s="46" t="s">
        <v>67</v>
      </c>
      <c r="K46" s="46" t="s">
        <v>67</v>
      </c>
      <c r="L46" s="46" t="s">
        <v>435</v>
      </c>
      <c r="M46" s="46" t="s">
        <v>62</v>
      </c>
      <c r="N46" s="94" t="s">
        <v>79</v>
      </c>
      <c r="O46" s="46" t="s">
        <v>436</v>
      </c>
      <c r="P46" s="46" t="s">
        <v>437</v>
      </c>
      <c r="Q46" s="39" t="s">
        <v>438</v>
      </c>
      <c r="R46" s="46" t="s">
        <v>67</v>
      </c>
      <c r="S46" s="39"/>
      <c r="T46" s="46" t="s">
        <v>93</v>
      </c>
      <c r="U46" s="47" t="s">
        <v>439</v>
      </c>
      <c r="V46" s="48">
        <v>131597.21</v>
      </c>
      <c r="W46" s="49">
        <v>0.0</v>
      </c>
      <c r="X46" s="49">
        <v>0.0</v>
      </c>
      <c r="Y46" s="49">
        <v>86871.41</v>
      </c>
      <c r="Z46" s="50">
        <v>34000.8</v>
      </c>
      <c r="AA46" s="51">
        <v>7507.5</v>
      </c>
      <c r="AB46" s="49">
        <v>3217.5</v>
      </c>
      <c r="AC46" s="50">
        <f t="shared" si="1"/>
        <v>10725</v>
      </c>
      <c r="AD46" s="52">
        <f t="shared" si="2"/>
        <v>0</v>
      </c>
      <c r="AE46" s="53" t="s">
        <v>84</v>
      </c>
      <c r="AF46" s="54" t="s">
        <v>70</v>
      </c>
      <c r="AG46" s="55" t="b">
        <v>1</v>
      </c>
      <c r="AH46" s="56"/>
      <c r="AI46" s="57" t="b">
        <v>1</v>
      </c>
      <c r="AJ46" s="108"/>
      <c r="AK46" s="57" t="b">
        <v>1</v>
      </c>
      <c r="AL46" s="108"/>
      <c r="AM46" s="57"/>
      <c r="AN46" s="46" t="b">
        <v>1</v>
      </c>
      <c r="AO46" s="46"/>
      <c r="AP46" s="54" t="s">
        <v>86</v>
      </c>
      <c r="AQ46" s="59" t="s">
        <v>95</v>
      </c>
      <c r="AR46" s="60" t="s">
        <v>75</v>
      </c>
      <c r="AS46" s="61">
        <f t="shared" si="3"/>
        <v>45699</v>
      </c>
      <c r="AT46" s="53"/>
      <c r="AU46" s="53"/>
      <c r="AV46" s="53"/>
      <c r="AW46" s="54"/>
      <c r="AX46" s="63"/>
      <c r="AY46" s="64"/>
      <c r="AZ46" s="65"/>
      <c r="BA46" s="66"/>
      <c r="BB46" s="67"/>
    </row>
    <row r="47" ht="15.75" customHeight="1">
      <c r="A47" s="39" t="s">
        <v>440</v>
      </c>
      <c r="B47" s="40">
        <v>17550.0</v>
      </c>
      <c r="C47" s="41">
        <v>45667.0</v>
      </c>
      <c r="D47" s="42">
        <v>45669.0</v>
      </c>
      <c r="E47" s="43"/>
      <c r="F47" s="44" t="s">
        <v>441</v>
      </c>
      <c r="G47" s="45" t="e">
        <v>#N/A</v>
      </c>
      <c r="H47" s="41">
        <v>31908.0</v>
      </c>
      <c r="I47" s="39">
        <v>37.0</v>
      </c>
      <c r="J47" s="46" t="s">
        <v>67</v>
      </c>
      <c r="K47" s="46" t="s">
        <v>67</v>
      </c>
      <c r="L47" s="46" t="s">
        <v>442</v>
      </c>
      <c r="M47" s="46" t="s">
        <v>174</v>
      </c>
      <c r="N47" s="46" t="s">
        <v>79</v>
      </c>
      <c r="O47" s="46" t="s">
        <v>443</v>
      </c>
      <c r="P47" s="44" t="s">
        <v>444</v>
      </c>
      <c r="Q47" s="39" t="s">
        <v>445</v>
      </c>
      <c r="R47" s="46" t="s">
        <v>446</v>
      </c>
      <c r="S47" s="39">
        <v>46255.0</v>
      </c>
      <c r="T47" s="46" t="s">
        <v>279</v>
      </c>
      <c r="U47" s="47" t="s">
        <v>447</v>
      </c>
      <c r="V47" s="48">
        <v>99121.81</v>
      </c>
      <c r="W47" s="49">
        <v>0.0</v>
      </c>
      <c r="X47" s="49">
        <v>0.0</v>
      </c>
      <c r="Y47" s="49">
        <v>0.0</v>
      </c>
      <c r="Z47" s="50">
        <v>30000.0</v>
      </c>
      <c r="AA47" s="51">
        <v>10530.0</v>
      </c>
      <c r="AB47" s="49">
        <v>13104.0</v>
      </c>
      <c r="AC47" s="50">
        <f t="shared" si="1"/>
        <v>23634</v>
      </c>
      <c r="AD47" s="52">
        <f t="shared" si="2"/>
        <v>45487.81</v>
      </c>
      <c r="AE47" s="53" t="s">
        <v>150</v>
      </c>
      <c r="AF47" s="54" t="s">
        <v>70</v>
      </c>
      <c r="AG47" s="55" t="b">
        <v>1</v>
      </c>
      <c r="AH47" s="56"/>
      <c r="AI47" s="57" t="b">
        <v>1</v>
      </c>
      <c r="AJ47" s="56"/>
      <c r="AK47" s="57" t="b">
        <v>1</v>
      </c>
      <c r="AL47" s="56"/>
      <c r="AM47" s="57" t="s">
        <v>151</v>
      </c>
      <c r="AN47" s="46" t="b">
        <v>1</v>
      </c>
      <c r="AO47" s="104" t="s">
        <v>448</v>
      </c>
      <c r="AP47" s="54" t="s">
        <v>86</v>
      </c>
      <c r="AQ47" s="59" t="s">
        <v>95</v>
      </c>
      <c r="AR47" s="60" t="s">
        <v>75</v>
      </c>
      <c r="AS47" s="61">
        <f t="shared" si="3"/>
        <v>45699</v>
      </c>
      <c r="AT47" s="53"/>
      <c r="AU47" s="53"/>
      <c r="AV47" s="53"/>
      <c r="AW47" s="54"/>
      <c r="AX47" s="63"/>
      <c r="AY47" s="64"/>
      <c r="AZ47" s="65"/>
      <c r="BA47" s="66"/>
      <c r="BB47" s="67"/>
    </row>
    <row r="48" ht="15.75" customHeight="1">
      <c r="A48" s="39" t="s">
        <v>449</v>
      </c>
      <c r="B48" s="40">
        <v>17463.0</v>
      </c>
      <c r="C48" s="41">
        <v>45666.0</v>
      </c>
      <c r="D48" s="42">
        <v>45669.0</v>
      </c>
      <c r="E48" s="43"/>
      <c r="F48" s="44" t="s">
        <v>450</v>
      </c>
      <c r="G48" s="45" t="e">
        <v>#N/A</v>
      </c>
      <c r="H48" s="41">
        <v>27945.0</v>
      </c>
      <c r="I48" s="39">
        <v>5.0</v>
      </c>
      <c r="J48" s="46" t="s">
        <v>451</v>
      </c>
      <c r="K48" s="46" t="s">
        <v>452</v>
      </c>
      <c r="L48" s="46" t="s">
        <v>453</v>
      </c>
      <c r="M48" s="46" t="s">
        <v>62</v>
      </c>
      <c r="N48" s="46" t="s">
        <v>63</v>
      </c>
      <c r="O48" s="46" t="s">
        <v>454</v>
      </c>
      <c r="P48" s="46" t="s">
        <v>455</v>
      </c>
      <c r="Q48" s="39" t="s">
        <v>92</v>
      </c>
      <c r="R48" s="46" t="s">
        <v>67</v>
      </c>
      <c r="S48" s="39" t="s">
        <v>67</v>
      </c>
      <c r="T48" s="46" t="s">
        <v>456</v>
      </c>
      <c r="U48" s="47" t="s">
        <v>67</v>
      </c>
      <c r="V48" s="48">
        <v>103444.71</v>
      </c>
      <c r="W48" s="49">
        <v>0.0</v>
      </c>
      <c r="X48" s="49">
        <v>0.0</v>
      </c>
      <c r="Y48" s="49">
        <v>0.0</v>
      </c>
      <c r="Z48" s="50">
        <v>36969.59</v>
      </c>
      <c r="AA48" s="51">
        <v>20475.0</v>
      </c>
      <c r="AB48" s="49">
        <v>8775.0</v>
      </c>
      <c r="AC48" s="50">
        <f t="shared" si="1"/>
        <v>29250</v>
      </c>
      <c r="AD48" s="52">
        <f t="shared" si="2"/>
        <v>37225.12</v>
      </c>
      <c r="AE48" s="53" t="s">
        <v>69</v>
      </c>
      <c r="AF48" s="54" t="s">
        <v>70</v>
      </c>
      <c r="AG48" s="55" t="b">
        <v>1</v>
      </c>
      <c r="AH48" s="56"/>
      <c r="AI48" s="57" t="b">
        <v>1</v>
      </c>
      <c r="AJ48" s="56"/>
      <c r="AK48" s="57" t="b">
        <v>1</v>
      </c>
      <c r="AL48" s="56"/>
      <c r="AM48" s="57" t="s">
        <v>457</v>
      </c>
      <c r="AN48" s="46" t="b">
        <v>1</v>
      </c>
      <c r="AO48" s="46"/>
      <c r="AP48" s="54" t="s">
        <v>73</v>
      </c>
      <c r="AQ48" s="59"/>
      <c r="AR48" s="60" t="s">
        <v>75</v>
      </c>
      <c r="AS48" s="61">
        <f t="shared" si="3"/>
        <v>45699</v>
      </c>
      <c r="AT48" s="53"/>
      <c r="AU48" s="53"/>
      <c r="AV48" s="53"/>
      <c r="AW48" s="54"/>
      <c r="AX48" s="63"/>
      <c r="AY48" s="64"/>
      <c r="AZ48" s="65"/>
      <c r="BA48" s="66"/>
      <c r="BB48" s="67"/>
    </row>
    <row r="49" ht="15.75" customHeight="1">
      <c r="A49" s="39" t="s">
        <v>458</v>
      </c>
      <c r="B49" s="40">
        <v>17528.0</v>
      </c>
      <c r="C49" s="41">
        <v>45667.0</v>
      </c>
      <c r="D49" s="42">
        <v>45669.0</v>
      </c>
      <c r="E49" s="43"/>
      <c r="F49" s="44" t="s">
        <v>459</v>
      </c>
      <c r="G49" s="45" t="e">
        <v>#N/A</v>
      </c>
      <c r="H49" s="41">
        <v>39032.0</v>
      </c>
      <c r="I49" s="39">
        <v>18.0</v>
      </c>
      <c r="J49" s="46" t="s">
        <v>460</v>
      </c>
      <c r="K49" s="46" t="s">
        <v>461</v>
      </c>
      <c r="L49" s="46" t="s">
        <v>462</v>
      </c>
      <c r="M49" s="46" t="s">
        <v>463</v>
      </c>
      <c r="N49" s="46" t="s">
        <v>63</v>
      </c>
      <c r="O49" s="46" t="s">
        <v>464</v>
      </c>
      <c r="P49" s="44" t="s">
        <v>465</v>
      </c>
      <c r="Q49" s="39" t="s">
        <v>66</v>
      </c>
      <c r="R49" s="46" t="s">
        <v>67</v>
      </c>
      <c r="S49" s="39" t="s">
        <v>67</v>
      </c>
      <c r="T49" s="46" t="s">
        <v>168</v>
      </c>
      <c r="U49" s="47" t="s">
        <v>67</v>
      </c>
      <c r="V49" s="48">
        <v>32992.09</v>
      </c>
      <c r="W49" s="49">
        <v>0.0</v>
      </c>
      <c r="X49" s="49">
        <v>0.0</v>
      </c>
      <c r="Y49" s="49">
        <v>0.0</v>
      </c>
      <c r="Z49" s="50">
        <v>20000.0</v>
      </c>
      <c r="AA49" s="51">
        <v>13650.0</v>
      </c>
      <c r="AB49" s="49">
        <v>5850.0</v>
      </c>
      <c r="AC49" s="50">
        <f t="shared" si="1"/>
        <v>19500</v>
      </c>
      <c r="AD49" s="52">
        <f t="shared" si="2"/>
        <v>-6507.91</v>
      </c>
      <c r="AE49" s="53" t="s">
        <v>170</v>
      </c>
      <c r="AF49" s="54" t="s">
        <v>70</v>
      </c>
      <c r="AG49" s="55" t="b">
        <v>1</v>
      </c>
      <c r="AH49" s="56"/>
      <c r="AI49" s="57" t="b">
        <v>1</v>
      </c>
      <c r="AJ49" s="56"/>
      <c r="AK49" s="57" t="b">
        <v>1</v>
      </c>
      <c r="AL49" s="56"/>
      <c r="AM49" s="57" t="s">
        <v>466</v>
      </c>
      <c r="AN49" s="46" t="b">
        <v>1</v>
      </c>
      <c r="AO49" s="46"/>
      <c r="AP49" s="54" t="s">
        <v>86</v>
      </c>
      <c r="AQ49" s="59" t="s">
        <v>95</v>
      </c>
      <c r="AR49" s="60" t="s">
        <v>75</v>
      </c>
      <c r="AS49" s="61">
        <f t="shared" si="3"/>
        <v>45699</v>
      </c>
      <c r="AT49" s="53"/>
      <c r="AU49" s="53"/>
      <c r="AV49" s="53"/>
      <c r="AW49" s="54"/>
      <c r="AX49" s="63"/>
      <c r="AY49" s="64"/>
      <c r="AZ49" s="65"/>
      <c r="BA49" s="66"/>
      <c r="BB49" s="67"/>
    </row>
    <row r="50" ht="15.75" customHeight="1">
      <c r="A50" s="39" t="s">
        <v>467</v>
      </c>
      <c r="B50" s="40">
        <v>17359.0</v>
      </c>
      <c r="C50" s="41">
        <v>45664.0</v>
      </c>
      <c r="D50" s="42">
        <v>45669.0</v>
      </c>
      <c r="E50" s="43"/>
      <c r="F50" s="44" t="s">
        <v>468</v>
      </c>
      <c r="G50" s="45" t="e">
        <v>#N/A</v>
      </c>
      <c r="H50" s="41">
        <v>28593.0</v>
      </c>
      <c r="I50" s="39">
        <v>46.0</v>
      </c>
      <c r="J50" s="46" t="s">
        <v>67</v>
      </c>
      <c r="K50" s="46" t="s">
        <v>67</v>
      </c>
      <c r="L50" s="46" t="s">
        <v>469</v>
      </c>
      <c r="M50" s="46" t="s">
        <v>62</v>
      </c>
      <c r="N50" s="46" t="s">
        <v>79</v>
      </c>
      <c r="O50" s="46" t="s">
        <v>470</v>
      </c>
      <c r="P50" s="46" t="s">
        <v>471</v>
      </c>
      <c r="Q50" s="39" t="s">
        <v>472</v>
      </c>
      <c r="R50" s="46" t="s">
        <v>67</v>
      </c>
      <c r="S50" s="39" t="s">
        <v>67</v>
      </c>
      <c r="T50" s="46" t="s">
        <v>93</v>
      </c>
      <c r="U50" s="47" t="s">
        <v>67</v>
      </c>
      <c r="V50" s="48">
        <v>150274.72</v>
      </c>
      <c r="W50" s="49">
        <v>0.0</v>
      </c>
      <c r="X50" s="49">
        <v>0.0</v>
      </c>
      <c r="Y50" s="49">
        <v>0.0</v>
      </c>
      <c r="Z50" s="50">
        <v>95832.34</v>
      </c>
      <c r="AA50" s="51">
        <v>12285.0</v>
      </c>
      <c r="AB50" s="49">
        <v>5265.0</v>
      </c>
      <c r="AC50" s="50">
        <f t="shared" si="1"/>
        <v>17550</v>
      </c>
      <c r="AD50" s="52">
        <f t="shared" si="2"/>
        <v>36892.38</v>
      </c>
      <c r="AE50" s="53" t="s">
        <v>84</v>
      </c>
      <c r="AF50" s="54" t="s">
        <v>70</v>
      </c>
      <c r="AG50" s="55" t="b">
        <v>1</v>
      </c>
      <c r="AH50" s="56"/>
      <c r="AI50" s="57" t="b">
        <v>0</v>
      </c>
      <c r="AJ50" s="95" t="s">
        <v>71</v>
      </c>
      <c r="AK50" s="57" t="b">
        <v>0</v>
      </c>
      <c r="AL50" s="126" t="s">
        <v>71</v>
      </c>
      <c r="AM50" s="57" t="s">
        <v>473</v>
      </c>
      <c r="AN50" s="46" t="b">
        <v>1</v>
      </c>
      <c r="AO50" s="46"/>
      <c r="AP50" s="54" t="s">
        <v>86</v>
      </c>
      <c r="AQ50" s="59" t="s">
        <v>74</v>
      </c>
      <c r="AR50" s="60" t="s">
        <v>96</v>
      </c>
      <c r="AS50" s="61">
        <f t="shared" si="3"/>
        <v>45699</v>
      </c>
      <c r="AT50" s="53"/>
      <c r="AU50" s="53"/>
      <c r="AV50" s="53"/>
      <c r="AW50" s="54"/>
      <c r="AX50" s="63"/>
      <c r="AY50" s="64"/>
      <c r="AZ50" s="65"/>
      <c r="BA50" s="66"/>
      <c r="BB50" s="67"/>
    </row>
    <row r="51" ht="15.75" customHeight="1">
      <c r="A51" s="39" t="s">
        <v>474</v>
      </c>
      <c r="B51" s="40">
        <v>17446.0</v>
      </c>
      <c r="C51" s="41">
        <v>45665.0</v>
      </c>
      <c r="D51" s="42">
        <v>45669.0</v>
      </c>
      <c r="E51" s="43"/>
      <c r="F51" s="44" t="s">
        <v>475</v>
      </c>
      <c r="G51" s="45" t="e">
        <v>#N/A</v>
      </c>
      <c r="H51" s="41">
        <v>22973.0</v>
      </c>
      <c r="I51" s="39">
        <v>62.0</v>
      </c>
      <c r="J51" s="46" t="s">
        <v>67</v>
      </c>
      <c r="K51" s="46" t="s">
        <v>67</v>
      </c>
      <c r="L51" s="46" t="s">
        <v>476</v>
      </c>
      <c r="M51" s="46" t="s">
        <v>99</v>
      </c>
      <c r="N51" s="46" t="s">
        <v>79</v>
      </c>
      <c r="O51" s="46" t="s">
        <v>477</v>
      </c>
      <c r="P51" s="46" t="s">
        <v>478</v>
      </c>
      <c r="Q51" s="39" t="s">
        <v>479</v>
      </c>
      <c r="R51" s="46" t="s">
        <v>67</v>
      </c>
      <c r="S51" s="39" t="s">
        <v>67</v>
      </c>
      <c r="T51" s="46" t="s">
        <v>480</v>
      </c>
      <c r="U51" s="47" t="s">
        <v>481</v>
      </c>
      <c r="V51" s="48">
        <v>129957.84</v>
      </c>
      <c r="W51" s="49">
        <v>25991.57</v>
      </c>
      <c r="X51" s="49">
        <v>0.0</v>
      </c>
      <c r="Y51" s="49">
        <v>0.0</v>
      </c>
      <c r="Z51" s="50">
        <v>41672.09</v>
      </c>
      <c r="AA51" s="51">
        <v>13650.0</v>
      </c>
      <c r="AB51" s="49">
        <v>5850.0</v>
      </c>
      <c r="AC51" s="50">
        <f t="shared" si="1"/>
        <v>19500</v>
      </c>
      <c r="AD51" s="52">
        <f t="shared" si="2"/>
        <v>42794.18</v>
      </c>
      <c r="AE51" s="53" t="s">
        <v>84</v>
      </c>
      <c r="AF51" s="54" t="s">
        <v>70</v>
      </c>
      <c r="AG51" s="55" t="b">
        <v>1</v>
      </c>
      <c r="AH51" s="56"/>
      <c r="AI51" s="57" t="b">
        <v>1</v>
      </c>
      <c r="AJ51" s="56"/>
      <c r="AK51" s="57" t="b">
        <v>1</v>
      </c>
      <c r="AL51" s="56"/>
      <c r="AM51" s="57" t="s">
        <v>482</v>
      </c>
      <c r="AN51" s="46" t="b">
        <v>1</v>
      </c>
      <c r="AO51" s="46"/>
      <c r="AP51" s="54" t="s">
        <v>86</v>
      </c>
      <c r="AQ51" s="59" t="s">
        <v>74</v>
      </c>
      <c r="AR51" s="60" t="s">
        <v>75</v>
      </c>
      <c r="AS51" s="61">
        <f t="shared" si="3"/>
        <v>45699</v>
      </c>
      <c r="AT51" s="53"/>
      <c r="AU51" s="53"/>
      <c r="AV51" s="53"/>
      <c r="AW51" s="54"/>
      <c r="AX51" s="63"/>
      <c r="AY51" s="64"/>
      <c r="AZ51" s="65"/>
      <c r="BA51" s="66"/>
      <c r="BB51" s="67"/>
    </row>
    <row r="52" ht="15.75" customHeight="1">
      <c r="A52" s="39" t="s">
        <v>483</v>
      </c>
      <c r="B52" s="40">
        <v>17508.0</v>
      </c>
      <c r="C52" s="41">
        <v>45667.0</v>
      </c>
      <c r="D52" s="42">
        <v>45669.0</v>
      </c>
      <c r="E52" s="43"/>
      <c r="F52" s="44" t="s">
        <v>484</v>
      </c>
      <c r="G52" s="45" t="e">
        <v>#N/A</v>
      </c>
      <c r="H52" s="41">
        <v>35131.0</v>
      </c>
      <c r="I52" s="39">
        <v>28.0</v>
      </c>
      <c r="J52" s="46" t="s">
        <v>67</v>
      </c>
      <c r="K52" s="46" t="s">
        <v>67</v>
      </c>
      <c r="L52" s="46" t="s">
        <v>485</v>
      </c>
      <c r="M52" s="46" t="s">
        <v>62</v>
      </c>
      <c r="N52" s="46" t="s">
        <v>79</v>
      </c>
      <c r="O52" s="46" t="s">
        <v>202</v>
      </c>
      <c r="P52" s="44" t="s">
        <v>202</v>
      </c>
      <c r="Q52" s="39" t="s">
        <v>66</v>
      </c>
      <c r="R52" s="46" t="s">
        <v>67</v>
      </c>
      <c r="S52" s="39" t="s">
        <v>67</v>
      </c>
      <c r="T52" s="46" t="s">
        <v>158</v>
      </c>
      <c r="U52" s="47" t="s">
        <v>67</v>
      </c>
      <c r="V52" s="48">
        <v>51253.52</v>
      </c>
      <c r="W52" s="49">
        <v>0.0</v>
      </c>
      <c r="X52" s="49">
        <v>0.0</v>
      </c>
      <c r="Y52" s="49">
        <v>29688.42</v>
      </c>
      <c r="Z52" s="50">
        <v>2065.1</v>
      </c>
      <c r="AA52" s="51">
        <v>13650.0</v>
      </c>
      <c r="AB52" s="49">
        <v>5850.0</v>
      </c>
      <c r="AC52" s="50">
        <f t="shared" si="1"/>
        <v>19500</v>
      </c>
      <c r="AD52" s="52">
        <f t="shared" si="2"/>
        <v>0</v>
      </c>
      <c r="AE52" s="53" t="s">
        <v>84</v>
      </c>
      <c r="AF52" s="54" t="s">
        <v>70</v>
      </c>
      <c r="AG52" s="55" t="b">
        <v>1</v>
      </c>
      <c r="AH52" s="56"/>
      <c r="AI52" s="57" t="b">
        <v>1</v>
      </c>
      <c r="AJ52" s="56"/>
      <c r="AK52" s="57" t="b">
        <v>1</v>
      </c>
      <c r="AL52" s="56"/>
      <c r="AM52" s="57" t="s">
        <v>486</v>
      </c>
      <c r="AN52" s="46" t="b">
        <v>1</v>
      </c>
      <c r="AO52" s="46"/>
      <c r="AP52" s="54" t="s">
        <v>86</v>
      </c>
      <c r="AQ52" s="59" t="s">
        <v>74</v>
      </c>
      <c r="AR52" s="60" t="s">
        <v>75</v>
      </c>
      <c r="AS52" s="61">
        <f t="shared" si="3"/>
        <v>45699</v>
      </c>
      <c r="AT52" s="53"/>
      <c r="AU52" s="53"/>
      <c r="AV52" s="53"/>
      <c r="AW52" s="54"/>
      <c r="AX52" s="63"/>
      <c r="AY52" s="64"/>
      <c r="AZ52" s="65"/>
      <c r="BA52" s="66"/>
      <c r="BB52" s="67"/>
    </row>
    <row r="53" ht="15.75" customHeight="1">
      <c r="A53" s="39" t="s">
        <v>487</v>
      </c>
      <c r="B53" s="40">
        <v>17552.0</v>
      </c>
      <c r="C53" s="41">
        <v>45667.0</v>
      </c>
      <c r="D53" s="42">
        <v>45669.0</v>
      </c>
      <c r="E53" s="43"/>
      <c r="F53" s="44" t="s">
        <v>488</v>
      </c>
      <c r="G53" s="45" t="e">
        <v>#N/A</v>
      </c>
      <c r="H53" s="41">
        <v>41292.0</v>
      </c>
      <c r="I53" s="39">
        <v>11.0</v>
      </c>
      <c r="J53" s="46" t="s">
        <v>107</v>
      </c>
      <c r="K53" s="46" t="s">
        <v>489</v>
      </c>
      <c r="L53" s="46" t="s">
        <v>490</v>
      </c>
      <c r="M53" s="46" t="s">
        <v>463</v>
      </c>
      <c r="N53" s="46" t="s">
        <v>63</v>
      </c>
      <c r="O53" s="46" t="s">
        <v>202</v>
      </c>
      <c r="P53" s="46" t="s">
        <v>491</v>
      </c>
      <c r="Q53" s="39" t="s">
        <v>492</v>
      </c>
      <c r="R53" s="46" t="s">
        <v>67</v>
      </c>
      <c r="S53" s="39" t="s">
        <v>67</v>
      </c>
      <c r="T53" s="46" t="s">
        <v>493</v>
      </c>
      <c r="U53" s="47" t="s">
        <v>67</v>
      </c>
      <c r="V53" s="48">
        <v>33120.47</v>
      </c>
      <c r="W53" s="49">
        <v>0.0</v>
      </c>
      <c r="X53" s="49">
        <v>0.0</v>
      </c>
      <c r="Y53" s="49">
        <v>0.0</v>
      </c>
      <c r="Z53" s="50">
        <v>0.0</v>
      </c>
      <c r="AA53" s="51">
        <v>13650.0</v>
      </c>
      <c r="AB53" s="49">
        <v>5850.0</v>
      </c>
      <c r="AC53" s="50">
        <f t="shared" si="1"/>
        <v>19500</v>
      </c>
      <c r="AD53" s="52">
        <f t="shared" si="2"/>
        <v>13620.47</v>
      </c>
      <c r="AE53" s="53" t="s">
        <v>69</v>
      </c>
      <c r="AF53" s="54" t="s">
        <v>70</v>
      </c>
      <c r="AG53" s="55" t="b">
        <v>1</v>
      </c>
      <c r="AH53" s="56"/>
      <c r="AI53" s="57" t="b">
        <v>0</v>
      </c>
      <c r="AJ53" s="95" t="s">
        <v>71</v>
      </c>
      <c r="AK53" s="57" t="b">
        <v>0</v>
      </c>
      <c r="AL53" s="126" t="s">
        <v>71</v>
      </c>
      <c r="AM53" s="57" t="s">
        <v>494</v>
      </c>
      <c r="AN53" s="46" t="b">
        <v>1</v>
      </c>
      <c r="AO53" s="46"/>
      <c r="AP53" s="54" t="s">
        <v>86</v>
      </c>
      <c r="AQ53" s="59" t="s">
        <v>74</v>
      </c>
      <c r="AR53" s="60" t="s">
        <v>75</v>
      </c>
      <c r="AS53" s="61">
        <f t="shared" si="3"/>
        <v>45699</v>
      </c>
      <c r="AT53" s="53"/>
      <c r="AU53" s="53"/>
      <c r="AV53" s="53"/>
      <c r="AW53" s="54"/>
      <c r="AX53" s="63"/>
      <c r="AY53" s="64"/>
      <c r="AZ53" s="65"/>
      <c r="BA53" s="66"/>
      <c r="BB53" s="67"/>
    </row>
    <row r="54" ht="15.75" customHeight="1">
      <c r="A54" s="39" t="s">
        <v>495</v>
      </c>
      <c r="B54" s="40">
        <v>17513.0</v>
      </c>
      <c r="C54" s="41">
        <v>45667.0</v>
      </c>
      <c r="D54" s="42">
        <v>45669.0</v>
      </c>
      <c r="E54" s="43"/>
      <c r="F54" s="44" t="s">
        <v>496</v>
      </c>
      <c r="G54" s="45" t="e">
        <v>#N/A</v>
      </c>
      <c r="H54" s="41">
        <v>44382.0</v>
      </c>
      <c r="I54" s="39">
        <v>3.0</v>
      </c>
      <c r="J54" s="46" t="s">
        <v>497</v>
      </c>
      <c r="K54" s="46" t="s">
        <v>498</v>
      </c>
      <c r="L54" s="46" t="s">
        <v>499</v>
      </c>
      <c r="M54" s="46" t="s">
        <v>164</v>
      </c>
      <c r="N54" s="46" t="s">
        <v>63</v>
      </c>
      <c r="O54" s="46" t="s">
        <v>500</v>
      </c>
      <c r="P54" s="44" t="s">
        <v>501</v>
      </c>
      <c r="Q54" s="39" t="s">
        <v>92</v>
      </c>
      <c r="R54" s="46" t="s">
        <v>67</v>
      </c>
      <c r="S54" s="39" t="s">
        <v>67</v>
      </c>
      <c r="T54" s="46" t="s">
        <v>502</v>
      </c>
      <c r="U54" s="47" t="s">
        <v>67</v>
      </c>
      <c r="V54" s="48">
        <v>86445.89</v>
      </c>
      <c r="W54" s="49">
        <v>0.0</v>
      </c>
      <c r="X54" s="49">
        <v>0.0</v>
      </c>
      <c r="Y54" s="49">
        <v>0.0</v>
      </c>
      <c r="Z54" s="50">
        <v>22904.04</v>
      </c>
      <c r="AA54" s="51">
        <v>20475.0</v>
      </c>
      <c r="AB54" s="49">
        <v>8775.0</v>
      </c>
      <c r="AC54" s="50">
        <f t="shared" si="1"/>
        <v>29250</v>
      </c>
      <c r="AD54" s="52">
        <f t="shared" si="2"/>
        <v>34291.85</v>
      </c>
      <c r="AE54" s="53" t="s">
        <v>170</v>
      </c>
      <c r="AF54" s="54" t="s">
        <v>70</v>
      </c>
      <c r="AG54" s="55" t="b">
        <v>1</v>
      </c>
      <c r="AH54" s="56"/>
      <c r="AI54" s="57" t="b">
        <v>1</v>
      </c>
      <c r="AJ54" s="56"/>
      <c r="AK54" s="57" t="b">
        <v>1</v>
      </c>
      <c r="AL54" s="56"/>
      <c r="AM54" s="57" t="s">
        <v>503</v>
      </c>
      <c r="AN54" s="46" t="b">
        <v>1</v>
      </c>
      <c r="AO54" s="46"/>
      <c r="AP54" s="54" t="s">
        <v>86</v>
      </c>
      <c r="AQ54" s="59" t="s">
        <v>127</v>
      </c>
      <c r="AR54" s="60" t="s">
        <v>75</v>
      </c>
      <c r="AS54" s="61">
        <f t="shared" si="3"/>
        <v>45699</v>
      </c>
      <c r="AT54" s="53"/>
      <c r="AU54" s="53"/>
      <c r="AV54" s="53"/>
      <c r="AW54" s="54"/>
      <c r="AX54" s="63"/>
      <c r="AY54" s="64"/>
      <c r="AZ54" s="65"/>
      <c r="BA54" s="66"/>
      <c r="BB54" s="67"/>
    </row>
    <row r="55" ht="15.75" customHeight="1">
      <c r="A55" s="68" t="s">
        <v>504</v>
      </c>
      <c r="B55" s="69">
        <v>17308.0</v>
      </c>
      <c r="C55" s="70">
        <v>45663.0</v>
      </c>
      <c r="D55" s="71">
        <v>45669.0</v>
      </c>
      <c r="E55" s="43"/>
      <c r="F55" s="72" t="s">
        <v>505</v>
      </c>
      <c r="G55" s="45" t="e">
        <v>#N/A</v>
      </c>
      <c r="H55" s="70">
        <v>24801.0</v>
      </c>
      <c r="I55" s="68">
        <v>57.0</v>
      </c>
      <c r="J55" s="73" t="s">
        <v>107</v>
      </c>
      <c r="K55" s="73" t="s">
        <v>506</v>
      </c>
      <c r="L55" s="73" t="s">
        <v>507</v>
      </c>
      <c r="M55" s="73" t="s">
        <v>99</v>
      </c>
      <c r="N55" s="73" t="s">
        <v>334</v>
      </c>
      <c r="O55" s="73" t="s">
        <v>508</v>
      </c>
      <c r="P55" s="73" t="s">
        <v>509</v>
      </c>
      <c r="Q55" s="68" t="s">
        <v>510</v>
      </c>
      <c r="R55" s="73" t="s">
        <v>67</v>
      </c>
      <c r="S55" s="68" t="s">
        <v>67</v>
      </c>
      <c r="T55" s="73" t="s">
        <v>93</v>
      </c>
      <c r="U55" s="74" t="s">
        <v>67</v>
      </c>
      <c r="V55" s="75">
        <v>138287.75</v>
      </c>
      <c r="W55" s="76">
        <v>0.0</v>
      </c>
      <c r="X55" s="76">
        <v>0.0</v>
      </c>
      <c r="Y55" s="76">
        <v>118339.47</v>
      </c>
      <c r="Z55" s="77">
        <v>1033.28</v>
      </c>
      <c r="AA55" s="78">
        <v>13240.5</v>
      </c>
      <c r="AB55" s="76">
        <v>5674.5</v>
      </c>
      <c r="AC55" s="77">
        <f t="shared" si="1"/>
        <v>18915</v>
      </c>
      <c r="AD55" s="79">
        <f t="shared" si="2"/>
        <v>0</v>
      </c>
      <c r="AE55" s="80" t="s">
        <v>84</v>
      </c>
      <c r="AF55" s="81" t="s">
        <v>70</v>
      </c>
      <c r="AG55" s="82" t="b">
        <v>1</v>
      </c>
      <c r="AH55" s="83"/>
      <c r="AI55" s="84" t="b">
        <v>1</v>
      </c>
      <c r="AJ55" s="83"/>
      <c r="AK55" s="84" t="b">
        <v>1</v>
      </c>
      <c r="AL55" s="83"/>
      <c r="AM55" s="84" t="s">
        <v>511</v>
      </c>
      <c r="AN55" s="73" t="b">
        <v>1</v>
      </c>
      <c r="AO55" s="73"/>
      <c r="AP55" s="81" t="s">
        <v>86</v>
      </c>
      <c r="AQ55" s="85" t="s">
        <v>74</v>
      </c>
      <c r="AR55" s="86" t="s">
        <v>75</v>
      </c>
      <c r="AS55" s="61">
        <f t="shared" si="3"/>
        <v>45699</v>
      </c>
      <c r="AT55" s="53"/>
      <c r="AU55" s="53"/>
      <c r="AV55" s="53"/>
      <c r="AW55" s="54"/>
      <c r="AX55" s="63"/>
      <c r="AY55" s="64"/>
      <c r="AZ55" s="65"/>
      <c r="BA55" s="66"/>
      <c r="BB55" s="67"/>
    </row>
    <row r="56" ht="15.75" customHeight="1">
      <c r="A56" s="39" t="s">
        <v>512</v>
      </c>
      <c r="B56" s="40">
        <v>17525.0</v>
      </c>
      <c r="C56" s="41">
        <v>45667.0</v>
      </c>
      <c r="D56" s="93">
        <v>45670.0</v>
      </c>
      <c r="E56" s="43"/>
      <c r="F56" s="44" t="s">
        <v>513</v>
      </c>
      <c r="G56" s="45" t="s">
        <v>513</v>
      </c>
      <c r="H56" s="41">
        <v>44784.0</v>
      </c>
      <c r="I56" s="39">
        <v>2.0</v>
      </c>
      <c r="J56" s="46" t="s">
        <v>514</v>
      </c>
      <c r="K56" s="46" t="s">
        <v>515</v>
      </c>
      <c r="L56" s="46" t="s">
        <v>516</v>
      </c>
      <c r="M56" s="46" t="s">
        <v>227</v>
      </c>
      <c r="N56" s="94" t="s">
        <v>63</v>
      </c>
      <c r="O56" s="46" t="s">
        <v>517</v>
      </c>
      <c r="P56" s="46" t="s">
        <v>518</v>
      </c>
      <c r="Q56" s="39" t="s">
        <v>92</v>
      </c>
      <c r="R56" s="46" t="s">
        <v>67</v>
      </c>
      <c r="S56" s="39" t="s">
        <v>67</v>
      </c>
      <c r="T56" s="46" t="s">
        <v>519</v>
      </c>
      <c r="U56" s="47" t="s">
        <v>67</v>
      </c>
      <c r="V56" s="48">
        <v>61070.48</v>
      </c>
      <c r="W56" s="49">
        <v>0.0</v>
      </c>
      <c r="X56" s="49">
        <v>0.0</v>
      </c>
      <c r="Y56" s="49">
        <v>0.0</v>
      </c>
      <c r="Z56" s="50">
        <v>20000.0</v>
      </c>
      <c r="AA56" s="51">
        <v>20475.0</v>
      </c>
      <c r="AB56" s="49">
        <v>8775.0</v>
      </c>
      <c r="AC56" s="50">
        <f t="shared" si="1"/>
        <v>29250</v>
      </c>
      <c r="AD56" s="52">
        <f t="shared" si="2"/>
        <v>11820.48</v>
      </c>
      <c r="AE56" s="53" t="s">
        <v>170</v>
      </c>
      <c r="AF56" s="54" t="s">
        <v>70</v>
      </c>
      <c r="AG56" s="55" t="b">
        <v>1</v>
      </c>
      <c r="AH56" s="56"/>
      <c r="AI56" s="57" t="b">
        <v>1</v>
      </c>
      <c r="AJ56" s="56"/>
      <c r="AK56" s="57" t="b">
        <v>1</v>
      </c>
      <c r="AL56" s="126" t="s">
        <v>71</v>
      </c>
      <c r="AM56" s="57" t="s">
        <v>520</v>
      </c>
      <c r="AN56" s="46" t="b">
        <v>1</v>
      </c>
      <c r="AO56" s="46"/>
      <c r="AP56" s="54" t="s">
        <v>73</v>
      </c>
      <c r="AQ56" s="59" t="s">
        <v>95</v>
      </c>
      <c r="AR56" s="131" t="s">
        <v>75</v>
      </c>
      <c r="AS56" s="132">
        <f t="shared" si="3"/>
        <v>45700</v>
      </c>
      <c r="AT56" s="133"/>
      <c r="AU56" s="53"/>
      <c r="AV56" s="53"/>
      <c r="AW56" s="54"/>
      <c r="AX56" s="63"/>
      <c r="AY56" s="64"/>
      <c r="AZ56" s="65"/>
      <c r="BA56" s="66"/>
      <c r="BB56" s="67"/>
    </row>
    <row r="57" ht="15.75" customHeight="1">
      <c r="A57" s="39" t="s">
        <v>521</v>
      </c>
      <c r="B57" s="40">
        <v>17556.0</v>
      </c>
      <c r="C57" s="41">
        <v>45668.0</v>
      </c>
      <c r="D57" s="93">
        <v>45670.0</v>
      </c>
      <c r="E57" s="43"/>
      <c r="F57" s="44" t="s">
        <v>522</v>
      </c>
      <c r="G57" s="45" t="s">
        <v>522</v>
      </c>
      <c r="H57" s="41">
        <v>28850.0</v>
      </c>
      <c r="I57" s="39">
        <v>46.0</v>
      </c>
      <c r="J57" s="46" t="s">
        <v>67</v>
      </c>
      <c r="K57" s="46" t="s">
        <v>67</v>
      </c>
      <c r="L57" s="46" t="s">
        <v>523</v>
      </c>
      <c r="M57" s="46" t="s">
        <v>62</v>
      </c>
      <c r="N57" s="46" t="s">
        <v>79</v>
      </c>
      <c r="O57" s="46" t="s">
        <v>524</v>
      </c>
      <c r="P57" s="46" t="s">
        <v>525</v>
      </c>
      <c r="Q57" s="39" t="s">
        <v>526</v>
      </c>
      <c r="R57" s="46" t="s">
        <v>67</v>
      </c>
      <c r="S57" s="39" t="s">
        <v>67</v>
      </c>
      <c r="T57" s="46" t="s">
        <v>527</v>
      </c>
      <c r="U57" s="47" t="s">
        <v>67</v>
      </c>
      <c r="V57" s="48">
        <v>57904.76</v>
      </c>
      <c r="W57" s="49">
        <v>0.0</v>
      </c>
      <c r="X57" s="49">
        <v>0.0</v>
      </c>
      <c r="Y57" s="49">
        <v>37075.06</v>
      </c>
      <c r="Z57" s="50">
        <v>3865.2</v>
      </c>
      <c r="AA57" s="51">
        <v>11875.0</v>
      </c>
      <c r="AB57" s="49">
        <v>5089.5</v>
      </c>
      <c r="AC57" s="50">
        <f t="shared" si="1"/>
        <v>16964.5</v>
      </c>
      <c r="AD57" s="52">
        <f t="shared" si="2"/>
        <v>0</v>
      </c>
      <c r="AE57" s="53" t="s">
        <v>84</v>
      </c>
      <c r="AF57" s="54" t="s">
        <v>70</v>
      </c>
      <c r="AG57" s="55" t="b">
        <v>1</v>
      </c>
      <c r="AH57" s="56"/>
      <c r="AI57" s="57" t="b">
        <v>1</v>
      </c>
      <c r="AJ57" s="56"/>
      <c r="AK57" s="57" t="b">
        <v>1</v>
      </c>
      <c r="AL57" s="56"/>
      <c r="AM57" s="57" t="s">
        <v>528</v>
      </c>
      <c r="AN57" s="46" t="b">
        <v>1</v>
      </c>
      <c r="AO57" s="46"/>
      <c r="AP57" s="54" t="s">
        <v>86</v>
      </c>
      <c r="AQ57" s="59" t="s">
        <v>95</v>
      </c>
      <c r="AR57" s="131" t="s">
        <v>75</v>
      </c>
      <c r="AS57" s="134">
        <f t="shared" si="3"/>
        <v>45700</v>
      </c>
      <c r="AT57" s="133"/>
      <c r="AU57" s="53"/>
      <c r="AV57" s="53"/>
      <c r="AW57" s="54"/>
      <c r="AX57" s="63"/>
      <c r="AY57" s="64"/>
      <c r="AZ57" s="65"/>
      <c r="BA57" s="66"/>
      <c r="BB57" s="67"/>
    </row>
    <row r="58" ht="15.75" customHeight="1">
      <c r="A58" s="39" t="s">
        <v>529</v>
      </c>
      <c r="B58" s="40">
        <v>17592.0</v>
      </c>
      <c r="C58" s="41">
        <v>45668.0</v>
      </c>
      <c r="D58" s="93">
        <v>45670.0</v>
      </c>
      <c r="E58" s="43"/>
      <c r="F58" s="44" t="s">
        <v>530</v>
      </c>
      <c r="G58" s="45" t="s">
        <v>530</v>
      </c>
      <c r="H58" s="41">
        <v>36027.0</v>
      </c>
      <c r="I58" s="39">
        <v>26.0</v>
      </c>
      <c r="J58" s="46" t="s">
        <v>67</v>
      </c>
      <c r="K58" s="46" t="s">
        <v>67</v>
      </c>
      <c r="L58" s="46" t="s">
        <v>531</v>
      </c>
      <c r="M58" s="46" t="s">
        <v>78</v>
      </c>
      <c r="N58" s="46" t="s">
        <v>79</v>
      </c>
      <c r="O58" s="46" t="s">
        <v>202</v>
      </c>
      <c r="P58" s="44" t="s">
        <v>202</v>
      </c>
      <c r="Q58" s="39" t="s">
        <v>66</v>
      </c>
      <c r="R58" s="46" t="s">
        <v>67</v>
      </c>
      <c r="S58" s="39" t="s">
        <v>67</v>
      </c>
      <c r="T58" s="46" t="s">
        <v>532</v>
      </c>
      <c r="U58" s="47" t="s">
        <v>67</v>
      </c>
      <c r="V58" s="48">
        <v>45590.91</v>
      </c>
      <c r="W58" s="49">
        <v>0.0</v>
      </c>
      <c r="X58" s="49">
        <v>0.0</v>
      </c>
      <c r="Y58" s="49">
        <v>0.0</v>
      </c>
      <c r="Z58" s="50">
        <v>20000.0</v>
      </c>
      <c r="AA58" s="51">
        <v>13650.0</v>
      </c>
      <c r="AB58" s="49">
        <v>5850.0</v>
      </c>
      <c r="AC58" s="50">
        <f t="shared" si="1"/>
        <v>19500</v>
      </c>
      <c r="AD58" s="52">
        <f t="shared" si="2"/>
        <v>6090.91</v>
      </c>
      <c r="AE58" s="53" t="s">
        <v>84</v>
      </c>
      <c r="AF58" s="54" t="s">
        <v>70</v>
      </c>
      <c r="AG58" s="55" t="b">
        <v>1</v>
      </c>
      <c r="AH58" s="56"/>
      <c r="AI58" s="57" t="b">
        <v>1</v>
      </c>
      <c r="AJ58" s="56"/>
      <c r="AK58" s="57" t="b">
        <v>1</v>
      </c>
      <c r="AL58" s="56"/>
      <c r="AM58" s="57" t="s">
        <v>533</v>
      </c>
      <c r="AN58" s="46" t="b">
        <v>1</v>
      </c>
      <c r="AO58" s="46"/>
      <c r="AP58" s="54" t="s">
        <v>86</v>
      </c>
      <c r="AQ58" s="59" t="s">
        <v>95</v>
      </c>
      <c r="AR58" s="131" t="s">
        <v>75</v>
      </c>
      <c r="AS58" s="134">
        <f t="shared" si="3"/>
        <v>45700</v>
      </c>
      <c r="AT58" s="133"/>
      <c r="AU58" s="53"/>
      <c r="AV58" s="53"/>
      <c r="AW58" s="54"/>
      <c r="AX58" s="63"/>
      <c r="AY58" s="64"/>
      <c r="AZ58" s="65"/>
      <c r="BA58" s="66"/>
      <c r="BB58" s="67"/>
    </row>
    <row r="59" ht="15.75" customHeight="1">
      <c r="A59" s="39" t="s">
        <v>534</v>
      </c>
      <c r="B59" s="40">
        <v>17564.0</v>
      </c>
      <c r="C59" s="41">
        <v>45668.0</v>
      </c>
      <c r="D59" s="93">
        <v>45670.0</v>
      </c>
      <c r="E59" s="43"/>
      <c r="F59" s="44" t="s">
        <v>535</v>
      </c>
      <c r="G59" s="45" t="s">
        <v>535</v>
      </c>
      <c r="H59" s="41">
        <v>24836.0</v>
      </c>
      <c r="I59" s="39">
        <v>57.0</v>
      </c>
      <c r="J59" s="46" t="s">
        <v>107</v>
      </c>
      <c r="K59" s="46" t="s">
        <v>536</v>
      </c>
      <c r="L59" s="46" t="s">
        <v>537</v>
      </c>
      <c r="M59" s="46" t="s">
        <v>99</v>
      </c>
      <c r="N59" s="46" t="s">
        <v>334</v>
      </c>
      <c r="O59" s="46" t="s">
        <v>538</v>
      </c>
      <c r="P59" s="46" t="s">
        <v>539</v>
      </c>
      <c r="Q59" s="39" t="s">
        <v>157</v>
      </c>
      <c r="R59" s="46" t="s">
        <v>67</v>
      </c>
      <c r="S59" s="39" t="s">
        <v>67</v>
      </c>
      <c r="T59" s="46" t="s">
        <v>390</v>
      </c>
      <c r="U59" s="47" t="s">
        <v>540</v>
      </c>
      <c r="V59" s="48">
        <v>89197.64</v>
      </c>
      <c r="W59" s="49">
        <v>0.0</v>
      </c>
      <c r="X59" s="49">
        <v>0.0</v>
      </c>
      <c r="Y59" s="49">
        <v>0.0</v>
      </c>
      <c r="Z59" s="50">
        <v>0.0</v>
      </c>
      <c r="AA59" s="51">
        <v>12285.0</v>
      </c>
      <c r="AB59" s="49">
        <v>5265.0</v>
      </c>
      <c r="AC59" s="50">
        <f t="shared" si="1"/>
        <v>17550</v>
      </c>
      <c r="AD59" s="52">
        <f t="shared" si="2"/>
        <v>71647.64</v>
      </c>
      <c r="AE59" s="53" t="s">
        <v>84</v>
      </c>
      <c r="AF59" s="54" t="s">
        <v>70</v>
      </c>
      <c r="AG59" s="55" t="b">
        <v>1</v>
      </c>
      <c r="AH59" s="56"/>
      <c r="AI59" s="57" t="b">
        <v>1</v>
      </c>
      <c r="AJ59" s="56"/>
      <c r="AK59" s="57" t="b">
        <v>1</v>
      </c>
      <c r="AL59" s="56"/>
      <c r="AM59" s="57"/>
      <c r="AN59" s="46" t="b">
        <v>1</v>
      </c>
      <c r="AO59" s="46"/>
      <c r="AP59" s="54" t="s">
        <v>86</v>
      </c>
      <c r="AQ59" s="59" t="s">
        <v>74</v>
      </c>
      <c r="AR59" s="131" t="s">
        <v>75</v>
      </c>
      <c r="AS59" s="134">
        <f t="shared" si="3"/>
        <v>45700</v>
      </c>
      <c r="AT59" s="133"/>
      <c r="AU59" s="53"/>
      <c r="AV59" s="53"/>
      <c r="AW59" s="54"/>
      <c r="AX59" s="63"/>
      <c r="AY59" s="64"/>
      <c r="AZ59" s="65"/>
      <c r="BA59" s="66"/>
      <c r="BB59" s="67"/>
    </row>
    <row r="60" ht="15.75" customHeight="1">
      <c r="A60" s="68" t="s">
        <v>541</v>
      </c>
      <c r="B60" s="69">
        <v>17453.0</v>
      </c>
      <c r="C60" s="70">
        <v>45665.0</v>
      </c>
      <c r="D60" s="98">
        <v>45670.0</v>
      </c>
      <c r="E60" s="43"/>
      <c r="F60" s="72" t="s">
        <v>542</v>
      </c>
      <c r="G60" s="45" t="s">
        <v>542</v>
      </c>
      <c r="H60" s="70">
        <v>14133.0</v>
      </c>
      <c r="I60" s="68">
        <v>86.0</v>
      </c>
      <c r="J60" s="73" t="s">
        <v>67</v>
      </c>
      <c r="K60" s="73" t="s">
        <v>67</v>
      </c>
      <c r="L60" s="73" t="s">
        <v>543</v>
      </c>
      <c r="M60" s="73" t="s">
        <v>89</v>
      </c>
      <c r="N60" s="73" t="s">
        <v>79</v>
      </c>
      <c r="O60" s="73" t="s">
        <v>544</v>
      </c>
      <c r="P60" s="73" t="s">
        <v>545</v>
      </c>
      <c r="Q60" s="68" t="s">
        <v>423</v>
      </c>
      <c r="R60" s="73" t="s">
        <v>67</v>
      </c>
      <c r="S60" s="68" t="s">
        <v>67</v>
      </c>
      <c r="T60" s="73" t="s">
        <v>546</v>
      </c>
      <c r="U60" s="74" t="s">
        <v>67</v>
      </c>
      <c r="V60" s="75">
        <v>148698.02</v>
      </c>
      <c r="W60" s="76">
        <v>29739.53</v>
      </c>
      <c r="X60" s="76">
        <v>0.0</v>
      </c>
      <c r="Y60" s="76">
        <v>0.0</v>
      </c>
      <c r="Z60" s="77">
        <v>65964.03</v>
      </c>
      <c r="AA60" s="78">
        <v>15741.6</v>
      </c>
      <c r="AB60" s="76">
        <v>6746.4</v>
      </c>
      <c r="AC60" s="77">
        <f t="shared" si="1"/>
        <v>22488</v>
      </c>
      <c r="AD60" s="79">
        <f t="shared" si="2"/>
        <v>30506.46</v>
      </c>
      <c r="AE60" s="80" t="s">
        <v>84</v>
      </c>
      <c r="AF60" s="81" t="s">
        <v>70</v>
      </c>
      <c r="AG60" s="82" t="b">
        <v>1</v>
      </c>
      <c r="AH60" s="83"/>
      <c r="AI60" s="84" t="b">
        <v>1</v>
      </c>
      <c r="AJ60" s="83"/>
      <c r="AK60" s="84" t="b">
        <v>1</v>
      </c>
      <c r="AL60" s="83"/>
      <c r="AM60" s="84" t="s">
        <v>547</v>
      </c>
      <c r="AN60" s="73" t="b">
        <v>1</v>
      </c>
      <c r="AO60" s="73"/>
      <c r="AP60" s="81" t="s">
        <v>86</v>
      </c>
      <c r="AQ60" s="85" t="s">
        <v>95</v>
      </c>
      <c r="AR60" s="135" t="s">
        <v>75</v>
      </c>
      <c r="AS60" s="136">
        <f t="shared" si="3"/>
        <v>45700</v>
      </c>
      <c r="AT60" s="133"/>
      <c r="AU60" s="53"/>
      <c r="AV60" s="53"/>
      <c r="AW60" s="54"/>
      <c r="AX60" s="63"/>
      <c r="AY60" s="64"/>
      <c r="AZ60" s="65"/>
      <c r="BA60" s="66"/>
      <c r="BB60" s="67"/>
    </row>
    <row r="61" ht="15.75" customHeight="1">
      <c r="A61" s="39" t="s">
        <v>548</v>
      </c>
      <c r="B61" s="40">
        <v>17611.0</v>
      </c>
      <c r="C61" s="41">
        <v>45669.0</v>
      </c>
      <c r="D61" s="42">
        <v>45671.0</v>
      </c>
      <c r="E61" s="43"/>
      <c r="F61" s="44" t="s">
        <v>549</v>
      </c>
      <c r="G61" s="45" t="s">
        <v>549</v>
      </c>
      <c r="H61" s="41">
        <v>37635.0</v>
      </c>
      <c r="I61" s="39">
        <v>86.0</v>
      </c>
      <c r="J61" s="46" t="s">
        <v>67</v>
      </c>
      <c r="K61" s="46" t="s">
        <v>67</v>
      </c>
      <c r="L61" s="46" t="s">
        <v>550</v>
      </c>
      <c r="M61" s="46" t="s">
        <v>551</v>
      </c>
      <c r="N61" s="94" t="s">
        <v>79</v>
      </c>
      <c r="O61" s="46" t="s">
        <v>552</v>
      </c>
      <c r="P61" s="46" t="s">
        <v>553</v>
      </c>
      <c r="Q61" s="39" t="s">
        <v>92</v>
      </c>
      <c r="R61" s="46" t="s">
        <v>67</v>
      </c>
      <c r="S61" s="39" t="s">
        <v>67</v>
      </c>
      <c r="T61" s="46" t="s">
        <v>123</v>
      </c>
      <c r="U61" s="47" t="s">
        <v>67</v>
      </c>
      <c r="V61" s="48">
        <v>69785.78</v>
      </c>
      <c r="W61" s="49">
        <v>13957.15</v>
      </c>
      <c r="X61" s="49">
        <v>0.0</v>
      </c>
      <c r="Y61" s="49">
        <v>0.0</v>
      </c>
      <c r="Z61" s="50">
        <v>20000.0</v>
      </c>
      <c r="AA61" s="51">
        <v>20475.0</v>
      </c>
      <c r="AB61" s="49">
        <v>8775.0</v>
      </c>
      <c r="AC61" s="50">
        <f t="shared" si="1"/>
        <v>29250</v>
      </c>
      <c r="AD61" s="52">
        <f t="shared" si="2"/>
        <v>6578.63</v>
      </c>
      <c r="AE61" s="53" t="s">
        <v>84</v>
      </c>
      <c r="AF61" s="54" t="s">
        <v>70</v>
      </c>
      <c r="AG61" s="55" t="b">
        <v>1</v>
      </c>
      <c r="AH61" s="56"/>
      <c r="AI61" s="57" t="b">
        <v>0</v>
      </c>
      <c r="AJ61" s="109" t="s">
        <v>71</v>
      </c>
      <c r="AK61" s="57" t="b">
        <v>0</v>
      </c>
      <c r="AL61" s="126" t="s">
        <v>71</v>
      </c>
      <c r="AM61" s="57" t="s">
        <v>554</v>
      </c>
      <c r="AN61" s="46" t="b">
        <v>1</v>
      </c>
      <c r="AO61" s="46"/>
      <c r="AP61" s="54" t="s">
        <v>266</v>
      </c>
      <c r="AQ61" s="59" t="s">
        <v>127</v>
      </c>
      <c r="AR61" s="131" t="s">
        <v>96</v>
      </c>
      <c r="AS61" s="137">
        <f t="shared" si="3"/>
        <v>45701</v>
      </c>
      <c r="AT61" s="133"/>
      <c r="AU61" s="53"/>
      <c r="AV61" s="53"/>
      <c r="AW61" s="54"/>
      <c r="AX61" s="63"/>
      <c r="AY61" s="64"/>
      <c r="AZ61" s="65"/>
      <c r="BA61" s="66"/>
      <c r="BB61" s="67"/>
    </row>
    <row r="62" ht="15.75" customHeight="1">
      <c r="A62" s="39" t="s">
        <v>555</v>
      </c>
      <c r="B62" s="40">
        <v>17553.0</v>
      </c>
      <c r="C62" s="41">
        <v>45667.0</v>
      </c>
      <c r="D62" s="42">
        <v>45671.0</v>
      </c>
      <c r="E62" s="43"/>
      <c r="F62" s="44" t="s">
        <v>556</v>
      </c>
      <c r="G62" s="45" t="s">
        <v>556</v>
      </c>
      <c r="H62" s="41">
        <v>43238.0</v>
      </c>
      <c r="I62" s="39">
        <v>6.0</v>
      </c>
      <c r="J62" s="46" t="s">
        <v>107</v>
      </c>
      <c r="K62" s="46" t="s">
        <v>557</v>
      </c>
      <c r="L62" s="46" t="s">
        <v>558</v>
      </c>
      <c r="M62" s="46" t="s">
        <v>62</v>
      </c>
      <c r="N62" s="46" t="s">
        <v>63</v>
      </c>
      <c r="O62" s="46" t="s">
        <v>559</v>
      </c>
      <c r="P62" s="44" t="s">
        <v>560</v>
      </c>
      <c r="Q62" s="39" t="s">
        <v>66</v>
      </c>
      <c r="R62" s="46" t="s">
        <v>67</v>
      </c>
      <c r="S62" s="39" t="s">
        <v>67</v>
      </c>
      <c r="T62" s="46" t="s">
        <v>561</v>
      </c>
      <c r="U62" s="47" t="s">
        <v>67</v>
      </c>
      <c r="V62" s="48">
        <v>46257.55</v>
      </c>
      <c r="W62" s="49">
        <v>0.0</v>
      </c>
      <c r="X62" s="49">
        <v>0.0</v>
      </c>
      <c r="Y62" s="49">
        <v>0.0</v>
      </c>
      <c r="Z62" s="50">
        <v>20000.0</v>
      </c>
      <c r="AA62" s="51">
        <v>13650.0</v>
      </c>
      <c r="AB62" s="49">
        <v>5850.0</v>
      </c>
      <c r="AC62" s="50">
        <f t="shared" si="1"/>
        <v>19500</v>
      </c>
      <c r="AD62" s="52">
        <f t="shared" si="2"/>
        <v>6757.55</v>
      </c>
      <c r="AE62" s="53" t="s">
        <v>69</v>
      </c>
      <c r="AF62" s="54" t="s">
        <v>70</v>
      </c>
      <c r="AG62" s="55" t="b">
        <v>1</v>
      </c>
      <c r="AH62" s="56"/>
      <c r="AI62" s="57" t="b">
        <v>1</v>
      </c>
      <c r="AJ62" s="56"/>
      <c r="AK62" s="57" t="b">
        <v>0</v>
      </c>
      <c r="AL62" s="110" t="s">
        <v>71</v>
      </c>
      <c r="AM62" s="57" t="s">
        <v>348</v>
      </c>
      <c r="AN62" s="46" t="b">
        <v>1</v>
      </c>
      <c r="AO62" s="46"/>
      <c r="AP62" s="54" t="s">
        <v>73</v>
      </c>
      <c r="AQ62" s="59" t="s">
        <v>74</v>
      </c>
      <c r="AR62" s="131" t="s">
        <v>75</v>
      </c>
      <c r="AS62" s="137">
        <f t="shared" si="3"/>
        <v>45701</v>
      </c>
      <c r="AT62" s="133"/>
      <c r="AU62" s="53"/>
      <c r="AV62" s="53"/>
      <c r="AW62" s="54"/>
      <c r="AX62" s="63"/>
      <c r="AY62" s="64"/>
      <c r="AZ62" s="65"/>
      <c r="BA62" s="66"/>
      <c r="BB62" s="67"/>
    </row>
    <row r="63" ht="15.75" customHeight="1">
      <c r="A63" s="39" t="s">
        <v>562</v>
      </c>
      <c r="B63" s="40">
        <v>17547.0</v>
      </c>
      <c r="C63" s="41">
        <v>45667.0</v>
      </c>
      <c r="D63" s="42">
        <v>45671.0</v>
      </c>
      <c r="E63" s="43"/>
      <c r="F63" s="44" t="s">
        <v>563</v>
      </c>
      <c r="G63" s="45" t="s">
        <v>563</v>
      </c>
      <c r="H63" s="41">
        <v>31266.0</v>
      </c>
      <c r="I63" s="39">
        <v>39.0</v>
      </c>
      <c r="J63" s="46" t="s">
        <v>67</v>
      </c>
      <c r="K63" s="46" t="s">
        <v>67</v>
      </c>
      <c r="L63" s="46" t="s">
        <v>564</v>
      </c>
      <c r="M63" s="46" t="s">
        <v>164</v>
      </c>
      <c r="N63" s="46" t="s">
        <v>79</v>
      </c>
      <c r="O63" s="46" t="s">
        <v>565</v>
      </c>
      <c r="P63" s="44" t="s">
        <v>566</v>
      </c>
      <c r="Q63" s="39" t="s">
        <v>567</v>
      </c>
      <c r="R63" s="46" t="s">
        <v>67</v>
      </c>
      <c r="S63" s="39" t="s">
        <v>67</v>
      </c>
      <c r="T63" s="46" t="s">
        <v>568</v>
      </c>
      <c r="U63" s="47" t="s">
        <v>67</v>
      </c>
      <c r="V63" s="48">
        <v>87385.07</v>
      </c>
      <c r="W63" s="49">
        <v>0.0</v>
      </c>
      <c r="X63" s="49">
        <v>0.0</v>
      </c>
      <c r="Y63" s="49">
        <v>0.0</v>
      </c>
      <c r="Z63" s="50">
        <v>40000.0</v>
      </c>
      <c r="AA63" s="51">
        <v>21430.5</v>
      </c>
      <c r="AB63" s="49">
        <v>9184.5</v>
      </c>
      <c r="AC63" s="50">
        <f t="shared" si="1"/>
        <v>30615</v>
      </c>
      <c r="AD63" s="52">
        <f t="shared" si="2"/>
        <v>16770.07</v>
      </c>
      <c r="AE63" s="53" t="s">
        <v>84</v>
      </c>
      <c r="AF63" s="54" t="s">
        <v>70</v>
      </c>
      <c r="AG63" s="55" t="b">
        <v>1</v>
      </c>
      <c r="AH63" s="56"/>
      <c r="AI63" s="57" t="b">
        <v>1</v>
      </c>
      <c r="AJ63" s="138"/>
      <c r="AK63" s="57" t="b">
        <v>1</v>
      </c>
      <c r="AL63" s="138"/>
      <c r="AM63" s="57" t="s">
        <v>569</v>
      </c>
      <c r="AN63" s="46" t="b">
        <v>1</v>
      </c>
      <c r="AO63" s="46"/>
      <c r="AP63" s="54" t="s">
        <v>86</v>
      </c>
      <c r="AQ63" s="59" t="s">
        <v>95</v>
      </c>
      <c r="AR63" s="131" t="s">
        <v>75</v>
      </c>
      <c r="AS63" s="137">
        <f t="shared" si="3"/>
        <v>45701</v>
      </c>
      <c r="AT63" s="133"/>
      <c r="AU63" s="53"/>
      <c r="AV63" s="53"/>
      <c r="AW63" s="54"/>
      <c r="AX63" s="63"/>
      <c r="AY63" s="64"/>
      <c r="AZ63" s="65"/>
      <c r="BA63" s="66"/>
      <c r="BB63" s="67"/>
    </row>
    <row r="64" ht="15.75" customHeight="1">
      <c r="A64" s="39" t="s">
        <v>570</v>
      </c>
      <c r="B64" s="40">
        <v>17588.0</v>
      </c>
      <c r="C64" s="41">
        <v>45668.0</v>
      </c>
      <c r="D64" s="42">
        <v>45671.0</v>
      </c>
      <c r="E64" s="43"/>
      <c r="F64" s="44" t="s">
        <v>571</v>
      </c>
      <c r="G64" s="45" t="s">
        <v>571</v>
      </c>
      <c r="H64" s="41">
        <v>36972.0</v>
      </c>
      <c r="I64" s="39">
        <v>23.0</v>
      </c>
      <c r="J64" s="46" t="s">
        <v>67</v>
      </c>
      <c r="K64" s="46" t="s">
        <v>67</v>
      </c>
      <c r="L64" s="46" t="s">
        <v>572</v>
      </c>
      <c r="M64" s="46" t="s">
        <v>62</v>
      </c>
      <c r="N64" s="46" t="s">
        <v>79</v>
      </c>
      <c r="O64" s="46" t="s">
        <v>573</v>
      </c>
      <c r="P64" s="46" t="s">
        <v>574</v>
      </c>
      <c r="Q64" s="39" t="s">
        <v>575</v>
      </c>
      <c r="R64" s="46" t="s">
        <v>576</v>
      </c>
      <c r="S64" s="106">
        <v>59514.0</v>
      </c>
      <c r="T64" s="46" t="s">
        <v>233</v>
      </c>
      <c r="U64" s="47" t="s">
        <v>447</v>
      </c>
      <c r="V64" s="48">
        <v>120038.65</v>
      </c>
      <c r="W64" s="49">
        <v>0.0</v>
      </c>
      <c r="X64" s="49">
        <v>0.0</v>
      </c>
      <c r="Y64" s="49">
        <v>70000.0</v>
      </c>
      <c r="Z64" s="50">
        <v>0.0</v>
      </c>
      <c r="AA64" s="51">
        <v>22230.0</v>
      </c>
      <c r="AB64" s="49">
        <v>14820.0</v>
      </c>
      <c r="AC64" s="50">
        <f t="shared" si="1"/>
        <v>37050</v>
      </c>
      <c r="AD64" s="52">
        <f t="shared" si="2"/>
        <v>12988.65</v>
      </c>
      <c r="AE64" s="53" t="s">
        <v>577</v>
      </c>
      <c r="AF64" s="54" t="s">
        <v>70</v>
      </c>
      <c r="AG64" s="55" t="b">
        <v>1</v>
      </c>
      <c r="AH64" s="56"/>
      <c r="AI64" s="57" t="b">
        <v>1</v>
      </c>
      <c r="AJ64" s="56"/>
      <c r="AK64" s="57" t="b">
        <v>1</v>
      </c>
      <c r="AL64" s="56"/>
      <c r="AM64" s="57" t="s">
        <v>151</v>
      </c>
      <c r="AN64" s="46" t="b">
        <v>1</v>
      </c>
      <c r="AO64" s="46"/>
      <c r="AP64" s="54" t="s">
        <v>237</v>
      </c>
      <c r="AQ64" s="59" t="s">
        <v>95</v>
      </c>
      <c r="AR64" s="131" t="s">
        <v>75</v>
      </c>
      <c r="AS64" s="137">
        <f t="shared" si="3"/>
        <v>45701</v>
      </c>
      <c r="AT64" s="133"/>
      <c r="AU64" s="53"/>
      <c r="AV64" s="53"/>
      <c r="AW64" s="54"/>
      <c r="AX64" s="63"/>
      <c r="AY64" s="64"/>
      <c r="AZ64" s="65"/>
      <c r="BA64" s="66"/>
      <c r="BB64" s="67"/>
    </row>
    <row r="65" ht="15.75" customHeight="1">
      <c r="A65" s="39" t="s">
        <v>578</v>
      </c>
      <c r="B65" s="40">
        <v>17594.0</v>
      </c>
      <c r="C65" s="41">
        <v>45302.0</v>
      </c>
      <c r="D65" s="42">
        <v>45671.0</v>
      </c>
      <c r="E65" s="43"/>
      <c r="F65" s="44" t="s">
        <v>579</v>
      </c>
      <c r="G65" s="45" t="s">
        <v>580</v>
      </c>
      <c r="H65" s="41">
        <v>45668.0</v>
      </c>
      <c r="I65" s="39">
        <v>0.0</v>
      </c>
      <c r="J65" s="46" t="s">
        <v>107</v>
      </c>
      <c r="K65" s="46" t="s">
        <v>581</v>
      </c>
      <c r="L65" s="46" t="s">
        <v>572</v>
      </c>
      <c r="M65" s="46" t="s">
        <v>62</v>
      </c>
      <c r="N65" s="46" t="s">
        <v>63</v>
      </c>
      <c r="O65" s="46" t="s">
        <v>582</v>
      </c>
      <c r="P65" s="46" t="s">
        <v>583</v>
      </c>
      <c r="Q65" s="39" t="s">
        <v>584</v>
      </c>
      <c r="R65" s="44" t="s">
        <v>585</v>
      </c>
      <c r="S65" s="39">
        <v>99460.0</v>
      </c>
      <c r="T65" s="46" t="s">
        <v>168</v>
      </c>
      <c r="U65" s="47" t="s">
        <v>67</v>
      </c>
      <c r="V65" s="48">
        <v>39085.96</v>
      </c>
      <c r="W65" s="49">
        <v>0.0</v>
      </c>
      <c r="X65" s="49">
        <v>0.0</v>
      </c>
      <c r="Y65" s="49">
        <v>0.0</v>
      </c>
      <c r="Z65" s="50">
        <v>0.0</v>
      </c>
      <c r="AA65" s="51">
        <v>4774.5</v>
      </c>
      <c r="AB65" s="49">
        <v>978.0</v>
      </c>
      <c r="AC65" s="50">
        <f t="shared" si="1"/>
        <v>5752.5</v>
      </c>
      <c r="AD65" s="52">
        <f t="shared" si="2"/>
        <v>33333.46</v>
      </c>
      <c r="AE65" s="53" t="s">
        <v>254</v>
      </c>
      <c r="AF65" s="54" t="s">
        <v>70</v>
      </c>
      <c r="AG65" s="55" t="b">
        <v>0</v>
      </c>
      <c r="AH65" s="56" t="s">
        <v>255</v>
      </c>
      <c r="AI65" s="57" t="b">
        <v>1</v>
      </c>
      <c r="AJ65" s="138" t="s">
        <v>256</v>
      </c>
      <c r="AK65" s="57" t="b">
        <v>1</v>
      </c>
      <c r="AL65" s="138"/>
      <c r="AM65" s="57" t="s">
        <v>257</v>
      </c>
      <c r="AN65" s="46" t="b">
        <v>1</v>
      </c>
      <c r="AO65" s="46" t="s">
        <v>586</v>
      </c>
      <c r="AP65" s="54" t="s">
        <v>266</v>
      </c>
      <c r="AQ65" s="59" t="s">
        <v>95</v>
      </c>
      <c r="AR65" s="131" t="s">
        <v>75</v>
      </c>
      <c r="AS65" s="137">
        <f t="shared" si="3"/>
        <v>45701</v>
      </c>
      <c r="AT65" s="133"/>
      <c r="AU65" s="53"/>
      <c r="AV65" s="53"/>
      <c r="AW65" s="54"/>
      <c r="AX65" s="63"/>
      <c r="AY65" s="64"/>
      <c r="AZ65" s="65"/>
      <c r="BA65" s="66"/>
      <c r="BB65" s="67"/>
    </row>
    <row r="66" ht="15.75" customHeight="1">
      <c r="A66" s="39" t="s">
        <v>587</v>
      </c>
      <c r="B66" s="40">
        <v>17604.0</v>
      </c>
      <c r="C66" s="41">
        <v>45669.0</v>
      </c>
      <c r="D66" s="42">
        <v>45671.0</v>
      </c>
      <c r="E66" s="43"/>
      <c r="F66" s="44" t="s">
        <v>588</v>
      </c>
      <c r="G66" s="45" t="s">
        <v>588</v>
      </c>
      <c r="H66" s="41">
        <v>41835.0</v>
      </c>
      <c r="I66" s="39">
        <v>10.0</v>
      </c>
      <c r="J66" s="46" t="s">
        <v>107</v>
      </c>
      <c r="K66" s="46" t="s">
        <v>589</v>
      </c>
      <c r="L66" s="46" t="s">
        <v>590</v>
      </c>
      <c r="M66" s="46" t="s">
        <v>62</v>
      </c>
      <c r="N66" s="46" t="s">
        <v>63</v>
      </c>
      <c r="O66" s="46" t="s">
        <v>591</v>
      </c>
      <c r="P66" s="46" t="s">
        <v>592</v>
      </c>
      <c r="Q66" s="39" t="s">
        <v>593</v>
      </c>
      <c r="R66" s="46" t="s">
        <v>67</v>
      </c>
      <c r="S66" s="39" t="s">
        <v>67</v>
      </c>
      <c r="T66" s="46" t="s">
        <v>68</v>
      </c>
      <c r="U66" s="47" t="s">
        <v>67</v>
      </c>
      <c r="V66" s="48">
        <v>29129.07</v>
      </c>
      <c r="W66" s="49">
        <v>0.0</v>
      </c>
      <c r="X66" s="49">
        <v>0.0</v>
      </c>
      <c r="Y66" s="49">
        <v>14703.17</v>
      </c>
      <c r="Z66" s="50">
        <v>0.0</v>
      </c>
      <c r="AA66" s="51">
        <v>9009.0</v>
      </c>
      <c r="AB66" s="49">
        <v>3861.0</v>
      </c>
      <c r="AC66" s="50">
        <f t="shared" si="1"/>
        <v>12870</v>
      </c>
      <c r="AD66" s="52">
        <f t="shared" si="2"/>
        <v>1555.9</v>
      </c>
      <c r="AE66" s="53" t="s">
        <v>69</v>
      </c>
      <c r="AF66" s="54" t="s">
        <v>70</v>
      </c>
      <c r="AG66" s="55" t="b">
        <v>1</v>
      </c>
      <c r="AH66" s="56"/>
      <c r="AI66" s="57" t="b">
        <v>0</v>
      </c>
      <c r="AJ66" s="109" t="s">
        <v>71</v>
      </c>
      <c r="AK66" s="57" t="b">
        <v>0</v>
      </c>
      <c r="AL66" s="110" t="s">
        <v>71</v>
      </c>
      <c r="AN66" s="46" t="b">
        <v>1</v>
      </c>
      <c r="AO66" s="46"/>
      <c r="AP66" s="54" t="s">
        <v>73</v>
      </c>
      <c r="AQ66" s="59" t="s">
        <v>95</v>
      </c>
      <c r="AR66" s="131" t="s">
        <v>75</v>
      </c>
      <c r="AS66" s="137">
        <f t="shared" si="3"/>
        <v>45701</v>
      </c>
      <c r="AT66" s="133"/>
      <c r="AU66" s="53"/>
      <c r="AV66" s="53"/>
      <c r="AW66" s="54"/>
      <c r="AX66" s="63"/>
      <c r="AY66" s="64"/>
      <c r="AZ66" s="65"/>
      <c r="BA66" s="66"/>
      <c r="BB66" s="67"/>
    </row>
    <row r="67" ht="15.75" customHeight="1">
      <c r="A67" s="39" t="s">
        <v>594</v>
      </c>
      <c r="B67" s="40">
        <v>17673.0</v>
      </c>
      <c r="C67" s="41">
        <v>45671.0</v>
      </c>
      <c r="D67" s="42">
        <v>45671.0</v>
      </c>
      <c r="E67" s="43"/>
      <c r="F67" s="44" t="s">
        <v>595</v>
      </c>
      <c r="G67" s="45" t="e">
        <v>#N/A</v>
      </c>
      <c r="H67" s="41">
        <v>17724.0</v>
      </c>
      <c r="I67" s="39">
        <v>76.0</v>
      </c>
      <c r="J67" s="46" t="s">
        <v>67</v>
      </c>
      <c r="K67" s="46" t="s">
        <v>67</v>
      </c>
      <c r="L67" s="46" t="s">
        <v>596</v>
      </c>
      <c r="M67" s="46" t="s">
        <v>89</v>
      </c>
      <c r="N67" s="46" t="s">
        <v>79</v>
      </c>
      <c r="O67" s="46" t="s">
        <v>597</v>
      </c>
      <c r="P67" s="46" t="s">
        <v>598</v>
      </c>
      <c r="Q67" s="39" t="s">
        <v>599</v>
      </c>
      <c r="R67" s="46" t="s">
        <v>600</v>
      </c>
      <c r="S67" s="39">
        <v>66761.0</v>
      </c>
      <c r="T67" s="46" t="s">
        <v>601</v>
      </c>
      <c r="U67" s="47" t="s">
        <v>67</v>
      </c>
      <c r="V67" s="48">
        <v>20179.74</v>
      </c>
      <c r="W67" s="49">
        <v>4035.95</v>
      </c>
      <c r="X67" s="49">
        <v>0.0</v>
      </c>
      <c r="Y67" s="49">
        <v>0.0</v>
      </c>
      <c r="Z67" s="50">
        <v>0.0</v>
      </c>
      <c r="AA67" s="51">
        <v>10725.0</v>
      </c>
      <c r="AB67" s="49">
        <v>9828.0</v>
      </c>
      <c r="AC67" s="50">
        <f t="shared" si="1"/>
        <v>20553</v>
      </c>
      <c r="AD67" s="52">
        <f t="shared" si="2"/>
        <v>-4409.21</v>
      </c>
      <c r="AE67" s="53" t="s">
        <v>306</v>
      </c>
      <c r="AF67" s="54" t="s">
        <v>307</v>
      </c>
      <c r="AG67" s="55" t="b">
        <v>1</v>
      </c>
      <c r="AH67" s="56"/>
      <c r="AI67" s="57" t="b">
        <v>1</v>
      </c>
      <c r="AJ67" s="56"/>
      <c r="AK67" s="57" t="b">
        <v>1</v>
      </c>
      <c r="AL67" s="56"/>
      <c r="AM67" s="57" t="s">
        <v>246</v>
      </c>
      <c r="AN67" s="46" t="b">
        <v>1</v>
      </c>
      <c r="AO67" s="46"/>
      <c r="AP67" s="54" t="s">
        <v>86</v>
      </c>
      <c r="AQ67" s="59" t="s">
        <v>95</v>
      </c>
      <c r="AR67" s="60" t="s">
        <v>75</v>
      </c>
      <c r="AS67" s="137">
        <f t="shared" si="3"/>
        <v>45701</v>
      </c>
      <c r="AT67" s="53"/>
      <c r="AU67" s="53"/>
      <c r="AV67" s="53"/>
      <c r="AW67" s="54"/>
      <c r="AX67" s="63"/>
      <c r="AY67" s="64"/>
      <c r="AZ67" s="65"/>
      <c r="BA67" s="66"/>
      <c r="BB67" s="67"/>
    </row>
    <row r="68" ht="15.75" customHeight="1">
      <c r="A68" s="39" t="s">
        <v>602</v>
      </c>
      <c r="B68" s="40">
        <v>17626.0</v>
      </c>
      <c r="C68" s="41">
        <v>45670.0</v>
      </c>
      <c r="D68" s="42">
        <v>45671.0</v>
      </c>
      <c r="E68" s="43"/>
      <c r="F68" s="44" t="s">
        <v>603</v>
      </c>
      <c r="G68" s="45" t="s">
        <v>603</v>
      </c>
      <c r="H68" s="41">
        <v>41875.0</v>
      </c>
      <c r="I68" s="39">
        <v>10.0</v>
      </c>
      <c r="J68" s="46" t="s">
        <v>604</v>
      </c>
      <c r="K68" s="46" t="s">
        <v>605</v>
      </c>
      <c r="L68" s="46" t="s">
        <v>606</v>
      </c>
      <c r="M68" s="46" t="s">
        <v>62</v>
      </c>
      <c r="N68" s="46" t="s">
        <v>63</v>
      </c>
      <c r="O68" s="46" t="s">
        <v>607</v>
      </c>
      <c r="P68" s="46" t="s">
        <v>608</v>
      </c>
      <c r="Q68" s="39" t="s">
        <v>609</v>
      </c>
      <c r="R68" s="46" t="s">
        <v>67</v>
      </c>
      <c r="S68" s="39" t="s">
        <v>67</v>
      </c>
      <c r="T68" s="46" t="s">
        <v>415</v>
      </c>
      <c r="U68" s="47" t="s">
        <v>67</v>
      </c>
      <c r="V68" s="48">
        <v>25377.04</v>
      </c>
      <c r="W68" s="49">
        <v>0.0</v>
      </c>
      <c r="X68" s="49">
        <v>0.0</v>
      </c>
      <c r="Y68" s="49">
        <v>12809.02</v>
      </c>
      <c r="Z68" s="50">
        <v>0.0</v>
      </c>
      <c r="AA68" s="51">
        <v>8190.0</v>
      </c>
      <c r="AB68" s="49">
        <v>3510.0</v>
      </c>
      <c r="AC68" s="50">
        <f t="shared" si="1"/>
        <v>11700</v>
      </c>
      <c r="AD68" s="52">
        <f t="shared" si="2"/>
        <v>868.02</v>
      </c>
      <c r="AE68" s="53" t="s">
        <v>84</v>
      </c>
      <c r="AF68" s="54" t="s">
        <v>70</v>
      </c>
      <c r="AG68" s="55" t="b">
        <v>1</v>
      </c>
      <c r="AH68" s="56"/>
      <c r="AI68" s="57" t="b">
        <v>1</v>
      </c>
      <c r="AJ68" s="56"/>
      <c r="AK68" s="57" t="b">
        <v>1</v>
      </c>
      <c r="AL68" s="56"/>
      <c r="AM68" s="57"/>
      <c r="AN68" s="46" t="b">
        <v>1</v>
      </c>
      <c r="AO68" s="46"/>
      <c r="AP68" s="54" t="s">
        <v>266</v>
      </c>
      <c r="AQ68" s="59"/>
      <c r="AR68" s="60" t="s">
        <v>96</v>
      </c>
      <c r="AS68" s="137">
        <f t="shared" si="3"/>
        <v>45701</v>
      </c>
      <c r="AT68" s="53"/>
      <c r="AU68" s="53"/>
      <c r="AV68" s="53"/>
      <c r="AW68" s="54"/>
      <c r="AX68" s="63"/>
      <c r="AY68" s="64"/>
      <c r="AZ68" s="65"/>
      <c r="BA68" s="66"/>
      <c r="BB68" s="67"/>
    </row>
    <row r="69" ht="15.75" customHeight="1">
      <c r="A69" s="39" t="s">
        <v>610</v>
      </c>
      <c r="B69" s="40">
        <v>17400.0</v>
      </c>
      <c r="C69" s="41">
        <v>45664.0</v>
      </c>
      <c r="D69" s="42">
        <v>45671.0</v>
      </c>
      <c r="E69" s="43"/>
      <c r="F69" s="44" t="s">
        <v>611</v>
      </c>
      <c r="G69" s="45" t="s">
        <v>611</v>
      </c>
      <c r="H69" s="41">
        <v>27981.0</v>
      </c>
      <c r="I69" s="39">
        <v>48.0</v>
      </c>
      <c r="J69" s="46" t="s">
        <v>67</v>
      </c>
      <c r="K69" s="46" t="s">
        <v>67</v>
      </c>
      <c r="L69" s="46" t="s">
        <v>612</v>
      </c>
      <c r="M69" s="46" t="s">
        <v>62</v>
      </c>
      <c r="N69" s="46" t="s">
        <v>79</v>
      </c>
      <c r="O69" s="46" t="s">
        <v>613</v>
      </c>
      <c r="P69" s="46" t="s">
        <v>614</v>
      </c>
      <c r="Q69" s="39" t="s">
        <v>615</v>
      </c>
      <c r="R69" s="46" t="s">
        <v>616</v>
      </c>
      <c r="S69" s="39">
        <v>32020.0</v>
      </c>
      <c r="T69" s="46" t="s">
        <v>305</v>
      </c>
      <c r="U69" s="47" t="s">
        <v>447</v>
      </c>
      <c r="V69" s="48">
        <v>139952.5</v>
      </c>
      <c r="W69" s="49">
        <v>0.0</v>
      </c>
      <c r="X69" s="49">
        <v>0.0</v>
      </c>
      <c r="Y69" s="49">
        <v>108109.74</v>
      </c>
      <c r="Z69" s="50">
        <v>281.88</v>
      </c>
      <c r="AA69" s="51">
        <v>5187.0</v>
      </c>
      <c r="AB69" s="49">
        <v>10374.0</v>
      </c>
      <c r="AC69" s="50">
        <f t="shared" si="1"/>
        <v>15561</v>
      </c>
      <c r="AD69" s="52">
        <f t="shared" si="2"/>
        <v>15999.88</v>
      </c>
      <c r="AE69" s="53" t="s">
        <v>150</v>
      </c>
      <c r="AF69" s="54" t="s">
        <v>70</v>
      </c>
      <c r="AG69" s="55" t="b">
        <v>1</v>
      </c>
      <c r="AH69" s="56"/>
      <c r="AI69" s="57" t="b">
        <v>1</v>
      </c>
      <c r="AJ69" s="56"/>
      <c r="AK69" s="57" t="b">
        <v>1</v>
      </c>
      <c r="AL69" s="56"/>
      <c r="AM69" s="57" t="s">
        <v>151</v>
      </c>
      <c r="AN69" s="46" t="b">
        <v>1</v>
      </c>
      <c r="AO69" s="46"/>
      <c r="AP69" s="54" t="s">
        <v>73</v>
      </c>
      <c r="AQ69" s="59" t="s">
        <v>95</v>
      </c>
      <c r="AR69" s="60" t="s">
        <v>75</v>
      </c>
      <c r="AS69" s="137">
        <f t="shared" si="3"/>
        <v>45701</v>
      </c>
      <c r="AT69" s="53"/>
      <c r="AU69" s="53"/>
      <c r="AV69" s="53"/>
      <c r="AW69" s="54"/>
      <c r="AX69" s="63"/>
      <c r="AY69" s="64"/>
      <c r="AZ69" s="65"/>
      <c r="BA69" s="66"/>
      <c r="BB69" s="67"/>
    </row>
    <row r="70" ht="15.75" customHeight="1">
      <c r="A70" s="39" t="s">
        <v>617</v>
      </c>
      <c r="B70" s="40">
        <v>17572.0</v>
      </c>
      <c r="C70" s="41">
        <v>45668.0</v>
      </c>
      <c r="D70" s="42">
        <v>45671.0</v>
      </c>
      <c r="E70" s="43"/>
      <c r="F70" s="44" t="s">
        <v>618</v>
      </c>
      <c r="G70" s="45" t="s">
        <v>618</v>
      </c>
      <c r="H70" s="41">
        <v>45544.0</v>
      </c>
      <c r="I70" s="39">
        <v>0.0</v>
      </c>
      <c r="J70" s="46" t="s">
        <v>107</v>
      </c>
      <c r="K70" s="46" t="s">
        <v>619</v>
      </c>
      <c r="L70" s="46" t="s">
        <v>620</v>
      </c>
      <c r="M70" s="46" t="s">
        <v>62</v>
      </c>
      <c r="N70" s="46" t="s">
        <v>63</v>
      </c>
      <c r="O70" s="46" t="s">
        <v>621</v>
      </c>
      <c r="P70" s="44" t="s">
        <v>622</v>
      </c>
      <c r="Q70" s="39" t="s">
        <v>92</v>
      </c>
      <c r="R70" s="46" t="s">
        <v>67</v>
      </c>
      <c r="S70" s="39" t="s">
        <v>67</v>
      </c>
      <c r="T70" s="46" t="s">
        <v>415</v>
      </c>
      <c r="U70" s="47" t="s">
        <v>67</v>
      </c>
      <c r="V70" s="48">
        <v>50227.07</v>
      </c>
      <c r="W70" s="49">
        <v>0.0</v>
      </c>
      <c r="X70" s="49">
        <v>0.0</v>
      </c>
      <c r="Y70" s="49">
        <v>20553.49</v>
      </c>
      <c r="Z70" s="50">
        <v>0.0</v>
      </c>
      <c r="AA70" s="51">
        <v>20475.0</v>
      </c>
      <c r="AB70" s="49">
        <v>8775.0</v>
      </c>
      <c r="AC70" s="50">
        <f t="shared" si="1"/>
        <v>29250</v>
      </c>
      <c r="AD70" s="52">
        <f t="shared" si="2"/>
        <v>423.58</v>
      </c>
      <c r="AE70" s="53" t="s">
        <v>170</v>
      </c>
      <c r="AF70" s="54" t="s">
        <v>70</v>
      </c>
      <c r="AG70" s="55" t="b">
        <v>1</v>
      </c>
      <c r="AH70" s="56"/>
      <c r="AI70" s="57" t="b">
        <v>1</v>
      </c>
      <c r="AJ70" s="56"/>
      <c r="AK70" s="57" t="b">
        <v>1</v>
      </c>
      <c r="AL70" s="56"/>
      <c r="AM70" s="57" t="s">
        <v>623</v>
      </c>
      <c r="AN70" s="46" t="b">
        <v>1</v>
      </c>
      <c r="AO70" s="46"/>
      <c r="AP70" s="54" t="s">
        <v>266</v>
      </c>
      <c r="AQ70" s="59"/>
      <c r="AR70" s="60" t="s">
        <v>96</v>
      </c>
      <c r="AS70" s="137">
        <f t="shared" si="3"/>
        <v>45701</v>
      </c>
      <c r="AT70" s="53"/>
      <c r="AU70" s="53"/>
      <c r="AV70" s="53"/>
      <c r="AW70" s="54"/>
      <c r="AX70" s="63"/>
      <c r="AY70" s="64"/>
      <c r="AZ70" s="65"/>
      <c r="BA70" s="66"/>
      <c r="BB70" s="67"/>
    </row>
    <row r="71" ht="15.75" customHeight="1">
      <c r="A71" s="39" t="s">
        <v>624</v>
      </c>
      <c r="B71" s="40">
        <v>17620.0</v>
      </c>
      <c r="C71" s="41">
        <v>45670.0</v>
      </c>
      <c r="D71" s="42">
        <v>45671.0</v>
      </c>
      <c r="E71" s="43"/>
      <c r="F71" s="44" t="s">
        <v>625</v>
      </c>
      <c r="G71" s="45" t="s">
        <v>625</v>
      </c>
      <c r="H71" s="41">
        <v>25299.0</v>
      </c>
      <c r="I71" s="39">
        <v>55.0</v>
      </c>
      <c r="J71" s="46" t="s">
        <v>67</v>
      </c>
      <c r="K71" s="46" t="s">
        <v>67</v>
      </c>
      <c r="L71" s="46" t="s">
        <v>626</v>
      </c>
      <c r="M71" s="46" t="s">
        <v>227</v>
      </c>
      <c r="N71" s="46" t="s">
        <v>79</v>
      </c>
      <c r="O71" s="46" t="s">
        <v>627</v>
      </c>
      <c r="P71" s="139" t="s">
        <v>628</v>
      </c>
      <c r="Q71" s="39" t="s">
        <v>629</v>
      </c>
      <c r="R71" s="46" t="s">
        <v>630</v>
      </c>
      <c r="S71" s="39" t="s">
        <v>631</v>
      </c>
      <c r="T71" s="46" t="s">
        <v>632</v>
      </c>
      <c r="U71" s="47" t="s">
        <v>67</v>
      </c>
      <c r="V71" s="48">
        <v>82464.94</v>
      </c>
      <c r="W71" s="49">
        <v>16492.99</v>
      </c>
      <c r="X71" s="49">
        <v>0.0</v>
      </c>
      <c r="Y71" s="49">
        <v>0.0</v>
      </c>
      <c r="Z71" s="50">
        <v>42207.53</v>
      </c>
      <c r="AA71" s="51">
        <f>7800+10725</f>
        <v>18525</v>
      </c>
      <c r="AB71" s="49">
        <f>3276+4914</f>
        <v>8190</v>
      </c>
      <c r="AC71" s="50">
        <f t="shared" si="1"/>
        <v>26715</v>
      </c>
      <c r="AD71" s="52">
        <f t="shared" si="2"/>
        <v>-2950.58</v>
      </c>
      <c r="AE71" s="53" t="s">
        <v>150</v>
      </c>
      <c r="AF71" s="54" t="s">
        <v>70</v>
      </c>
      <c r="AG71" s="55" t="b">
        <v>1</v>
      </c>
      <c r="AH71" s="56"/>
      <c r="AI71" s="57" t="b">
        <v>1</v>
      </c>
      <c r="AJ71" s="56"/>
      <c r="AK71" s="57" t="b">
        <v>1</v>
      </c>
      <c r="AL71" s="56"/>
      <c r="AM71" s="57" t="s">
        <v>246</v>
      </c>
      <c r="AN71" s="46" t="b">
        <v>1</v>
      </c>
      <c r="AO71" s="46"/>
      <c r="AP71" s="54" t="s">
        <v>266</v>
      </c>
      <c r="AQ71" s="59"/>
      <c r="AR71" s="60" t="s">
        <v>96</v>
      </c>
      <c r="AS71" s="137">
        <f t="shared" si="3"/>
        <v>45701</v>
      </c>
      <c r="AT71" s="53"/>
      <c r="AU71" s="53"/>
      <c r="AV71" s="53"/>
      <c r="AW71" s="54"/>
      <c r="AX71" s="63"/>
      <c r="AY71" s="64"/>
      <c r="AZ71" s="65"/>
      <c r="BA71" s="66"/>
      <c r="BB71" s="67"/>
    </row>
    <row r="72" ht="15.75" customHeight="1">
      <c r="A72" s="39" t="s">
        <v>633</v>
      </c>
      <c r="B72" s="69">
        <v>17408.0</v>
      </c>
      <c r="C72" s="70">
        <v>45664.0</v>
      </c>
      <c r="D72" s="71">
        <v>45671.0</v>
      </c>
      <c r="E72" s="43"/>
      <c r="F72" s="72" t="s">
        <v>634</v>
      </c>
      <c r="G72" s="45" t="s">
        <v>634</v>
      </c>
      <c r="H72" s="70">
        <v>42218.0</v>
      </c>
      <c r="I72" s="68">
        <v>9.0</v>
      </c>
      <c r="J72" s="73" t="s">
        <v>635</v>
      </c>
      <c r="K72" s="73" t="s">
        <v>636</v>
      </c>
      <c r="L72" s="73" t="s">
        <v>637</v>
      </c>
      <c r="M72" s="73" t="s">
        <v>62</v>
      </c>
      <c r="N72" s="73" t="s">
        <v>63</v>
      </c>
      <c r="O72" s="73" t="s">
        <v>202</v>
      </c>
      <c r="P72" s="72" t="s">
        <v>638</v>
      </c>
      <c r="Q72" s="68" t="s">
        <v>66</v>
      </c>
      <c r="R72" s="73" t="s">
        <v>67</v>
      </c>
      <c r="S72" s="68" t="s">
        <v>67</v>
      </c>
      <c r="T72" s="73" t="s">
        <v>639</v>
      </c>
      <c r="U72" s="74" t="s">
        <v>67</v>
      </c>
      <c r="V72" s="75">
        <v>48150.76</v>
      </c>
      <c r="W72" s="76">
        <v>0.0</v>
      </c>
      <c r="X72" s="76">
        <v>0.0</v>
      </c>
      <c r="Y72" s="76">
        <v>27563.5</v>
      </c>
      <c r="Z72" s="77">
        <v>0.0</v>
      </c>
      <c r="AA72" s="78">
        <v>13650.0</v>
      </c>
      <c r="AB72" s="76">
        <v>5850.0</v>
      </c>
      <c r="AC72" s="77">
        <f t="shared" si="1"/>
        <v>19500</v>
      </c>
      <c r="AD72" s="79">
        <f t="shared" si="2"/>
        <v>1087.26</v>
      </c>
      <c r="AE72" s="80" t="s">
        <v>170</v>
      </c>
      <c r="AF72" s="81" t="s">
        <v>70</v>
      </c>
      <c r="AG72" s="82" t="b">
        <v>1</v>
      </c>
      <c r="AH72" s="83"/>
      <c r="AI72" s="84" t="b">
        <v>1</v>
      </c>
      <c r="AJ72" s="83"/>
      <c r="AK72" s="84" t="b">
        <v>1</v>
      </c>
      <c r="AL72" s="83"/>
      <c r="AM72" s="84" t="s">
        <v>640</v>
      </c>
      <c r="AN72" s="73" t="b">
        <v>1</v>
      </c>
      <c r="AO72" s="73"/>
      <c r="AP72" s="81" t="s">
        <v>86</v>
      </c>
      <c r="AQ72" s="85" t="s">
        <v>95</v>
      </c>
      <c r="AR72" s="86" t="s">
        <v>75</v>
      </c>
      <c r="AS72" s="140">
        <f t="shared" si="3"/>
        <v>45701</v>
      </c>
      <c r="AT72" s="53"/>
      <c r="AU72" s="53"/>
      <c r="AV72" s="53"/>
      <c r="AW72" s="54"/>
      <c r="AX72" s="63"/>
      <c r="AY72" s="64"/>
      <c r="AZ72" s="65"/>
      <c r="BA72" s="66"/>
      <c r="BB72" s="67"/>
    </row>
    <row r="73" ht="15.75" customHeight="1">
      <c r="A73" s="39" t="s">
        <v>641</v>
      </c>
      <c r="B73" s="40">
        <v>17649.0</v>
      </c>
      <c r="C73" s="41">
        <v>45670.0</v>
      </c>
      <c r="D73" s="93">
        <v>45672.0</v>
      </c>
      <c r="E73" s="43"/>
      <c r="F73" s="44" t="s">
        <v>642</v>
      </c>
      <c r="G73" s="45" t="s">
        <v>642</v>
      </c>
      <c r="H73" s="41">
        <v>23559.0</v>
      </c>
      <c r="I73" s="39">
        <v>60.0</v>
      </c>
      <c r="J73" s="46" t="s">
        <v>67</v>
      </c>
      <c r="K73" s="46" t="s">
        <v>67</v>
      </c>
      <c r="L73" s="46" t="s">
        <v>643</v>
      </c>
      <c r="M73" s="46" t="s">
        <v>164</v>
      </c>
      <c r="N73" s="94" t="s">
        <v>79</v>
      </c>
      <c r="O73" s="46" t="s">
        <v>644</v>
      </c>
      <c r="P73" s="46" t="s">
        <v>645</v>
      </c>
      <c r="Q73" s="39" t="s">
        <v>646</v>
      </c>
      <c r="R73" s="46" t="s">
        <v>647</v>
      </c>
      <c r="S73" s="39">
        <v>43239.0</v>
      </c>
      <c r="T73" s="46" t="s">
        <v>648</v>
      </c>
      <c r="U73" s="47" t="s">
        <v>649</v>
      </c>
      <c r="V73" s="48">
        <v>108438.01</v>
      </c>
      <c r="W73" s="49">
        <v>21687.64</v>
      </c>
      <c r="X73" s="49">
        <v>0.0</v>
      </c>
      <c r="Y73" s="49">
        <v>0.0</v>
      </c>
      <c r="Z73" s="50">
        <v>50000.0</v>
      </c>
      <c r="AA73" s="51">
        <v>10725.0</v>
      </c>
      <c r="AB73" s="49">
        <v>9828.0</v>
      </c>
      <c r="AC73" s="141">
        <f t="shared" si="1"/>
        <v>20553</v>
      </c>
      <c r="AD73" s="52">
        <f t="shared" si="2"/>
        <v>16197.37</v>
      </c>
      <c r="AE73" s="53" t="s">
        <v>117</v>
      </c>
      <c r="AF73" s="54" t="s">
        <v>70</v>
      </c>
      <c r="AG73" s="55" t="b">
        <v>1</v>
      </c>
      <c r="AH73" s="56"/>
      <c r="AI73" s="57" t="b">
        <v>1</v>
      </c>
      <c r="AJ73" s="56"/>
      <c r="AK73" s="57" t="b">
        <v>1</v>
      </c>
      <c r="AL73" s="56"/>
      <c r="AM73" s="57"/>
      <c r="AN73" s="46" t="b">
        <v>1</v>
      </c>
      <c r="AO73" s="46"/>
      <c r="AP73" s="54" t="s">
        <v>73</v>
      </c>
      <c r="AQ73" s="59" t="s">
        <v>95</v>
      </c>
      <c r="AR73" s="60"/>
      <c r="AS73" s="132">
        <f t="shared" si="3"/>
        <v>45702</v>
      </c>
      <c r="AT73" s="133"/>
      <c r="AU73" s="53"/>
      <c r="AV73" s="53"/>
      <c r="AW73" s="54"/>
      <c r="AX73" s="63"/>
      <c r="AY73" s="64"/>
      <c r="AZ73" s="65"/>
      <c r="BA73" s="66"/>
      <c r="BB73" s="67"/>
    </row>
    <row r="74" ht="15.75" customHeight="1">
      <c r="A74" s="39" t="s">
        <v>650</v>
      </c>
      <c r="B74" s="40">
        <v>17427.0</v>
      </c>
      <c r="C74" s="41">
        <v>45665.0</v>
      </c>
      <c r="D74" s="93">
        <v>45672.0</v>
      </c>
      <c r="E74" s="43"/>
      <c r="F74" s="44" t="s">
        <v>651</v>
      </c>
      <c r="G74" s="45" t="s">
        <v>651</v>
      </c>
      <c r="H74" s="41">
        <v>25136.0</v>
      </c>
      <c r="I74" s="39">
        <v>56.0</v>
      </c>
      <c r="J74" s="46" t="s">
        <v>67</v>
      </c>
      <c r="K74" s="46" t="s">
        <v>67</v>
      </c>
      <c r="L74" s="46" t="s">
        <v>652</v>
      </c>
      <c r="M74" s="46" t="s">
        <v>78</v>
      </c>
      <c r="N74" s="46" t="s">
        <v>79</v>
      </c>
      <c r="O74" s="46" t="s">
        <v>653</v>
      </c>
      <c r="P74" s="46" t="s">
        <v>654</v>
      </c>
      <c r="Q74" s="39" t="s">
        <v>92</v>
      </c>
      <c r="R74" s="46" t="s">
        <v>67</v>
      </c>
      <c r="S74" s="39" t="s">
        <v>67</v>
      </c>
      <c r="T74" s="46" t="s">
        <v>655</v>
      </c>
      <c r="U74" s="47" t="s">
        <v>656</v>
      </c>
      <c r="V74" s="48">
        <v>234108.62</v>
      </c>
      <c r="W74" s="49">
        <v>46821.72</v>
      </c>
      <c r="X74" s="49">
        <v>0.0</v>
      </c>
      <c r="Y74" s="49">
        <v>0.0</v>
      </c>
      <c r="Z74" s="50">
        <v>142494.8</v>
      </c>
      <c r="AA74" s="51">
        <v>20475.0</v>
      </c>
      <c r="AB74" s="49">
        <v>8775.0</v>
      </c>
      <c r="AC74" s="50">
        <f t="shared" si="1"/>
        <v>29250</v>
      </c>
      <c r="AD74" s="52">
        <f t="shared" si="2"/>
        <v>15542.1</v>
      </c>
      <c r="AE74" s="53" t="s">
        <v>84</v>
      </c>
      <c r="AF74" s="54" t="s">
        <v>70</v>
      </c>
      <c r="AG74" s="55" t="b">
        <v>1</v>
      </c>
      <c r="AH74" s="56"/>
      <c r="AI74" s="57" t="b">
        <v>1</v>
      </c>
      <c r="AJ74" s="56"/>
      <c r="AK74" s="57" t="b">
        <v>1</v>
      </c>
      <c r="AL74" s="56"/>
      <c r="AM74" s="57"/>
      <c r="AN74" s="46" t="b">
        <v>1</v>
      </c>
      <c r="AO74" s="46"/>
      <c r="AP74" s="54" t="s">
        <v>86</v>
      </c>
      <c r="AQ74" s="59" t="s">
        <v>95</v>
      </c>
      <c r="AR74" s="60"/>
      <c r="AS74" s="134">
        <f t="shared" si="3"/>
        <v>45702</v>
      </c>
      <c r="AT74" s="133"/>
      <c r="AU74" s="53"/>
      <c r="AV74" s="53"/>
      <c r="AW74" s="54"/>
      <c r="AX74" s="63"/>
      <c r="AY74" s="64"/>
      <c r="AZ74" s="65"/>
      <c r="BA74" s="66"/>
      <c r="BB74" s="67"/>
    </row>
    <row r="75" ht="15.75" customHeight="1">
      <c r="A75" s="39" t="s">
        <v>657</v>
      </c>
      <c r="B75" s="40">
        <v>17655.0</v>
      </c>
      <c r="C75" s="41">
        <v>45671.0</v>
      </c>
      <c r="D75" s="93">
        <v>45672.0</v>
      </c>
      <c r="E75" s="43"/>
      <c r="F75" s="44" t="s">
        <v>658</v>
      </c>
      <c r="G75" s="45" t="s">
        <v>658</v>
      </c>
      <c r="H75" s="41">
        <v>33694.0</v>
      </c>
      <c r="I75" s="39">
        <v>32.0</v>
      </c>
      <c r="J75" s="46" t="s">
        <v>67</v>
      </c>
      <c r="K75" s="46" t="s">
        <v>67</v>
      </c>
      <c r="L75" s="46" t="s">
        <v>659</v>
      </c>
      <c r="M75" s="46" t="s">
        <v>164</v>
      </c>
      <c r="N75" s="46" t="s">
        <v>79</v>
      </c>
      <c r="O75" s="46" t="s">
        <v>660</v>
      </c>
      <c r="P75" s="44" t="s">
        <v>661</v>
      </c>
      <c r="Q75" s="39" t="s">
        <v>662</v>
      </c>
      <c r="R75" s="46" t="s">
        <v>663</v>
      </c>
      <c r="S75" s="39">
        <v>44950.0</v>
      </c>
      <c r="T75" s="46" t="s">
        <v>664</v>
      </c>
      <c r="U75" s="47" t="s">
        <v>665</v>
      </c>
      <c r="V75" s="48">
        <v>224345.96</v>
      </c>
      <c r="W75" s="49">
        <v>0.0</v>
      </c>
      <c r="X75" s="49">
        <v>0.0</v>
      </c>
      <c r="Y75" s="49">
        <v>0.0</v>
      </c>
      <c r="Z75" s="50">
        <v>60629.2</v>
      </c>
      <c r="AA75" s="51">
        <v>28080.0</v>
      </c>
      <c r="AB75" s="49">
        <v>18720.0</v>
      </c>
      <c r="AC75" s="50">
        <f t="shared" si="1"/>
        <v>46800</v>
      </c>
      <c r="AD75" s="52">
        <f t="shared" si="2"/>
        <v>116916.76</v>
      </c>
      <c r="AE75" s="53" t="s">
        <v>150</v>
      </c>
      <c r="AF75" s="54" t="s">
        <v>70</v>
      </c>
      <c r="AG75" s="55" t="b">
        <v>1</v>
      </c>
      <c r="AH75" s="56"/>
      <c r="AI75" s="57" t="b">
        <v>1</v>
      </c>
      <c r="AJ75" s="56"/>
      <c r="AK75" s="57" t="b">
        <v>1</v>
      </c>
      <c r="AL75" s="56"/>
      <c r="AM75" s="57"/>
      <c r="AN75" s="46" t="b">
        <v>1</v>
      </c>
      <c r="AO75" s="46"/>
      <c r="AP75" s="54" t="s">
        <v>266</v>
      </c>
      <c r="AQ75" s="59"/>
      <c r="AR75" s="60"/>
      <c r="AS75" s="134">
        <f t="shared" si="3"/>
        <v>45702</v>
      </c>
      <c r="AT75" s="133"/>
      <c r="AU75" s="53"/>
      <c r="AV75" s="53"/>
      <c r="AW75" s="54"/>
      <c r="AX75" s="63"/>
      <c r="AY75" s="64"/>
      <c r="AZ75" s="65"/>
      <c r="BA75" s="66"/>
      <c r="BB75" s="67"/>
    </row>
    <row r="76" ht="15.75" customHeight="1">
      <c r="A76" s="39" t="s">
        <v>666</v>
      </c>
      <c r="B76" s="40">
        <v>17652.0</v>
      </c>
      <c r="C76" s="41">
        <v>45671.0</v>
      </c>
      <c r="D76" s="93">
        <v>45672.0</v>
      </c>
      <c r="E76" s="43"/>
      <c r="F76" s="44" t="s">
        <v>667</v>
      </c>
      <c r="G76" s="45" t="s">
        <v>667</v>
      </c>
      <c r="H76" s="41">
        <v>32385.0</v>
      </c>
      <c r="I76" s="39">
        <v>36.0</v>
      </c>
      <c r="J76" s="46" t="s">
        <v>67</v>
      </c>
      <c r="K76" s="46" t="s">
        <v>67</v>
      </c>
      <c r="L76" s="46" t="s">
        <v>668</v>
      </c>
      <c r="M76" s="46" t="s">
        <v>62</v>
      </c>
      <c r="N76" s="46" t="s">
        <v>79</v>
      </c>
      <c r="O76" s="46" t="s">
        <v>552</v>
      </c>
      <c r="P76" s="46" t="s">
        <v>669</v>
      </c>
      <c r="Q76" s="39" t="s">
        <v>670</v>
      </c>
      <c r="R76" s="46" t="s">
        <v>67</v>
      </c>
      <c r="S76" s="39" t="s">
        <v>67</v>
      </c>
      <c r="T76" s="46" t="s">
        <v>671</v>
      </c>
      <c r="U76" s="47" t="s">
        <v>672</v>
      </c>
      <c r="V76" s="48">
        <v>74248.74</v>
      </c>
      <c r="W76" s="49">
        <v>0.0</v>
      </c>
      <c r="X76" s="49">
        <v>0.0</v>
      </c>
      <c r="Y76" s="49">
        <v>63788.25</v>
      </c>
      <c r="Z76" s="50">
        <v>0.0</v>
      </c>
      <c r="AA76" s="51">
        <v>5460.0</v>
      </c>
      <c r="AB76" s="49">
        <v>2340.0</v>
      </c>
      <c r="AC76" s="50">
        <f t="shared" si="1"/>
        <v>7800</v>
      </c>
      <c r="AD76" s="52">
        <f t="shared" si="2"/>
        <v>2660.49</v>
      </c>
      <c r="AE76" s="53" t="s">
        <v>84</v>
      </c>
      <c r="AF76" s="54" t="s">
        <v>70</v>
      </c>
      <c r="AG76" s="55" t="b">
        <v>1</v>
      </c>
      <c r="AH76" s="56"/>
      <c r="AI76" s="57" t="b">
        <v>1</v>
      </c>
      <c r="AJ76" s="56"/>
      <c r="AK76" s="57" t="b">
        <v>1</v>
      </c>
      <c r="AL76" s="56"/>
      <c r="AM76" s="57"/>
      <c r="AN76" s="46" t="b">
        <v>1</v>
      </c>
      <c r="AO76" s="46"/>
      <c r="AP76" s="54" t="s">
        <v>266</v>
      </c>
      <c r="AQ76" s="59"/>
      <c r="AR76" s="60"/>
      <c r="AS76" s="134">
        <f t="shared" si="3"/>
        <v>45702</v>
      </c>
      <c r="AT76" s="133"/>
      <c r="AU76" s="53"/>
      <c r="AV76" s="53"/>
      <c r="AW76" s="54"/>
      <c r="AX76" s="63"/>
      <c r="AY76" s="64"/>
      <c r="AZ76" s="65"/>
      <c r="BA76" s="66"/>
      <c r="BB76" s="67"/>
    </row>
    <row r="77" ht="15.75" customHeight="1">
      <c r="A77" s="39" t="s">
        <v>673</v>
      </c>
      <c r="B77" s="40">
        <v>17467.0</v>
      </c>
      <c r="C77" s="41">
        <v>45666.0</v>
      </c>
      <c r="D77" s="93">
        <v>45672.0</v>
      </c>
      <c r="E77" s="43"/>
      <c r="F77" s="44" t="s">
        <v>674</v>
      </c>
      <c r="G77" s="45" t="s">
        <v>674</v>
      </c>
      <c r="H77" s="41">
        <v>26625.0</v>
      </c>
      <c r="I77" s="39">
        <v>52.0</v>
      </c>
      <c r="J77" s="46" t="s">
        <v>67</v>
      </c>
      <c r="K77" s="46" t="s">
        <v>67</v>
      </c>
      <c r="L77" s="46" t="s">
        <v>675</v>
      </c>
      <c r="M77" s="46" t="s">
        <v>62</v>
      </c>
      <c r="N77" s="46" t="s">
        <v>79</v>
      </c>
      <c r="O77" s="46" t="s">
        <v>676</v>
      </c>
      <c r="P77" s="46" t="s">
        <v>677</v>
      </c>
      <c r="Q77" s="39" t="s">
        <v>678</v>
      </c>
      <c r="R77" s="46" t="s">
        <v>67</v>
      </c>
      <c r="S77" s="39" t="s">
        <v>67</v>
      </c>
      <c r="T77" s="46" t="s">
        <v>679</v>
      </c>
      <c r="U77" s="47" t="s">
        <v>680</v>
      </c>
      <c r="V77" s="48">
        <v>216801.4</v>
      </c>
      <c r="W77" s="49">
        <v>0.0</v>
      </c>
      <c r="X77" s="49">
        <v>0.0</v>
      </c>
      <c r="Y77" s="49">
        <v>0.0</v>
      </c>
      <c r="Z77" s="50">
        <v>78159.58</v>
      </c>
      <c r="AA77" s="51">
        <v>18291.0</v>
      </c>
      <c r="AB77" s="49">
        <v>7839.0</v>
      </c>
      <c r="AC77" s="50">
        <f t="shared" si="1"/>
        <v>26130</v>
      </c>
      <c r="AD77" s="52">
        <f t="shared" si="2"/>
        <v>112511.82</v>
      </c>
      <c r="AE77" s="53" t="s">
        <v>84</v>
      </c>
      <c r="AF77" s="54" t="s">
        <v>70</v>
      </c>
      <c r="AG77" s="55" t="b">
        <v>1</v>
      </c>
      <c r="AH77" s="56"/>
      <c r="AI77" s="57" t="b">
        <v>1</v>
      </c>
      <c r="AJ77" s="56"/>
      <c r="AK77" s="57" t="b">
        <v>1</v>
      </c>
      <c r="AL77" s="56"/>
      <c r="AM77" s="57"/>
      <c r="AN77" s="46" t="b">
        <v>1</v>
      </c>
      <c r="AO77" s="46"/>
      <c r="AP77" s="54" t="s">
        <v>266</v>
      </c>
      <c r="AQ77" s="59"/>
      <c r="AR77" s="60"/>
      <c r="AS77" s="134">
        <f t="shared" si="3"/>
        <v>45702</v>
      </c>
      <c r="AT77" s="133"/>
      <c r="AU77" s="53"/>
      <c r="AV77" s="53"/>
      <c r="AW77" s="54"/>
      <c r="AX77" s="63"/>
      <c r="AY77" s="64"/>
      <c r="AZ77" s="65"/>
      <c r="BA77" s="66"/>
      <c r="BB77" s="67"/>
    </row>
    <row r="78" ht="15.75" customHeight="1">
      <c r="A78" s="39" t="s">
        <v>681</v>
      </c>
      <c r="B78" s="40">
        <v>17506.0</v>
      </c>
      <c r="C78" s="41">
        <v>45667.0</v>
      </c>
      <c r="D78" s="93">
        <v>45672.0</v>
      </c>
      <c r="E78" s="43"/>
      <c r="F78" s="44" t="s">
        <v>682</v>
      </c>
      <c r="G78" s="45" t="s">
        <v>682</v>
      </c>
      <c r="H78" s="41">
        <v>19253.0</v>
      </c>
      <c r="I78" s="39">
        <v>72.0</v>
      </c>
      <c r="J78" s="46" t="s">
        <v>67</v>
      </c>
      <c r="K78" s="46" t="s">
        <v>67</v>
      </c>
      <c r="L78" s="46" t="s">
        <v>683</v>
      </c>
      <c r="M78" s="46" t="s">
        <v>99</v>
      </c>
      <c r="N78" s="46" t="s">
        <v>79</v>
      </c>
      <c r="O78" s="46" t="s">
        <v>684</v>
      </c>
      <c r="P78" s="46" t="s">
        <v>685</v>
      </c>
      <c r="Q78" s="39" t="s">
        <v>92</v>
      </c>
      <c r="R78" s="46" t="s">
        <v>67</v>
      </c>
      <c r="S78" s="39" t="s">
        <v>67</v>
      </c>
      <c r="T78" s="46" t="s">
        <v>680</v>
      </c>
      <c r="U78" s="47" t="s">
        <v>158</v>
      </c>
      <c r="V78" s="48">
        <v>180885.9</v>
      </c>
      <c r="W78" s="49">
        <v>36177.08</v>
      </c>
      <c r="X78" s="49">
        <v>0.0</v>
      </c>
      <c r="Y78" s="49">
        <v>0.0</v>
      </c>
      <c r="Z78" s="50">
        <v>134732.53</v>
      </c>
      <c r="AA78" s="51">
        <v>20475.0</v>
      </c>
      <c r="AB78" s="49">
        <v>8775.0</v>
      </c>
      <c r="AC78" s="50">
        <f t="shared" si="1"/>
        <v>29250</v>
      </c>
      <c r="AD78" s="52">
        <f t="shared" si="2"/>
        <v>-19273.71</v>
      </c>
      <c r="AE78" s="53" t="s">
        <v>84</v>
      </c>
      <c r="AF78" s="54" t="s">
        <v>70</v>
      </c>
      <c r="AG78" s="55" t="b">
        <v>1</v>
      </c>
      <c r="AH78" s="56"/>
      <c r="AI78" s="57" t="b">
        <v>1</v>
      </c>
      <c r="AJ78" s="56"/>
      <c r="AK78" s="57" t="b">
        <v>1</v>
      </c>
      <c r="AL78" s="56"/>
      <c r="AM78" s="57"/>
      <c r="AN78" s="46" t="b">
        <v>1</v>
      </c>
      <c r="AO78" s="46"/>
      <c r="AP78" s="54" t="s">
        <v>266</v>
      </c>
      <c r="AQ78" s="59"/>
      <c r="AR78" s="60"/>
      <c r="AS78" s="134">
        <f t="shared" si="3"/>
        <v>45702</v>
      </c>
      <c r="AT78" s="133"/>
      <c r="AU78" s="53"/>
      <c r="AV78" s="53"/>
      <c r="AW78" s="54"/>
      <c r="AX78" s="63"/>
      <c r="AY78" s="64"/>
      <c r="AZ78" s="65"/>
      <c r="BA78" s="66"/>
      <c r="BB78" s="67"/>
    </row>
    <row r="79" ht="15.75" customHeight="1">
      <c r="A79" s="39" t="s">
        <v>686</v>
      </c>
      <c r="B79" s="40">
        <v>17720.0</v>
      </c>
      <c r="C79" s="41">
        <v>45672.0</v>
      </c>
      <c r="D79" s="93">
        <v>45672.0</v>
      </c>
      <c r="E79" s="43"/>
      <c r="F79" s="44" t="s">
        <v>687</v>
      </c>
      <c r="G79" s="45" t="e">
        <v>#N/A</v>
      </c>
      <c r="H79" s="41">
        <v>24699.0</v>
      </c>
      <c r="I79" s="39">
        <v>57.0</v>
      </c>
      <c r="J79" s="46" t="s">
        <v>67</v>
      </c>
      <c r="K79" s="46" t="s">
        <v>67</v>
      </c>
      <c r="L79" s="46" t="s">
        <v>688</v>
      </c>
      <c r="M79" s="46" t="s">
        <v>227</v>
      </c>
      <c r="N79" s="46" t="s">
        <v>79</v>
      </c>
      <c r="O79" s="46" t="s">
        <v>689</v>
      </c>
      <c r="P79" s="44" t="s">
        <v>689</v>
      </c>
      <c r="Q79" s="39" t="s">
        <v>690</v>
      </c>
      <c r="R79" s="46" t="s">
        <v>691</v>
      </c>
      <c r="S79" s="39">
        <v>11000.0</v>
      </c>
      <c r="T79" s="46" t="s">
        <v>664</v>
      </c>
      <c r="U79" s="47" t="s">
        <v>67</v>
      </c>
      <c r="V79" s="48">
        <v>15714.2</v>
      </c>
      <c r="W79" s="49">
        <v>0.0</v>
      </c>
      <c r="X79" s="49">
        <v>0.0</v>
      </c>
      <c r="Y79" s="49">
        <v>0.0</v>
      </c>
      <c r="Z79" s="50">
        <v>0.0</v>
      </c>
      <c r="AA79" s="51">
        <v>10725.0</v>
      </c>
      <c r="AB79" s="49">
        <v>9828.0</v>
      </c>
      <c r="AC79" s="50">
        <f t="shared" si="1"/>
        <v>20553</v>
      </c>
      <c r="AD79" s="52">
        <f t="shared" si="2"/>
        <v>-4838.8</v>
      </c>
      <c r="AE79" s="53" t="s">
        <v>306</v>
      </c>
      <c r="AF79" s="54" t="s">
        <v>307</v>
      </c>
      <c r="AG79" s="55" t="b">
        <v>1</v>
      </c>
      <c r="AH79" s="56"/>
      <c r="AI79" s="57" t="b">
        <v>1</v>
      </c>
      <c r="AJ79" s="56"/>
      <c r="AK79" s="57" t="b">
        <v>1</v>
      </c>
      <c r="AL79" s="56"/>
      <c r="AM79" s="57"/>
      <c r="AN79" s="46" t="b">
        <v>1</v>
      </c>
      <c r="AO79" s="46"/>
      <c r="AP79" s="54" t="s">
        <v>86</v>
      </c>
      <c r="AQ79" s="59"/>
      <c r="AR79" s="60"/>
      <c r="AS79" s="134">
        <f t="shared" si="3"/>
        <v>45702</v>
      </c>
      <c r="AT79" s="133"/>
      <c r="AU79" s="53"/>
      <c r="AV79" s="53"/>
      <c r="AW79" s="54"/>
      <c r="AX79" s="63"/>
      <c r="AY79" s="64"/>
      <c r="AZ79" s="65"/>
      <c r="BA79" s="66"/>
      <c r="BB79" s="67"/>
    </row>
    <row r="80" ht="15.75" customHeight="1">
      <c r="A80" s="39" t="s">
        <v>692</v>
      </c>
      <c r="B80" s="40">
        <v>17708.0</v>
      </c>
      <c r="C80" s="41">
        <v>45672.0</v>
      </c>
      <c r="D80" s="93">
        <v>45672.0</v>
      </c>
      <c r="E80" s="43"/>
      <c r="F80" s="44" t="s">
        <v>693</v>
      </c>
      <c r="G80" s="45" t="e">
        <v>#N/A</v>
      </c>
      <c r="H80" s="41">
        <v>32058.0</v>
      </c>
      <c r="I80" s="39">
        <v>37.0</v>
      </c>
      <c r="J80" s="46" t="s">
        <v>67</v>
      </c>
      <c r="K80" s="46" t="s">
        <v>67</v>
      </c>
      <c r="L80" s="46" t="s">
        <v>694</v>
      </c>
      <c r="M80" s="46" t="s">
        <v>62</v>
      </c>
      <c r="N80" s="46" t="s">
        <v>79</v>
      </c>
      <c r="O80" s="46" t="s">
        <v>695</v>
      </c>
      <c r="P80" s="44" t="s">
        <v>695</v>
      </c>
      <c r="Q80" s="39" t="s">
        <v>696</v>
      </c>
      <c r="R80" s="46" t="s">
        <v>697</v>
      </c>
      <c r="S80" s="39">
        <v>19120.0</v>
      </c>
      <c r="T80" s="46" t="s">
        <v>698</v>
      </c>
      <c r="U80" s="47" t="s">
        <v>67</v>
      </c>
      <c r="V80" s="48">
        <v>14058.74</v>
      </c>
      <c r="W80" s="49">
        <v>0.0</v>
      </c>
      <c r="X80" s="49">
        <v>0.0</v>
      </c>
      <c r="Y80" s="49">
        <v>0.0</v>
      </c>
      <c r="Z80" s="50">
        <v>0.0</v>
      </c>
      <c r="AA80" s="51">
        <v>10725.0</v>
      </c>
      <c r="AB80" s="49">
        <v>4914.0</v>
      </c>
      <c r="AC80" s="50">
        <f t="shared" si="1"/>
        <v>15639</v>
      </c>
      <c r="AD80" s="52">
        <f t="shared" si="2"/>
        <v>-1580.26</v>
      </c>
      <c r="AE80" s="53" t="s">
        <v>306</v>
      </c>
      <c r="AF80" s="54" t="s">
        <v>307</v>
      </c>
      <c r="AG80" s="55" t="b">
        <v>1</v>
      </c>
      <c r="AH80" s="56"/>
      <c r="AI80" s="57" t="b">
        <v>1</v>
      </c>
      <c r="AJ80" s="56"/>
      <c r="AK80" s="57" t="b">
        <v>1</v>
      </c>
      <c r="AL80" s="56"/>
      <c r="AM80" s="57"/>
      <c r="AN80" s="46" t="b">
        <v>1</v>
      </c>
      <c r="AO80" s="46"/>
      <c r="AP80" s="54" t="s">
        <v>86</v>
      </c>
      <c r="AQ80" s="59"/>
      <c r="AR80" s="60"/>
      <c r="AS80" s="134">
        <f t="shared" si="3"/>
        <v>45702</v>
      </c>
      <c r="AT80" s="133"/>
      <c r="AU80" s="53"/>
      <c r="AV80" s="53"/>
      <c r="AW80" s="54"/>
      <c r="AX80" s="63"/>
      <c r="AY80" s="64"/>
      <c r="AZ80" s="65"/>
      <c r="BA80" s="66"/>
      <c r="BB80" s="67"/>
    </row>
    <row r="81" ht="15.75" customHeight="1">
      <c r="A81" s="39" t="s">
        <v>699</v>
      </c>
      <c r="B81" s="69">
        <v>17511.0</v>
      </c>
      <c r="C81" s="70">
        <v>45667.0</v>
      </c>
      <c r="D81" s="98">
        <v>45672.0</v>
      </c>
      <c r="E81" s="43"/>
      <c r="F81" s="72" t="s">
        <v>700</v>
      </c>
      <c r="G81" s="45" t="s">
        <v>700</v>
      </c>
      <c r="H81" s="70">
        <v>44462.0</v>
      </c>
      <c r="I81" s="68">
        <v>3.0</v>
      </c>
      <c r="J81" s="73" t="s">
        <v>107</v>
      </c>
      <c r="K81" s="73" t="s">
        <v>701</v>
      </c>
      <c r="L81" s="73" t="s">
        <v>702</v>
      </c>
      <c r="M81" s="73" t="s">
        <v>62</v>
      </c>
      <c r="N81" s="73" t="s">
        <v>63</v>
      </c>
      <c r="O81" s="73" t="s">
        <v>703</v>
      </c>
      <c r="P81" s="73" t="s">
        <v>704</v>
      </c>
      <c r="Q81" s="68" t="s">
        <v>92</v>
      </c>
      <c r="R81" s="73" t="s">
        <v>67</v>
      </c>
      <c r="S81" s="68" t="s">
        <v>67</v>
      </c>
      <c r="T81" s="73" t="s">
        <v>705</v>
      </c>
      <c r="U81" s="74" t="s">
        <v>706</v>
      </c>
      <c r="V81" s="75">
        <v>71241.48</v>
      </c>
      <c r="W81" s="76">
        <v>0.0</v>
      </c>
      <c r="X81" s="76">
        <v>0.0</v>
      </c>
      <c r="Y81" s="76">
        <v>54645.99</v>
      </c>
      <c r="Z81" s="77">
        <v>2945.49</v>
      </c>
      <c r="AA81" s="78">
        <v>9555.0</v>
      </c>
      <c r="AB81" s="76">
        <v>4095.0</v>
      </c>
      <c r="AC81" s="77">
        <f t="shared" si="1"/>
        <v>13650</v>
      </c>
      <c r="AD81" s="79">
        <f t="shared" si="2"/>
        <v>0</v>
      </c>
      <c r="AE81" s="80" t="s">
        <v>170</v>
      </c>
      <c r="AF81" s="81" t="s">
        <v>70</v>
      </c>
      <c r="AG81" s="82" t="b">
        <v>1</v>
      </c>
      <c r="AH81" s="83"/>
      <c r="AI81" s="84" t="b">
        <v>0</v>
      </c>
      <c r="AJ81" s="142" t="s">
        <v>71</v>
      </c>
      <c r="AK81" s="84" t="b">
        <v>0</v>
      </c>
      <c r="AL81" s="142" t="s">
        <v>71</v>
      </c>
      <c r="AM81" s="84"/>
      <c r="AN81" s="73" t="b">
        <v>1</v>
      </c>
      <c r="AO81" s="73"/>
      <c r="AP81" s="81" t="s">
        <v>266</v>
      </c>
      <c r="AQ81" s="85"/>
      <c r="AR81" s="86"/>
      <c r="AS81" s="136">
        <f t="shared" si="3"/>
        <v>45702</v>
      </c>
      <c r="AT81" s="133"/>
      <c r="AU81" s="53"/>
      <c r="AV81" s="53"/>
      <c r="AW81" s="54"/>
      <c r="AX81" s="63"/>
      <c r="AY81" s="64"/>
      <c r="AZ81" s="65"/>
      <c r="BA81" s="66"/>
      <c r="BB81" s="67"/>
    </row>
    <row r="82" ht="15.75" customHeight="1">
      <c r="A82" s="39" t="s">
        <v>707</v>
      </c>
      <c r="B82" s="40">
        <v>17504.0</v>
      </c>
      <c r="C82" s="41">
        <v>45666.0</v>
      </c>
      <c r="D82" s="42">
        <v>45673.0</v>
      </c>
      <c r="E82" s="43"/>
      <c r="F82" s="44" t="s">
        <v>708</v>
      </c>
      <c r="G82" s="45" t="s">
        <v>708</v>
      </c>
      <c r="H82" s="41">
        <v>44035.0</v>
      </c>
      <c r="I82" s="39">
        <v>4.0</v>
      </c>
      <c r="J82" s="46" t="s">
        <v>709</v>
      </c>
      <c r="K82" s="46" t="s">
        <v>710</v>
      </c>
      <c r="L82" s="46" t="s">
        <v>711</v>
      </c>
      <c r="M82" s="46" t="s">
        <v>62</v>
      </c>
      <c r="N82" s="94" t="s">
        <v>63</v>
      </c>
      <c r="O82" s="46" t="s">
        <v>64</v>
      </c>
      <c r="P82" s="44" t="s">
        <v>65</v>
      </c>
      <c r="Q82" s="39" t="s">
        <v>66</v>
      </c>
      <c r="R82" s="46" t="s">
        <v>67</v>
      </c>
      <c r="S82" s="39" t="s">
        <v>67</v>
      </c>
      <c r="T82" s="46" t="s">
        <v>712</v>
      </c>
      <c r="U82" s="47" t="s">
        <v>67</v>
      </c>
      <c r="V82" s="48">
        <v>54969.95</v>
      </c>
      <c r="W82" s="49">
        <v>0.0</v>
      </c>
      <c r="X82" s="49">
        <v>0.0</v>
      </c>
      <c r="Y82" s="49">
        <v>0.0</v>
      </c>
      <c r="Z82" s="50">
        <v>20000.0</v>
      </c>
      <c r="AA82" s="51">
        <v>13650.0</v>
      </c>
      <c r="AB82" s="49">
        <v>5850.0</v>
      </c>
      <c r="AC82" s="50">
        <f t="shared" si="1"/>
        <v>19500</v>
      </c>
      <c r="AD82" s="52">
        <f t="shared" si="2"/>
        <v>15469.95</v>
      </c>
      <c r="AE82" s="53" t="s">
        <v>84</v>
      </c>
      <c r="AF82" s="54" t="s">
        <v>70</v>
      </c>
      <c r="AG82" s="55" t="b">
        <v>1</v>
      </c>
      <c r="AH82" s="56"/>
      <c r="AI82" s="57" t="b">
        <v>1</v>
      </c>
      <c r="AJ82" s="56"/>
      <c r="AK82" s="57" t="b">
        <v>1</v>
      </c>
      <c r="AL82" s="56"/>
      <c r="AM82" s="57"/>
      <c r="AN82" s="46" t="b">
        <v>1</v>
      </c>
      <c r="AO82" s="46"/>
      <c r="AP82" s="54" t="s">
        <v>266</v>
      </c>
      <c r="AQ82" s="59"/>
      <c r="AR82" s="60"/>
      <c r="AS82" s="137">
        <f t="shared" si="3"/>
        <v>45703</v>
      </c>
      <c r="AT82" s="133"/>
      <c r="AU82" s="53"/>
      <c r="AV82" s="53"/>
      <c r="AW82" s="54"/>
      <c r="AX82" s="63"/>
      <c r="AY82" s="64"/>
      <c r="AZ82" s="65"/>
      <c r="BA82" s="66"/>
      <c r="BB82" s="67"/>
    </row>
    <row r="83" ht="15.75" customHeight="1">
      <c r="A83" s="39" t="s">
        <v>713</v>
      </c>
      <c r="B83" s="40">
        <v>17713.0</v>
      </c>
      <c r="C83" s="41">
        <v>45673.0</v>
      </c>
      <c r="D83" s="42">
        <v>45673.0</v>
      </c>
      <c r="E83" s="43"/>
      <c r="F83" s="44" t="s">
        <v>714</v>
      </c>
      <c r="G83" s="45" t="e">
        <v>#N/A</v>
      </c>
      <c r="H83" s="41">
        <v>33945.0</v>
      </c>
      <c r="I83" s="39">
        <v>32.0</v>
      </c>
      <c r="J83" s="46" t="s">
        <v>67</v>
      </c>
      <c r="K83" s="46" t="s">
        <v>67</v>
      </c>
      <c r="L83" s="46" t="s">
        <v>715</v>
      </c>
      <c r="M83" s="46" t="s">
        <v>62</v>
      </c>
      <c r="N83" s="46" t="s">
        <v>79</v>
      </c>
      <c r="O83" s="46" t="s">
        <v>716</v>
      </c>
      <c r="P83" s="44" t="s">
        <v>716</v>
      </c>
      <c r="Q83" s="39" t="s">
        <v>717</v>
      </c>
      <c r="R83" s="46" t="s">
        <v>718</v>
      </c>
      <c r="S83" s="39">
        <v>11760.0</v>
      </c>
      <c r="T83" s="46" t="s">
        <v>305</v>
      </c>
      <c r="U83" s="47" t="s">
        <v>67</v>
      </c>
      <c r="V83" s="48">
        <v>11627.64</v>
      </c>
      <c r="W83" s="49">
        <v>0.0</v>
      </c>
      <c r="X83" s="49">
        <v>0.0</v>
      </c>
      <c r="Y83" s="49">
        <v>1800.0</v>
      </c>
      <c r="Z83" s="50">
        <v>0.0</v>
      </c>
      <c r="AA83" s="51">
        <v>8385.0</v>
      </c>
      <c r="AB83" s="49">
        <v>2457.0</v>
      </c>
      <c r="AC83" s="50">
        <f t="shared" si="1"/>
        <v>10842</v>
      </c>
      <c r="AD83" s="52">
        <f t="shared" si="2"/>
        <v>-1014.36</v>
      </c>
      <c r="AE83" s="53" t="s">
        <v>306</v>
      </c>
      <c r="AF83" s="54" t="s">
        <v>307</v>
      </c>
      <c r="AG83" s="55" t="b">
        <v>1</v>
      </c>
      <c r="AH83" s="56"/>
      <c r="AI83" s="57" t="b">
        <v>1</v>
      </c>
      <c r="AJ83" s="56"/>
      <c r="AK83" s="57" t="b">
        <v>1</v>
      </c>
      <c r="AL83" s="56"/>
      <c r="AM83" s="57"/>
      <c r="AN83" s="46" t="b">
        <v>1</v>
      </c>
      <c r="AO83" s="46"/>
      <c r="AP83" s="54" t="s">
        <v>86</v>
      </c>
      <c r="AQ83" s="59" t="s">
        <v>95</v>
      </c>
      <c r="AR83" s="60"/>
      <c r="AS83" s="137">
        <f t="shared" si="3"/>
        <v>45703</v>
      </c>
      <c r="AT83" s="133"/>
      <c r="AU83" s="53"/>
      <c r="AV83" s="53"/>
      <c r="AW83" s="54"/>
      <c r="AX83" s="63"/>
      <c r="AY83" s="64"/>
      <c r="AZ83" s="65"/>
      <c r="BA83" s="66"/>
      <c r="BB83" s="67"/>
    </row>
    <row r="84" ht="15.75" customHeight="1">
      <c r="A84" s="39" t="s">
        <v>719</v>
      </c>
      <c r="B84" s="40">
        <v>17730.0</v>
      </c>
      <c r="C84" s="41">
        <v>45672.0</v>
      </c>
      <c r="D84" s="42">
        <v>45673.0</v>
      </c>
      <c r="E84" s="43"/>
      <c r="F84" s="44" t="s">
        <v>720</v>
      </c>
      <c r="G84" s="45" t="s">
        <v>720</v>
      </c>
      <c r="H84" s="41">
        <v>31240.0</v>
      </c>
      <c r="I84" s="39">
        <v>29.0</v>
      </c>
      <c r="J84" s="46" t="s">
        <v>67</v>
      </c>
      <c r="K84" s="46" t="s">
        <v>67</v>
      </c>
      <c r="L84" s="46" t="s">
        <v>721</v>
      </c>
      <c r="M84" s="46" t="s">
        <v>62</v>
      </c>
      <c r="N84" s="46" t="s">
        <v>79</v>
      </c>
      <c r="O84" s="46" t="s">
        <v>722</v>
      </c>
      <c r="P84" s="46" t="s">
        <v>723</v>
      </c>
      <c r="Q84" s="39" t="s">
        <v>724</v>
      </c>
      <c r="R84" s="46"/>
      <c r="S84" s="39"/>
      <c r="T84" s="46" t="s">
        <v>725</v>
      </c>
      <c r="U84" s="47" t="s">
        <v>67</v>
      </c>
      <c r="V84" s="48">
        <v>62526.4</v>
      </c>
      <c r="W84" s="49">
        <v>0.0</v>
      </c>
      <c r="X84" s="49">
        <v>0.0</v>
      </c>
      <c r="Y84" s="49">
        <v>0.0</v>
      </c>
      <c r="Z84" s="50">
        <v>23000.0</v>
      </c>
      <c r="AA84" s="51">
        <v>12870.0</v>
      </c>
      <c r="AB84" s="49">
        <v>8580.0</v>
      </c>
      <c r="AC84" s="50">
        <f t="shared" si="1"/>
        <v>21450</v>
      </c>
      <c r="AD84" s="52">
        <f t="shared" si="2"/>
        <v>18076.4</v>
      </c>
      <c r="AE84" s="53" t="s">
        <v>321</v>
      </c>
      <c r="AF84" s="54" t="s">
        <v>70</v>
      </c>
      <c r="AG84" s="55" t="b">
        <v>1</v>
      </c>
      <c r="AH84" s="56"/>
      <c r="AI84" s="57" t="b">
        <v>1</v>
      </c>
      <c r="AJ84" s="56"/>
      <c r="AK84" s="57" t="b">
        <v>1</v>
      </c>
      <c r="AL84" s="56"/>
      <c r="AM84" s="57"/>
      <c r="AN84" s="46" t="b">
        <v>1</v>
      </c>
      <c r="AO84" s="46"/>
      <c r="AP84" s="54" t="s">
        <v>73</v>
      </c>
      <c r="AQ84" s="59" t="s">
        <v>95</v>
      </c>
      <c r="AR84" s="60"/>
      <c r="AS84" s="137">
        <f t="shared" si="3"/>
        <v>45703</v>
      </c>
      <c r="AT84" s="133"/>
      <c r="AU84" s="53"/>
      <c r="AV84" s="53"/>
      <c r="AW84" s="54"/>
      <c r="AX84" s="63"/>
      <c r="AY84" s="64"/>
      <c r="AZ84" s="65"/>
      <c r="BA84" s="66"/>
      <c r="BB84" s="67"/>
    </row>
    <row r="85" ht="15.75" customHeight="1">
      <c r="A85" s="39" t="s">
        <v>726</v>
      </c>
      <c r="B85" s="69">
        <v>17615.0</v>
      </c>
      <c r="C85" s="70">
        <v>45669.0</v>
      </c>
      <c r="D85" s="71">
        <v>45673.0</v>
      </c>
      <c r="E85" s="43"/>
      <c r="F85" s="72" t="s">
        <v>727</v>
      </c>
      <c r="G85" s="45" t="s">
        <v>727</v>
      </c>
      <c r="H85" s="70">
        <v>42677.0</v>
      </c>
      <c r="I85" s="68">
        <v>8.0</v>
      </c>
      <c r="J85" s="73" t="s">
        <v>107</v>
      </c>
      <c r="K85" s="73" t="s">
        <v>67</v>
      </c>
      <c r="L85" s="73" t="s">
        <v>728</v>
      </c>
      <c r="M85" s="73" t="s">
        <v>62</v>
      </c>
      <c r="N85" s="73" t="s">
        <v>63</v>
      </c>
      <c r="O85" s="73" t="s">
        <v>729</v>
      </c>
      <c r="P85" s="72" t="s">
        <v>202</v>
      </c>
      <c r="Q85" s="68" t="s">
        <v>66</v>
      </c>
      <c r="R85" s="73" t="s">
        <v>67</v>
      </c>
      <c r="S85" s="68" t="s">
        <v>67</v>
      </c>
      <c r="T85" s="73" t="s">
        <v>730</v>
      </c>
      <c r="U85" s="74" t="s">
        <v>67</v>
      </c>
      <c r="V85" s="75">
        <v>44616.35</v>
      </c>
      <c r="W85" s="76">
        <v>0.0</v>
      </c>
      <c r="X85" s="76">
        <v>0.0</v>
      </c>
      <c r="Y85" s="76">
        <v>0.0</v>
      </c>
      <c r="Z85" s="77">
        <v>20000.0</v>
      </c>
      <c r="AA85" s="78">
        <v>13650.0</v>
      </c>
      <c r="AB85" s="76">
        <v>5850.0</v>
      </c>
      <c r="AC85" s="77">
        <f t="shared" si="1"/>
        <v>19500</v>
      </c>
      <c r="AD85" s="79">
        <f t="shared" si="2"/>
        <v>5116.35</v>
      </c>
      <c r="AE85" s="80" t="s">
        <v>135</v>
      </c>
      <c r="AF85" s="81" t="s">
        <v>70</v>
      </c>
      <c r="AG85" s="82" t="b">
        <v>1</v>
      </c>
      <c r="AH85" s="83"/>
      <c r="AI85" s="84" t="b">
        <v>1</v>
      </c>
      <c r="AJ85" s="83"/>
      <c r="AK85" s="84" t="b">
        <v>1</v>
      </c>
      <c r="AL85" s="83"/>
      <c r="AM85" s="84"/>
      <c r="AN85" s="73" t="b">
        <v>1</v>
      </c>
      <c r="AO85" s="73"/>
      <c r="AP85" s="81" t="s">
        <v>86</v>
      </c>
      <c r="AQ85" s="85" t="s">
        <v>95</v>
      </c>
      <c r="AR85" s="86"/>
      <c r="AS85" s="140">
        <f t="shared" si="3"/>
        <v>45703</v>
      </c>
      <c r="AT85" s="133"/>
      <c r="AU85" s="53"/>
      <c r="AV85" s="53"/>
      <c r="AW85" s="54"/>
      <c r="AX85" s="63"/>
      <c r="AY85" s="64"/>
      <c r="AZ85" s="65"/>
      <c r="BA85" s="66"/>
      <c r="BB85" s="67"/>
    </row>
    <row r="86" ht="15.75" customHeight="1">
      <c r="A86" s="39" t="s">
        <v>731</v>
      </c>
      <c r="B86" s="40">
        <v>17580.0</v>
      </c>
      <c r="C86" s="41">
        <v>45668.0</v>
      </c>
      <c r="D86" s="93">
        <v>45674.0</v>
      </c>
      <c r="E86" s="43"/>
      <c r="F86" s="44" t="s">
        <v>732</v>
      </c>
      <c r="G86" s="45" t="s">
        <v>732</v>
      </c>
      <c r="H86" s="41">
        <v>22878.0</v>
      </c>
      <c r="I86" s="39">
        <v>62.0</v>
      </c>
      <c r="J86" s="46" t="s">
        <v>67</v>
      </c>
      <c r="K86" s="46" t="s">
        <v>67</v>
      </c>
      <c r="L86" s="46" t="s">
        <v>733</v>
      </c>
      <c r="M86" s="46" t="s">
        <v>78</v>
      </c>
      <c r="N86" s="94" t="s">
        <v>79</v>
      </c>
      <c r="O86" s="46" t="s">
        <v>734</v>
      </c>
      <c r="P86" s="46" t="s">
        <v>735</v>
      </c>
      <c r="Q86" s="39" t="s">
        <v>736</v>
      </c>
      <c r="R86" s="46" t="s">
        <v>67</v>
      </c>
      <c r="S86" s="39" t="s">
        <v>67</v>
      </c>
      <c r="T86" s="46" t="s">
        <v>546</v>
      </c>
      <c r="U86" s="47" t="s">
        <v>737</v>
      </c>
      <c r="V86" s="48">
        <v>82241.0</v>
      </c>
      <c r="W86" s="49">
        <v>16448.21</v>
      </c>
      <c r="X86" s="49">
        <v>0.0</v>
      </c>
      <c r="Y86" s="49">
        <v>0.0</v>
      </c>
      <c r="Z86" s="50">
        <v>20000.0</v>
      </c>
      <c r="AA86" s="51">
        <v>8326.5</v>
      </c>
      <c r="AB86" s="143">
        <v>3568.5</v>
      </c>
      <c r="AC86" s="50">
        <f t="shared" si="1"/>
        <v>11895</v>
      </c>
      <c r="AD86" s="52">
        <f t="shared" si="2"/>
        <v>33897.79</v>
      </c>
      <c r="AE86" s="53" t="s">
        <v>321</v>
      </c>
      <c r="AF86" s="54" t="s">
        <v>70</v>
      </c>
      <c r="AG86" s="55" t="b">
        <v>1</v>
      </c>
      <c r="AH86" s="56"/>
      <c r="AI86" s="57" t="b">
        <v>1</v>
      </c>
      <c r="AJ86" s="56"/>
      <c r="AK86" s="57" t="b">
        <v>0</v>
      </c>
      <c r="AL86" s="109" t="s">
        <v>71</v>
      </c>
      <c r="AM86" s="57"/>
      <c r="AN86" s="46" t="b">
        <v>1</v>
      </c>
      <c r="AO86" s="46"/>
      <c r="AP86" s="54" t="s">
        <v>86</v>
      </c>
      <c r="AQ86" s="59" t="s">
        <v>95</v>
      </c>
      <c r="AR86" s="60"/>
      <c r="AS86" s="134">
        <f t="shared" si="3"/>
        <v>45704</v>
      </c>
      <c r="AT86" s="133"/>
      <c r="AU86" s="53"/>
      <c r="AV86" s="53"/>
      <c r="AW86" s="54"/>
      <c r="AX86" s="63"/>
      <c r="AY86" s="64"/>
      <c r="AZ86" s="65"/>
      <c r="BA86" s="66"/>
      <c r="BB86" s="67"/>
    </row>
    <row r="87" ht="15.75" customHeight="1">
      <c r="A87" s="39" t="s">
        <v>738</v>
      </c>
      <c r="B87" s="40">
        <v>17639.0</v>
      </c>
      <c r="C87" s="41">
        <v>45670.0</v>
      </c>
      <c r="D87" s="93">
        <v>45674.0</v>
      </c>
      <c r="E87" s="43"/>
      <c r="F87" s="44" t="s">
        <v>739</v>
      </c>
      <c r="G87" s="45" t="s">
        <v>739</v>
      </c>
      <c r="H87" s="41">
        <v>33536.0</v>
      </c>
      <c r="I87" s="39">
        <v>1.0</v>
      </c>
      <c r="J87" s="46" t="s">
        <v>107</v>
      </c>
      <c r="K87" s="46" t="s">
        <v>740</v>
      </c>
      <c r="L87" s="46" t="s">
        <v>741</v>
      </c>
      <c r="M87" s="46" t="s">
        <v>62</v>
      </c>
      <c r="N87" s="46" t="s">
        <v>63</v>
      </c>
      <c r="O87" s="46" t="s">
        <v>742</v>
      </c>
      <c r="P87" s="46" t="s">
        <v>743</v>
      </c>
      <c r="Q87" s="39" t="s">
        <v>744</v>
      </c>
      <c r="R87" s="46" t="s">
        <v>67</v>
      </c>
      <c r="S87" s="39" t="s">
        <v>67</v>
      </c>
      <c r="T87" s="46" t="s">
        <v>745</v>
      </c>
      <c r="U87" s="47" t="s">
        <v>67</v>
      </c>
      <c r="V87" s="48">
        <v>48189.29</v>
      </c>
      <c r="W87" s="49">
        <v>0.0</v>
      </c>
      <c r="X87" s="49">
        <v>0.0</v>
      </c>
      <c r="Y87" s="49">
        <v>26760.79</v>
      </c>
      <c r="Z87" s="50">
        <v>2708.5</v>
      </c>
      <c r="AA87" s="51">
        <v>13104.0</v>
      </c>
      <c r="AB87" s="143">
        <v>5616.0</v>
      </c>
      <c r="AC87" s="50">
        <f t="shared" si="1"/>
        <v>18720</v>
      </c>
      <c r="AD87" s="52">
        <f t="shared" si="2"/>
        <v>0</v>
      </c>
      <c r="AE87" s="53" t="s">
        <v>170</v>
      </c>
      <c r="AF87" s="54" t="s">
        <v>70</v>
      </c>
      <c r="AG87" s="55" t="b">
        <v>1</v>
      </c>
      <c r="AH87" s="56"/>
      <c r="AI87" s="57" t="b">
        <v>0</v>
      </c>
      <c r="AJ87" s="109" t="s">
        <v>71</v>
      </c>
      <c r="AK87" s="57" t="b">
        <v>0</v>
      </c>
      <c r="AL87" s="109" t="s">
        <v>71</v>
      </c>
      <c r="AM87" s="57"/>
      <c r="AN87" s="46" t="b">
        <v>1</v>
      </c>
      <c r="AO87" s="46"/>
      <c r="AP87" s="54" t="s">
        <v>73</v>
      </c>
      <c r="AQ87" s="59" t="s">
        <v>95</v>
      </c>
      <c r="AR87" s="60"/>
      <c r="AS87" s="134">
        <f t="shared" si="3"/>
        <v>45704</v>
      </c>
      <c r="AT87" s="133"/>
      <c r="AU87" s="53"/>
      <c r="AV87" s="53"/>
      <c r="AW87" s="54"/>
      <c r="AX87" s="63"/>
      <c r="AY87" s="64"/>
      <c r="AZ87" s="65"/>
      <c r="BA87" s="66"/>
      <c r="BB87" s="67"/>
    </row>
    <row r="88" ht="15.75" customHeight="1">
      <c r="A88" s="39" t="s">
        <v>746</v>
      </c>
      <c r="B88" s="40">
        <v>17505.0</v>
      </c>
      <c r="C88" s="41">
        <v>45667.0</v>
      </c>
      <c r="D88" s="93">
        <v>45674.0</v>
      </c>
      <c r="E88" s="43"/>
      <c r="F88" s="44" t="s">
        <v>747</v>
      </c>
      <c r="G88" s="45" t="s">
        <v>747</v>
      </c>
      <c r="H88" s="41">
        <v>27968.0</v>
      </c>
      <c r="I88" s="39">
        <v>48.0</v>
      </c>
      <c r="J88" s="46" t="s">
        <v>67</v>
      </c>
      <c r="K88" s="46" t="s">
        <v>67</v>
      </c>
      <c r="L88" s="46" t="s">
        <v>748</v>
      </c>
      <c r="M88" s="46" t="s">
        <v>62</v>
      </c>
      <c r="N88" s="46" t="s">
        <v>79</v>
      </c>
      <c r="O88" s="46" t="s">
        <v>749</v>
      </c>
      <c r="P88" s="46" t="s">
        <v>750</v>
      </c>
      <c r="Q88" s="39" t="s">
        <v>66</v>
      </c>
      <c r="R88" s="46" t="s">
        <v>67</v>
      </c>
      <c r="S88" s="39" t="s">
        <v>67</v>
      </c>
      <c r="T88" s="46" t="s">
        <v>540</v>
      </c>
      <c r="U88" s="47" t="s">
        <v>67</v>
      </c>
      <c r="V88" s="48">
        <v>83943.82</v>
      </c>
      <c r="W88" s="49">
        <v>0.0</v>
      </c>
      <c r="X88" s="49">
        <v>0.0</v>
      </c>
      <c r="Y88" s="49">
        <v>62728.74</v>
      </c>
      <c r="Z88" s="50">
        <v>1715.08</v>
      </c>
      <c r="AA88" s="51">
        <v>13650.0</v>
      </c>
      <c r="AB88" s="143">
        <v>5850.0</v>
      </c>
      <c r="AC88" s="50">
        <f t="shared" si="1"/>
        <v>19500</v>
      </c>
      <c r="AD88" s="52">
        <f t="shared" si="2"/>
        <v>0</v>
      </c>
      <c r="AE88" s="53" t="s">
        <v>84</v>
      </c>
      <c r="AF88" s="54" t="s">
        <v>70</v>
      </c>
      <c r="AG88" s="55" t="b">
        <v>1</v>
      </c>
      <c r="AH88" s="56"/>
      <c r="AI88" s="57" t="b">
        <v>1</v>
      </c>
      <c r="AJ88" s="56"/>
      <c r="AK88" s="57" t="b">
        <v>1</v>
      </c>
      <c r="AL88" s="56"/>
      <c r="AM88" s="57"/>
      <c r="AN88" s="46" t="b">
        <v>1</v>
      </c>
      <c r="AO88" s="46"/>
      <c r="AP88" s="54" t="s">
        <v>86</v>
      </c>
      <c r="AQ88" s="59" t="s">
        <v>95</v>
      </c>
      <c r="AR88" s="60"/>
      <c r="AS88" s="134">
        <f t="shared" si="3"/>
        <v>45704</v>
      </c>
      <c r="AT88" s="133"/>
      <c r="AU88" s="53"/>
      <c r="AV88" s="53"/>
      <c r="AW88" s="54"/>
      <c r="AX88" s="63"/>
      <c r="AY88" s="64"/>
      <c r="AZ88" s="65"/>
      <c r="BA88" s="66"/>
      <c r="BB88" s="67"/>
    </row>
    <row r="89" ht="15.75" customHeight="1">
      <c r="A89" s="39" t="s">
        <v>751</v>
      </c>
      <c r="B89" s="40">
        <v>17612.0</v>
      </c>
      <c r="C89" s="41">
        <v>45670.0</v>
      </c>
      <c r="D89" s="93">
        <v>45674.0</v>
      </c>
      <c r="E89" s="43"/>
      <c r="F89" s="44" t="s">
        <v>752</v>
      </c>
      <c r="G89" s="45" t="s">
        <v>752</v>
      </c>
      <c r="H89" s="41">
        <v>31680.0</v>
      </c>
      <c r="I89" s="39">
        <v>38.0</v>
      </c>
      <c r="J89" s="46" t="s">
        <v>67</v>
      </c>
      <c r="K89" s="46" t="s">
        <v>67</v>
      </c>
      <c r="L89" s="46" t="s">
        <v>753</v>
      </c>
      <c r="M89" s="46" t="s">
        <v>62</v>
      </c>
      <c r="N89" s="46" t="s">
        <v>79</v>
      </c>
      <c r="O89" s="46" t="s">
        <v>754</v>
      </c>
      <c r="P89" s="44" t="s">
        <v>755</v>
      </c>
      <c r="Q89" s="39" t="s">
        <v>756</v>
      </c>
      <c r="R89" s="46" t="s">
        <v>67</v>
      </c>
      <c r="S89" s="39" t="s">
        <v>67</v>
      </c>
      <c r="T89" s="46" t="s">
        <v>212</v>
      </c>
      <c r="U89" s="47" t="s">
        <v>67</v>
      </c>
      <c r="V89" s="48">
        <v>150204.06</v>
      </c>
      <c r="W89" s="49">
        <v>0.0</v>
      </c>
      <c r="X89" s="49">
        <v>0.0</v>
      </c>
      <c r="Y89" s="49">
        <v>53616.3</v>
      </c>
      <c r="Z89" s="50">
        <v>17041.03</v>
      </c>
      <c r="AA89" s="51">
        <v>56000.0</v>
      </c>
      <c r="AB89" s="143">
        <v>24000.0</v>
      </c>
      <c r="AC89" s="50">
        <f t="shared" si="1"/>
        <v>80000</v>
      </c>
      <c r="AD89" s="52">
        <f t="shared" si="2"/>
        <v>-453.27</v>
      </c>
      <c r="AE89" s="53" t="s">
        <v>84</v>
      </c>
      <c r="AF89" s="54" t="s">
        <v>70</v>
      </c>
      <c r="AG89" s="55" t="b">
        <v>1</v>
      </c>
      <c r="AH89" s="56"/>
      <c r="AI89" s="57" t="b">
        <v>1</v>
      </c>
      <c r="AJ89" s="56"/>
      <c r="AK89" s="57" t="b">
        <v>1</v>
      </c>
      <c r="AL89" s="56"/>
      <c r="AM89" s="57"/>
      <c r="AN89" s="46" t="b">
        <v>1</v>
      </c>
      <c r="AO89" s="46"/>
      <c r="AP89" s="54" t="s">
        <v>86</v>
      </c>
      <c r="AQ89" s="59" t="s">
        <v>95</v>
      </c>
      <c r="AR89" s="60"/>
      <c r="AS89" s="134">
        <f t="shared" si="3"/>
        <v>45704</v>
      </c>
      <c r="AT89" s="133"/>
      <c r="AU89" s="53"/>
      <c r="AV89" s="53"/>
      <c r="AW89" s="54"/>
      <c r="AX89" s="63"/>
      <c r="AY89" s="64"/>
      <c r="AZ89" s="65"/>
      <c r="BA89" s="66"/>
      <c r="BB89" s="67"/>
    </row>
    <row r="90" ht="15.75" customHeight="1">
      <c r="A90" s="39" t="s">
        <v>757</v>
      </c>
      <c r="B90" s="40">
        <v>17696.0</v>
      </c>
      <c r="C90" s="41">
        <v>45672.0</v>
      </c>
      <c r="D90" s="93">
        <v>45674.0</v>
      </c>
      <c r="E90" s="43"/>
      <c r="F90" s="44" t="s">
        <v>758</v>
      </c>
      <c r="G90" s="45" t="s">
        <v>758</v>
      </c>
      <c r="H90" s="41">
        <v>41745.0</v>
      </c>
      <c r="I90" s="39">
        <v>10.0</v>
      </c>
      <c r="J90" s="46" t="s">
        <v>107</v>
      </c>
      <c r="K90" s="46" t="s">
        <v>759</v>
      </c>
      <c r="L90" s="46" t="s">
        <v>760</v>
      </c>
      <c r="M90" s="46" t="s">
        <v>62</v>
      </c>
      <c r="N90" s="46" t="s">
        <v>63</v>
      </c>
      <c r="O90" s="46" t="s">
        <v>761</v>
      </c>
      <c r="P90" s="44" t="s">
        <v>762</v>
      </c>
      <c r="Q90" s="39" t="s">
        <v>271</v>
      </c>
      <c r="R90" s="46" t="s">
        <v>67</v>
      </c>
      <c r="S90" s="39" t="s">
        <v>67</v>
      </c>
      <c r="T90" s="46" t="s">
        <v>639</v>
      </c>
      <c r="U90" s="47" t="s">
        <v>67</v>
      </c>
      <c r="V90" s="48">
        <v>37600.89</v>
      </c>
      <c r="W90" s="49">
        <v>0.0</v>
      </c>
      <c r="X90" s="49">
        <v>0.0</v>
      </c>
      <c r="Y90" s="49">
        <v>28560.43</v>
      </c>
      <c r="Z90" s="50">
        <v>1240.46</v>
      </c>
      <c r="AA90" s="51">
        <v>5460.0</v>
      </c>
      <c r="AB90" s="143">
        <v>2340.0</v>
      </c>
      <c r="AC90" s="50">
        <f t="shared" si="1"/>
        <v>7800</v>
      </c>
      <c r="AD90" s="52">
        <f t="shared" si="2"/>
        <v>0</v>
      </c>
      <c r="AE90" s="53" t="s">
        <v>170</v>
      </c>
      <c r="AF90" s="54" t="s">
        <v>70</v>
      </c>
      <c r="AG90" s="55" t="b">
        <v>1</v>
      </c>
      <c r="AH90" s="56"/>
      <c r="AI90" s="57" t="b">
        <v>1</v>
      </c>
      <c r="AJ90" s="56"/>
      <c r="AK90" s="57" t="b">
        <v>1</v>
      </c>
      <c r="AL90" s="56"/>
      <c r="AM90" s="57"/>
      <c r="AN90" s="46" t="b">
        <v>1</v>
      </c>
      <c r="AO90" s="46"/>
      <c r="AP90" s="54" t="s">
        <v>86</v>
      </c>
      <c r="AQ90" s="59" t="s">
        <v>95</v>
      </c>
      <c r="AR90" s="60"/>
      <c r="AS90" s="134">
        <f t="shared" si="3"/>
        <v>45704</v>
      </c>
      <c r="AT90" s="133"/>
      <c r="AU90" s="53"/>
      <c r="AV90" s="53"/>
      <c r="AW90" s="54"/>
      <c r="AX90" s="63"/>
      <c r="AY90" s="64"/>
      <c r="AZ90" s="65"/>
      <c r="BA90" s="66"/>
      <c r="BB90" s="67"/>
    </row>
    <row r="91" ht="15.75" customHeight="1">
      <c r="A91" s="39" t="s">
        <v>763</v>
      </c>
      <c r="B91" s="69">
        <v>17635.0</v>
      </c>
      <c r="C91" s="70">
        <v>45670.0</v>
      </c>
      <c r="D91" s="98">
        <v>45674.0</v>
      </c>
      <c r="E91" s="43"/>
      <c r="F91" s="72" t="s">
        <v>764</v>
      </c>
      <c r="G91" s="45" t="s">
        <v>764</v>
      </c>
      <c r="H91" s="70">
        <v>20014.0</v>
      </c>
      <c r="I91" s="68">
        <v>70.0</v>
      </c>
      <c r="J91" s="73" t="s">
        <v>67</v>
      </c>
      <c r="K91" s="73" t="s">
        <v>67</v>
      </c>
      <c r="L91" s="73" t="s">
        <v>765</v>
      </c>
      <c r="M91" s="73" t="s">
        <v>99</v>
      </c>
      <c r="N91" s="73" t="s">
        <v>79</v>
      </c>
      <c r="O91" s="73" t="s">
        <v>766</v>
      </c>
      <c r="P91" s="73" t="s">
        <v>767</v>
      </c>
      <c r="Q91" s="68" t="s">
        <v>768</v>
      </c>
      <c r="R91" s="73" t="s">
        <v>67</v>
      </c>
      <c r="S91" s="68" t="s">
        <v>67</v>
      </c>
      <c r="T91" s="73" t="s">
        <v>769</v>
      </c>
      <c r="U91" s="74" t="s">
        <v>67</v>
      </c>
      <c r="V91" s="75">
        <v>75026.32</v>
      </c>
      <c r="W91" s="76">
        <v>15005.26</v>
      </c>
      <c r="X91" s="76">
        <v>0.0</v>
      </c>
      <c r="Y91" s="76">
        <v>0.0</v>
      </c>
      <c r="Z91" s="77">
        <v>30000.0</v>
      </c>
      <c r="AA91" s="78">
        <v>13104.0</v>
      </c>
      <c r="AB91" s="144">
        <v>5616.0</v>
      </c>
      <c r="AC91" s="77">
        <f t="shared" si="1"/>
        <v>18720</v>
      </c>
      <c r="AD91" s="79">
        <f t="shared" si="2"/>
        <v>11301.06</v>
      </c>
      <c r="AE91" s="80" t="s">
        <v>84</v>
      </c>
      <c r="AF91" s="81" t="s">
        <v>70</v>
      </c>
      <c r="AG91" s="82" t="b">
        <v>1</v>
      </c>
      <c r="AH91" s="83"/>
      <c r="AI91" s="84" t="b">
        <v>1</v>
      </c>
      <c r="AJ91" s="83"/>
      <c r="AK91" s="84" t="b">
        <v>1</v>
      </c>
      <c r="AL91" s="83"/>
      <c r="AM91" s="84"/>
      <c r="AN91" s="73" t="b">
        <v>1</v>
      </c>
      <c r="AO91" s="73"/>
      <c r="AP91" s="81" t="s">
        <v>86</v>
      </c>
      <c r="AQ91" s="85" t="s">
        <v>127</v>
      </c>
      <c r="AR91" s="86"/>
      <c r="AS91" s="136">
        <f t="shared" si="3"/>
        <v>45704</v>
      </c>
      <c r="AT91" s="133"/>
      <c r="AU91" s="53"/>
      <c r="AV91" s="53"/>
      <c r="AW91" s="54"/>
      <c r="AX91" s="63"/>
      <c r="AY91" s="64"/>
      <c r="AZ91" s="65"/>
      <c r="BA91" s="66"/>
      <c r="BB91" s="67"/>
    </row>
    <row r="92" ht="15.75" customHeight="1">
      <c r="A92" s="39" t="s">
        <v>770</v>
      </c>
      <c r="B92" s="40">
        <v>17831.0</v>
      </c>
      <c r="C92" s="41">
        <v>45675.0</v>
      </c>
      <c r="D92" s="42">
        <v>45675.0</v>
      </c>
      <c r="E92" s="43"/>
      <c r="F92" s="44" t="s">
        <v>771</v>
      </c>
      <c r="G92" s="45" t="e">
        <v>#N/A</v>
      </c>
      <c r="H92" s="41">
        <v>33984.0</v>
      </c>
      <c r="I92" s="39">
        <v>32.0</v>
      </c>
      <c r="J92" s="46" t="s">
        <v>67</v>
      </c>
      <c r="K92" s="46" t="s">
        <v>67</v>
      </c>
      <c r="L92" s="46" t="s">
        <v>772</v>
      </c>
      <c r="M92" s="46" t="s">
        <v>62</v>
      </c>
      <c r="N92" s="46" t="s">
        <v>79</v>
      </c>
      <c r="O92" s="46" t="s">
        <v>773</v>
      </c>
      <c r="P92" s="44" t="s">
        <v>773</v>
      </c>
      <c r="Q92" s="39" t="s">
        <v>774</v>
      </c>
      <c r="R92" s="46" t="s">
        <v>775</v>
      </c>
      <c r="S92" s="39">
        <v>24076.0</v>
      </c>
      <c r="T92" s="46" t="s">
        <v>776</v>
      </c>
      <c r="U92" s="47" t="s">
        <v>67</v>
      </c>
      <c r="V92" s="48">
        <v>24867.42</v>
      </c>
      <c r="W92" s="49">
        <v>0.0</v>
      </c>
      <c r="X92" s="49">
        <v>0.0</v>
      </c>
      <c r="Y92" s="49">
        <v>11000.0</v>
      </c>
      <c r="Z92" s="50">
        <v>0.0</v>
      </c>
      <c r="AA92" s="51">
        <v>10725.0</v>
      </c>
      <c r="AB92" s="143">
        <v>4914.0</v>
      </c>
      <c r="AC92" s="50">
        <f t="shared" si="1"/>
        <v>15639</v>
      </c>
      <c r="AD92" s="52">
        <f t="shared" si="2"/>
        <v>-1771.58</v>
      </c>
      <c r="AE92" s="53" t="s">
        <v>84</v>
      </c>
      <c r="AF92" s="54" t="s">
        <v>307</v>
      </c>
      <c r="AG92" s="55" t="b">
        <v>1</v>
      </c>
      <c r="AH92" s="56"/>
      <c r="AI92" s="57" t="b">
        <v>1</v>
      </c>
      <c r="AJ92" s="56"/>
      <c r="AK92" s="57" t="b">
        <v>1</v>
      </c>
      <c r="AL92" s="56"/>
      <c r="AM92" s="57"/>
      <c r="AN92" s="46" t="b">
        <v>1</v>
      </c>
      <c r="AO92" s="46"/>
      <c r="AP92" s="54" t="s">
        <v>86</v>
      </c>
      <c r="AQ92" s="59" t="s">
        <v>95</v>
      </c>
      <c r="AR92" s="60"/>
      <c r="AS92" s="137">
        <f t="shared" si="3"/>
        <v>45705</v>
      </c>
      <c r="AT92" s="133"/>
      <c r="AU92" s="53"/>
      <c r="AV92" s="53"/>
      <c r="AW92" s="54"/>
      <c r="AX92" s="63"/>
      <c r="AY92" s="64"/>
      <c r="AZ92" s="65"/>
      <c r="BA92" s="66"/>
      <c r="BB92" s="67"/>
    </row>
    <row r="93" ht="15.75" customHeight="1">
      <c r="A93" s="39" t="s">
        <v>777</v>
      </c>
      <c r="B93" s="40">
        <v>17816.0</v>
      </c>
      <c r="C93" s="41">
        <v>45675.0</v>
      </c>
      <c r="D93" s="42">
        <v>45675.0</v>
      </c>
      <c r="E93" s="43"/>
      <c r="F93" s="44" t="s">
        <v>778</v>
      </c>
      <c r="G93" s="45" t="e">
        <v>#N/A</v>
      </c>
      <c r="H93" s="41">
        <v>22457.0</v>
      </c>
      <c r="I93" s="39">
        <v>63.0</v>
      </c>
      <c r="J93" s="46" t="s">
        <v>67</v>
      </c>
      <c r="K93" s="46" t="s">
        <v>67</v>
      </c>
      <c r="L93" s="46" t="s">
        <v>779</v>
      </c>
      <c r="M93" s="46" t="s">
        <v>99</v>
      </c>
      <c r="N93" s="46" t="s">
        <v>79</v>
      </c>
      <c r="O93" s="46" t="s">
        <v>773</v>
      </c>
      <c r="P93" s="44" t="s">
        <v>773</v>
      </c>
      <c r="Q93" s="39" t="s">
        <v>774</v>
      </c>
      <c r="R93" s="46" t="s">
        <v>780</v>
      </c>
      <c r="S93" s="39">
        <v>25076.0</v>
      </c>
      <c r="T93" s="46" t="s">
        <v>776</v>
      </c>
      <c r="U93" s="47" t="s">
        <v>67</v>
      </c>
      <c r="V93" s="48">
        <v>26547.27</v>
      </c>
      <c r="W93" s="49">
        <v>5309.46</v>
      </c>
      <c r="X93" s="49">
        <v>0.0</v>
      </c>
      <c r="Y93" s="49">
        <v>9350.0</v>
      </c>
      <c r="Z93" s="50">
        <v>0.0</v>
      </c>
      <c r="AA93" s="51">
        <v>10725.0</v>
      </c>
      <c r="AB93" s="49">
        <v>4914.0</v>
      </c>
      <c r="AC93" s="50">
        <f t="shared" si="1"/>
        <v>15639</v>
      </c>
      <c r="AD93" s="52">
        <f t="shared" si="2"/>
        <v>-3751.19</v>
      </c>
      <c r="AE93" s="53" t="s">
        <v>84</v>
      </c>
      <c r="AF93" s="54" t="s">
        <v>307</v>
      </c>
      <c r="AG93" s="55" t="b">
        <v>1</v>
      </c>
      <c r="AH93" s="56"/>
      <c r="AI93" s="57" t="b">
        <v>1</v>
      </c>
      <c r="AJ93" s="56"/>
      <c r="AK93" s="57" t="b">
        <v>1</v>
      </c>
      <c r="AL93" s="56"/>
      <c r="AM93" s="57"/>
      <c r="AN93" s="46" t="b">
        <v>1</v>
      </c>
      <c r="AO93" s="46"/>
      <c r="AP93" s="54" t="s">
        <v>86</v>
      </c>
      <c r="AQ93" s="59" t="s">
        <v>95</v>
      </c>
      <c r="AR93" s="60"/>
      <c r="AS93" s="137">
        <f t="shared" si="3"/>
        <v>45705</v>
      </c>
      <c r="AT93" s="133"/>
      <c r="AU93" s="53"/>
      <c r="AV93" s="53"/>
      <c r="AW93" s="54"/>
      <c r="AX93" s="63"/>
      <c r="AY93" s="64"/>
      <c r="AZ93" s="65"/>
      <c r="BA93" s="66"/>
      <c r="BB93" s="67"/>
    </row>
    <row r="94" ht="15.75" customHeight="1">
      <c r="A94" s="39" t="s">
        <v>781</v>
      </c>
      <c r="B94" s="40">
        <v>17726.0</v>
      </c>
      <c r="C94" s="41">
        <v>45672.0</v>
      </c>
      <c r="D94" s="42">
        <v>45675.0</v>
      </c>
      <c r="E94" s="43"/>
      <c r="F94" s="44" t="s">
        <v>782</v>
      </c>
      <c r="G94" s="45" t="s">
        <v>782</v>
      </c>
      <c r="H94" s="41">
        <v>26113.0</v>
      </c>
      <c r="I94" s="39">
        <v>53.0</v>
      </c>
      <c r="J94" s="46" t="s">
        <v>67</v>
      </c>
      <c r="K94" s="46" t="s">
        <v>67</v>
      </c>
      <c r="L94" s="46" t="s">
        <v>783</v>
      </c>
      <c r="M94" s="46" t="s">
        <v>62</v>
      </c>
      <c r="N94" s="46" t="s">
        <v>79</v>
      </c>
      <c r="O94" s="46" t="s">
        <v>784</v>
      </c>
      <c r="P94" s="46" t="s">
        <v>785</v>
      </c>
      <c r="Q94" s="39" t="s">
        <v>786</v>
      </c>
      <c r="R94" s="46" t="s">
        <v>67</v>
      </c>
      <c r="S94" s="39" t="s">
        <v>67</v>
      </c>
      <c r="T94" s="46" t="s">
        <v>400</v>
      </c>
      <c r="U94" s="47" t="s">
        <v>787</v>
      </c>
      <c r="V94" s="48">
        <v>47281.87</v>
      </c>
      <c r="W94" s="49">
        <v>0.0</v>
      </c>
      <c r="X94" s="49">
        <v>0.0</v>
      </c>
      <c r="Y94" s="49">
        <v>35757.16</v>
      </c>
      <c r="Z94" s="50">
        <v>409.71</v>
      </c>
      <c r="AA94" s="51">
        <v>7780.5</v>
      </c>
      <c r="AB94" s="49">
        <v>3334.5</v>
      </c>
      <c r="AC94" s="50">
        <f t="shared" si="1"/>
        <v>11115</v>
      </c>
      <c r="AD94" s="52">
        <f t="shared" si="2"/>
        <v>0</v>
      </c>
      <c r="AE94" s="53" t="s">
        <v>84</v>
      </c>
      <c r="AF94" s="54" t="s">
        <v>70</v>
      </c>
      <c r="AG94" s="55" t="b">
        <v>1</v>
      </c>
      <c r="AH94" s="56"/>
      <c r="AI94" s="57" t="b">
        <v>1</v>
      </c>
      <c r="AJ94" s="56"/>
      <c r="AK94" s="57" t="b">
        <v>1</v>
      </c>
      <c r="AL94" s="56"/>
      <c r="AM94" s="57"/>
      <c r="AN94" s="46" t="b">
        <v>1</v>
      </c>
      <c r="AO94" s="46"/>
      <c r="AP94" s="54" t="s">
        <v>73</v>
      </c>
      <c r="AQ94" s="59" t="s">
        <v>95</v>
      </c>
      <c r="AR94" s="60"/>
      <c r="AS94" s="137">
        <f t="shared" si="3"/>
        <v>45705</v>
      </c>
      <c r="AT94" s="133"/>
      <c r="AU94" s="53"/>
      <c r="AV94" s="53"/>
      <c r="AW94" s="54"/>
      <c r="AX94" s="63"/>
      <c r="AY94" s="64"/>
      <c r="AZ94" s="65"/>
      <c r="BA94" s="66"/>
      <c r="BB94" s="67"/>
    </row>
    <row r="95" ht="15.75" customHeight="1">
      <c r="A95" s="39" t="s">
        <v>788</v>
      </c>
      <c r="B95" s="145">
        <v>17716.0</v>
      </c>
      <c r="C95" s="146">
        <v>45672.0</v>
      </c>
      <c r="D95" s="147">
        <v>45675.0</v>
      </c>
      <c r="E95" s="43"/>
      <c r="F95" s="148" t="s">
        <v>789</v>
      </c>
      <c r="G95" s="45" t="s">
        <v>789</v>
      </c>
      <c r="H95" s="146">
        <v>22995.0</v>
      </c>
      <c r="I95" s="149">
        <v>62.0</v>
      </c>
      <c r="J95" s="150" t="s">
        <v>67</v>
      </c>
      <c r="K95" s="150" t="s">
        <v>67</v>
      </c>
      <c r="L95" s="150" t="s">
        <v>790</v>
      </c>
      <c r="M95" s="150" t="s">
        <v>99</v>
      </c>
      <c r="N95" s="150" t="s">
        <v>79</v>
      </c>
      <c r="O95" s="150" t="s">
        <v>791</v>
      </c>
      <c r="P95" s="150" t="s">
        <v>792</v>
      </c>
      <c r="Q95" s="149" t="s">
        <v>793</v>
      </c>
      <c r="R95" s="150" t="s">
        <v>67</v>
      </c>
      <c r="S95" s="149" t="s">
        <v>67</v>
      </c>
      <c r="T95" s="150" t="s">
        <v>376</v>
      </c>
      <c r="U95" s="151" t="s">
        <v>794</v>
      </c>
      <c r="V95" s="152">
        <v>62346.83</v>
      </c>
      <c r="W95" s="153">
        <v>12469.39</v>
      </c>
      <c r="X95" s="153">
        <v>0.0</v>
      </c>
      <c r="Y95" s="153">
        <v>32599.44</v>
      </c>
      <c r="Z95" s="154">
        <v>6553.0</v>
      </c>
      <c r="AA95" s="155">
        <v>7507.5</v>
      </c>
      <c r="AB95" s="153">
        <v>3217.5</v>
      </c>
      <c r="AC95" s="154">
        <f t="shared" si="1"/>
        <v>10725</v>
      </c>
      <c r="AD95" s="156">
        <f t="shared" si="2"/>
        <v>0</v>
      </c>
      <c r="AE95" s="157" t="s">
        <v>84</v>
      </c>
      <c r="AF95" s="158" t="s">
        <v>70</v>
      </c>
      <c r="AG95" s="159" t="b">
        <v>1</v>
      </c>
      <c r="AH95" s="160"/>
      <c r="AI95" s="161" t="b">
        <v>0</v>
      </c>
      <c r="AJ95" s="162" t="s">
        <v>71</v>
      </c>
      <c r="AK95" s="161" t="b">
        <v>0</v>
      </c>
      <c r="AL95" s="162" t="s">
        <v>71</v>
      </c>
      <c r="AM95" s="161"/>
      <c r="AN95" s="150" t="b">
        <v>1</v>
      </c>
      <c r="AO95" s="150"/>
      <c r="AP95" s="158" t="s">
        <v>86</v>
      </c>
      <c r="AQ95" s="163" t="s">
        <v>95</v>
      </c>
      <c r="AR95" s="164"/>
      <c r="AS95" s="137">
        <f t="shared" si="3"/>
        <v>45705</v>
      </c>
      <c r="AT95" s="133"/>
      <c r="AU95" s="53"/>
      <c r="AV95" s="53"/>
      <c r="AW95" s="54"/>
      <c r="AX95" s="63"/>
      <c r="AY95" s="64"/>
      <c r="AZ95" s="65"/>
      <c r="BA95" s="66"/>
      <c r="BB95" s="67"/>
    </row>
    <row r="96" ht="15.75" customHeight="1">
      <c r="A96" s="39" t="s">
        <v>795</v>
      </c>
      <c r="B96" s="40">
        <v>17795.0</v>
      </c>
      <c r="C96" s="41">
        <v>45674.0</v>
      </c>
      <c r="D96" s="93">
        <v>45676.0</v>
      </c>
      <c r="E96" s="43"/>
      <c r="F96" s="44" t="s">
        <v>796</v>
      </c>
      <c r="G96" s="45" t="e">
        <v>#N/A</v>
      </c>
      <c r="H96" s="41">
        <v>44898.0</v>
      </c>
      <c r="I96" s="39">
        <v>2.0</v>
      </c>
      <c r="J96" s="46" t="s">
        <v>107</v>
      </c>
      <c r="K96" s="46" t="s">
        <v>797</v>
      </c>
      <c r="L96" s="46" t="s">
        <v>798</v>
      </c>
      <c r="M96" s="46" t="s">
        <v>62</v>
      </c>
      <c r="N96" s="46" t="s">
        <v>63</v>
      </c>
      <c r="O96" s="46" t="s">
        <v>799</v>
      </c>
      <c r="P96" s="44" t="s">
        <v>800</v>
      </c>
      <c r="Q96" s="39" t="s">
        <v>92</v>
      </c>
      <c r="R96" s="46" t="s">
        <v>67</v>
      </c>
      <c r="S96" s="39" t="s">
        <v>67</v>
      </c>
      <c r="T96" s="46" t="s">
        <v>801</v>
      </c>
      <c r="U96" s="47" t="s">
        <v>67</v>
      </c>
      <c r="V96" s="48">
        <v>49144.32</v>
      </c>
      <c r="W96" s="49">
        <v>0.0</v>
      </c>
      <c r="X96" s="49">
        <v>0.0</v>
      </c>
      <c r="Y96" s="49">
        <v>18447.96</v>
      </c>
      <c r="Z96" s="50">
        <v>1446.36</v>
      </c>
      <c r="AA96" s="51">
        <v>20475.0</v>
      </c>
      <c r="AB96" s="49">
        <v>8775.0</v>
      </c>
      <c r="AC96" s="50">
        <f t="shared" si="1"/>
        <v>29250</v>
      </c>
      <c r="AD96" s="52">
        <f t="shared" si="2"/>
        <v>0</v>
      </c>
      <c r="AE96" s="53" t="s">
        <v>170</v>
      </c>
      <c r="AF96" s="54" t="s">
        <v>70</v>
      </c>
      <c r="AG96" s="55" t="b">
        <v>1</v>
      </c>
      <c r="AH96" s="56"/>
      <c r="AI96" s="57" t="b">
        <v>0</v>
      </c>
      <c r="AJ96" s="109" t="s">
        <v>71</v>
      </c>
      <c r="AK96" s="57" t="b">
        <v>1</v>
      </c>
      <c r="AL96" s="56"/>
      <c r="AM96" s="57"/>
      <c r="AN96" s="46" t="b">
        <v>1</v>
      </c>
      <c r="AO96" s="46"/>
      <c r="AP96" s="54" t="s">
        <v>86</v>
      </c>
      <c r="AQ96" s="59" t="s">
        <v>95</v>
      </c>
      <c r="AR96" s="131"/>
      <c r="AS96" s="165">
        <f t="shared" si="3"/>
        <v>45706</v>
      </c>
      <c r="AT96" s="133"/>
      <c r="AU96" s="53"/>
      <c r="AV96" s="53"/>
      <c r="AW96" s="54"/>
      <c r="AX96" s="63"/>
      <c r="AY96" s="64"/>
      <c r="AZ96" s="65"/>
      <c r="BA96" s="66"/>
      <c r="BB96" s="67"/>
    </row>
    <row r="97" ht="15.75" customHeight="1">
      <c r="A97" s="39" t="s">
        <v>802</v>
      </c>
      <c r="B97" s="40">
        <v>17792.0</v>
      </c>
      <c r="C97" s="41">
        <v>45674.0</v>
      </c>
      <c r="D97" s="93">
        <v>45676.0</v>
      </c>
      <c r="E97" s="43"/>
      <c r="F97" s="44" t="s">
        <v>803</v>
      </c>
      <c r="G97" s="45" t="e">
        <v>#N/A</v>
      </c>
      <c r="H97" s="41">
        <v>30936.0</v>
      </c>
      <c r="I97" s="39">
        <v>33.0</v>
      </c>
      <c r="J97" s="46" t="s">
        <v>107</v>
      </c>
      <c r="K97" s="46" t="s">
        <v>804</v>
      </c>
      <c r="L97" s="46" t="s">
        <v>805</v>
      </c>
      <c r="M97" s="46" t="s">
        <v>78</v>
      </c>
      <c r="N97" s="46" t="s">
        <v>334</v>
      </c>
      <c r="O97" s="46" t="s">
        <v>806</v>
      </c>
      <c r="P97" s="46" t="s">
        <v>807</v>
      </c>
      <c r="Q97" s="39" t="s">
        <v>360</v>
      </c>
      <c r="R97" s="46" t="s">
        <v>67</v>
      </c>
      <c r="S97" s="39" t="s">
        <v>67</v>
      </c>
      <c r="T97" s="46" t="s">
        <v>546</v>
      </c>
      <c r="U97" s="47" t="s">
        <v>67</v>
      </c>
      <c r="V97" s="48">
        <v>47946.75</v>
      </c>
      <c r="W97" s="49">
        <v>0.0</v>
      </c>
      <c r="X97" s="49">
        <v>0.0</v>
      </c>
      <c r="Y97" s="49">
        <v>0.0</v>
      </c>
      <c r="Z97" s="50">
        <v>20000.0</v>
      </c>
      <c r="AA97" s="51">
        <v>10237.5</v>
      </c>
      <c r="AB97" s="49">
        <v>4387.5</v>
      </c>
      <c r="AC97" s="50">
        <f t="shared" si="1"/>
        <v>14625</v>
      </c>
      <c r="AD97" s="52">
        <f t="shared" si="2"/>
        <v>13321.75</v>
      </c>
      <c r="AE97" s="53" t="s">
        <v>84</v>
      </c>
      <c r="AF97" s="54" t="s">
        <v>70</v>
      </c>
      <c r="AG97" s="55" t="b">
        <v>1</v>
      </c>
      <c r="AH97" s="56"/>
      <c r="AI97" s="57" t="b">
        <v>1</v>
      </c>
      <c r="AJ97" s="56"/>
      <c r="AK97" s="57" t="b">
        <v>1</v>
      </c>
      <c r="AL97" s="56"/>
      <c r="AM97" s="57"/>
      <c r="AN97" s="46" t="b">
        <v>1</v>
      </c>
      <c r="AO97" s="46"/>
      <c r="AP97" s="54" t="s">
        <v>266</v>
      </c>
      <c r="AQ97" s="59" t="s">
        <v>127</v>
      </c>
      <c r="AR97" s="131"/>
      <c r="AS97" s="134">
        <f t="shared" si="3"/>
        <v>45706</v>
      </c>
      <c r="AT97" s="133"/>
      <c r="AU97" s="53"/>
      <c r="AV97" s="53"/>
      <c r="AW97" s="54"/>
      <c r="AX97" s="63"/>
      <c r="AY97" s="64"/>
      <c r="AZ97" s="65"/>
      <c r="BA97" s="66"/>
      <c r="BB97" s="67"/>
    </row>
    <row r="98" ht="15.75" customHeight="1">
      <c r="A98" s="39" t="s">
        <v>808</v>
      </c>
      <c r="B98" s="40">
        <v>17788.0</v>
      </c>
      <c r="C98" s="41">
        <v>45673.0</v>
      </c>
      <c r="D98" s="93">
        <v>45676.0</v>
      </c>
      <c r="E98" s="43"/>
      <c r="F98" s="44" t="s">
        <v>809</v>
      </c>
      <c r="G98" s="45" t="s">
        <v>809</v>
      </c>
      <c r="H98" s="41">
        <v>34514.0</v>
      </c>
      <c r="I98" s="39">
        <v>30.0</v>
      </c>
      <c r="J98" s="46" t="s">
        <v>67</v>
      </c>
      <c r="K98" s="46" t="s">
        <v>67</v>
      </c>
      <c r="L98" s="46" t="s">
        <v>810</v>
      </c>
      <c r="M98" s="46" t="s">
        <v>62</v>
      </c>
      <c r="N98" s="46" t="s">
        <v>79</v>
      </c>
      <c r="O98" s="46" t="s">
        <v>202</v>
      </c>
      <c r="P98" s="46" t="s">
        <v>811</v>
      </c>
      <c r="Q98" s="39" t="s">
        <v>812</v>
      </c>
      <c r="R98" s="46" t="s">
        <v>67</v>
      </c>
      <c r="S98" s="39" t="s">
        <v>67</v>
      </c>
      <c r="T98" s="46" t="s">
        <v>813</v>
      </c>
      <c r="U98" s="47" t="s">
        <v>67</v>
      </c>
      <c r="V98" s="48">
        <v>69393.53</v>
      </c>
      <c r="W98" s="49">
        <v>0.0</v>
      </c>
      <c r="X98" s="49">
        <v>0.0</v>
      </c>
      <c r="Y98" s="49">
        <v>0.0</v>
      </c>
      <c r="Z98" s="50">
        <v>20000.0</v>
      </c>
      <c r="AA98" s="51">
        <v>11602.5</v>
      </c>
      <c r="AB98" s="49">
        <v>4972.5</v>
      </c>
      <c r="AC98" s="50">
        <f t="shared" si="1"/>
        <v>16575</v>
      </c>
      <c r="AD98" s="52">
        <f t="shared" si="2"/>
        <v>32818.53</v>
      </c>
      <c r="AE98" s="53" t="s">
        <v>84</v>
      </c>
      <c r="AF98" s="54" t="s">
        <v>70</v>
      </c>
      <c r="AG98" s="55" t="b">
        <v>1</v>
      </c>
      <c r="AH98" s="56"/>
      <c r="AI98" s="57" t="b">
        <v>1</v>
      </c>
      <c r="AJ98" s="138"/>
      <c r="AK98" s="57" t="b">
        <v>1</v>
      </c>
      <c r="AL98" s="56"/>
      <c r="AM98" s="57"/>
      <c r="AN98" s="46" t="b">
        <v>1</v>
      </c>
      <c r="AO98" s="46"/>
      <c r="AP98" s="54" t="s">
        <v>266</v>
      </c>
      <c r="AQ98" s="59"/>
      <c r="AR98" s="131"/>
      <c r="AS98" s="134">
        <f t="shared" si="3"/>
        <v>45706</v>
      </c>
      <c r="AT98" s="133"/>
      <c r="AU98" s="53"/>
      <c r="AV98" s="53"/>
      <c r="AW98" s="54"/>
      <c r="AX98" s="63"/>
      <c r="AY98" s="64"/>
      <c r="AZ98" s="65"/>
      <c r="BA98" s="66"/>
      <c r="BB98" s="67" t="s">
        <v>104</v>
      </c>
    </row>
    <row r="99" ht="15.75" customHeight="1">
      <c r="A99" s="39" t="s">
        <v>814</v>
      </c>
      <c r="B99" s="40">
        <v>17614.0</v>
      </c>
      <c r="C99" s="41">
        <v>45669.0</v>
      </c>
      <c r="D99" s="93">
        <v>45676.0</v>
      </c>
      <c r="E99" s="43"/>
      <c r="F99" s="44" t="s">
        <v>815</v>
      </c>
      <c r="G99" s="45" t="e">
        <v>#N/A</v>
      </c>
      <c r="H99" s="41">
        <v>45658.0</v>
      </c>
      <c r="I99" s="39">
        <v>0.0</v>
      </c>
      <c r="J99" s="46" t="s">
        <v>107</v>
      </c>
      <c r="K99" s="46" t="s">
        <v>816</v>
      </c>
      <c r="L99" s="46" t="s">
        <v>817</v>
      </c>
      <c r="M99" s="46" t="s">
        <v>818</v>
      </c>
      <c r="N99" s="46" t="s">
        <v>63</v>
      </c>
      <c r="O99" s="46" t="s">
        <v>819</v>
      </c>
      <c r="P99" s="46" t="s">
        <v>820</v>
      </c>
      <c r="Q99" s="39" t="s">
        <v>821</v>
      </c>
      <c r="R99" s="46" t="s">
        <v>67</v>
      </c>
      <c r="S99" s="39" t="s">
        <v>67</v>
      </c>
      <c r="T99" s="46" t="s">
        <v>416</v>
      </c>
      <c r="U99" s="47" t="s">
        <v>67</v>
      </c>
      <c r="V99" s="48">
        <v>108370.32</v>
      </c>
      <c r="W99" s="49">
        <v>0.0</v>
      </c>
      <c r="X99" s="49">
        <v>0.0</v>
      </c>
      <c r="Y99" s="49">
        <v>0.0</v>
      </c>
      <c r="Z99" s="50">
        <v>61000.0</v>
      </c>
      <c r="AA99" s="51">
        <v>5460.0</v>
      </c>
      <c r="AB99" s="49">
        <v>2340.0</v>
      </c>
      <c r="AC99" s="50">
        <f t="shared" si="1"/>
        <v>7800</v>
      </c>
      <c r="AD99" s="52">
        <f t="shared" si="2"/>
        <v>39570.32</v>
      </c>
      <c r="AE99" s="53" t="s">
        <v>69</v>
      </c>
      <c r="AF99" s="54" t="s">
        <v>70</v>
      </c>
      <c r="AG99" s="55" t="b">
        <v>1</v>
      </c>
      <c r="AH99" s="56"/>
      <c r="AI99" s="57" t="b">
        <v>1</v>
      </c>
      <c r="AJ99" s="56"/>
      <c r="AK99" s="57" t="b">
        <v>1</v>
      </c>
      <c r="AL99" s="56"/>
      <c r="AM99" s="57"/>
      <c r="AN99" s="46" t="b">
        <v>1</v>
      </c>
      <c r="AO99" s="46"/>
      <c r="AP99" s="54" t="s">
        <v>266</v>
      </c>
      <c r="AQ99" s="59"/>
      <c r="AR99" s="131"/>
      <c r="AS99" s="134">
        <f t="shared" si="3"/>
        <v>45706</v>
      </c>
      <c r="AT99" s="133"/>
      <c r="AU99" s="53"/>
      <c r="AV99" s="53"/>
      <c r="AW99" s="54"/>
      <c r="AX99" s="63"/>
      <c r="AY99" s="64"/>
      <c r="AZ99" s="65"/>
      <c r="BA99" s="66"/>
      <c r="BB99" s="67"/>
    </row>
    <row r="100" ht="15.75" customHeight="1">
      <c r="A100" s="39" t="s">
        <v>822</v>
      </c>
      <c r="B100" s="145">
        <v>17793.0</v>
      </c>
      <c r="C100" s="146">
        <v>45674.0</v>
      </c>
      <c r="D100" s="166">
        <v>45676.0</v>
      </c>
      <c r="E100" s="43"/>
      <c r="F100" s="148" t="s">
        <v>823</v>
      </c>
      <c r="G100" s="45" t="e">
        <v>#N/A</v>
      </c>
      <c r="H100" s="146">
        <v>23739.0</v>
      </c>
      <c r="I100" s="149">
        <v>60.0</v>
      </c>
      <c r="J100" s="150" t="s">
        <v>67</v>
      </c>
      <c r="K100" s="150" t="s">
        <v>67</v>
      </c>
      <c r="L100" s="150" t="s">
        <v>824</v>
      </c>
      <c r="M100" s="150" t="s">
        <v>227</v>
      </c>
      <c r="N100" s="150" t="s">
        <v>79</v>
      </c>
      <c r="O100" s="150" t="s">
        <v>825</v>
      </c>
      <c r="P100" s="150" t="s">
        <v>826</v>
      </c>
      <c r="Q100" s="149" t="s">
        <v>827</v>
      </c>
      <c r="R100" s="150" t="s">
        <v>67</v>
      </c>
      <c r="S100" s="149" t="s">
        <v>67</v>
      </c>
      <c r="T100" s="150" t="s">
        <v>361</v>
      </c>
      <c r="U100" s="151" t="s">
        <v>828</v>
      </c>
      <c r="V100" s="152">
        <v>211657.11</v>
      </c>
      <c r="W100" s="153">
        <v>42331.37</v>
      </c>
      <c r="X100" s="153">
        <v>0.0</v>
      </c>
      <c r="Y100" s="153">
        <v>70000.0</v>
      </c>
      <c r="Z100" s="154">
        <v>72025.74</v>
      </c>
      <c r="AA100" s="155">
        <v>19110.0</v>
      </c>
      <c r="AB100" s="153">
        <v>8190.0</v>
      </c>
      <c r="AC100" s="154">
        <f t="shared" si="1"/>
        <v>27300</v>
      </c>
      <c r="AD100" s="156">
        <f t="shared" si="2"/>
        <v>0</v>
      </c>
      <c r="AE100" s="157" t="s">
        <v>84</v>
      </c>
      <c r="AF100" s="158" t="s">
        <v>70</v>
      </c>
      <c r="AG100" s="159" t="b">
        <v>1</v>
      </c>
      <c r="AH100" s="160"/>
      <c r="AI100" s="161" t="b">
        <v>1</v>
      </c>
      <c r="AJ100" s="160"/>
      <c r="AK100" s="161" t="b">
        <v>1</v>
      </c>
      <c r="AL100" s="160"/>
      <c r="AM100" s="161"/>
      <c r="AN100" s="150" t="b">
        <v>1</v>
      </c>
      <c r="AO100" s="150"/>
      <c r="AP100" s="158" t="s">
        <v>73</v>
      </c>
      <c r="AQ100" s="163" t="s">
        <v>127</v>
      </c>
      <c r="AR100" s="167"/>
      <c r="AS100" s="168">
        <f t="shared" si="3"/>
        <v>45706</v>
      </c>
      <c r="AT100" s="133"/>
      <c r="AU100" s="53"/>
      <c r="AV100" s="53"/>
      <c r="AW100" s="54"/>
      <c r="AX100" s="63"/>
      <c r="AY100" s="64"/>
      <c r="AZ100" s="65"/>
      <c r="BA100" s="66"/>
      <c r="BB100" s="67"/>
    </row>
    <row r="101" ht="15.75" customHeight="1">
      <c r="A101" s="39" t="s">
        <v>829</v>
      </c>
      <c r="B101" s="40">
        <v>17861.0</v>
      </c>
      <c r="C101" s="41">
        <v>45675.0</v>
      </c>
      <c r="D101" s="169">
        <v>45677.0</v>
      </c>
      <c r="E101" s="43"/>
      <c r="F101" s="44" t="s">
        <v>830</v>
      </c>
      <c r="G101" s="45" t="s">
        <v>830</v>
      </c>
      <c r="H101" s="41">
        <v>35171.0</v>
      </c>
      <c r="I101" s="39">
        <v>28.0</v>
      </c>
      <c r="J101" s="46" t="s">
        <v>67</v>
      </c>
      <c r="K101" s="46" t="s">
        <v>67</v>
      </c>
      <c r="L101" s="46" t="s">
        <v>831</v>
      </c>
      <c r="M101" s="46" t="s">
        <v>62</v>
      </c>
      <c r="N101" s="46" t="s">
        <v>79</v>
      </c>
      <c r="O101" s="46" t="s">
        <v>832</v>
      </c>
      <c r="P101" s="46" t="s">
        <v>833</v>
      </c>
      <c r="Q101" s="39" t="s">
        <v>834</v>
      </c>
      <c r="R101" s="46" t="s">
        <v>835</v>
      </c>
      <c r="S101" s="39">
        <v>59409.0</v>
      </c>
      <c r="T101" s="46" t="s">
        <v>836</v>
      </c>
      <c r="U101" s="47" t="s">
        <v>67</v>
      </c>
      <c r="V101" s="48">
        <v>60207.33</v>
      </c>
      <c r="W101" s="49">
        <v>0.0</v>
      </c>
      <c r="X101" s="49">
        <v>0.0</v>
      </c>
      <c r="Y101" s="49">
        <v>0.0</v>
      </c>
      <c r="Z101" s="50">
        <v>30000.0</v>
      </c>
      <c r="AA101" s="51">
        <v>10725.0</v>
      </c>
      <c r="AB101" s="49">
        <v>8190.0</v>
      </c>
      <c r="AC101" s="50">
        <v>18915.0</v>
      </c>
      <c r="AD101" s="52">
        <f t="shared" si="2"/>
        <v>11292.33</v>
      </c>
      <c r="AE101" s="53" t="s">
        <v>837</v>
      </c>
      <c r="AF101" s="54" t="s">
        <v>70</v>
      </c>
      <c r="AG101" s="55" t="b">
        <v>1</v>
      </c>
      <c r="AH101" s="56"/>
      <c r="AI101" s="57" t="b">
        <v>1</v>
      </c>
      <c r="AJ101" s="56"/>
      <c r="AK101" s="57" t="b">
        <v>1</v>
      </c>
      <c r="AL101" s="56"/>
      <c r="AM101" s="57"/>
      <c r="AN101" s="46" t="b">
        <v>1</v>
      </c>
      <c r="AO101" s="46"/>
      <c r="AP101" s="54" t="s">
        <v>237</v>
      </c>
      <c r="AQ101" s="59" t="s">
        <v>95</v>
      </c>
      <c r="AR101" s="131"/>
      <c r="AS101" s="170">
        <f t="shared" si="3"/>
        <v>45707</v>
      </c>
      <c r="AT101" s="133"/>
      <c r="AU101" s="53"/>
      <c r="AV101" s="53"/>
      <c r="AW101" s="54"/>
      <c r="AX101" s="63"/>
      <c r="AY101" s="64"/>
      <c r="AZ101" s="65"/>
      <c r="BA101" s="66"/>
      <c r="BB101" s="67"/>
    </row>
    <row r="102" ht="15.75" customHeight="1">
      <c r="A102" s="39" t="s">
        <v>838</v>
      </c>
      <c r="B102" s="145">
        <v>17864.0</v>
      </c>
      <c r="C102" s="146">
        <v>45676.0</v>
      </c>
      <c r="D102" s="171">
        <v>45677.0</v>
      </c>
      <c r="E102" s="43"/>
      <c r="F102" s="148" t="s">
        <v>839</v>
      </c>
      <c r="G102" s="45" t="s">
        <v>839</v>
      </c>
      <c r="H102" s="146">
        <v>45676.0</v>
      </c>
      <c r="I102" s="149">
        <v>0.0</v>
      </c>
      <c r="J102" s="150" t="s">
        <v>107</v>
      </c>
      <c r="K102" s="150" t="s">
        <v>830</v>
      </c>
      <c r="L102" s="150" t="s">
        <v>831</v>
      </c>
      <c r="M102" s="150" t="s">
        <v>62</v>
      </c>
      <c r="N102" s="150" t="s">
        <v>63</v>
      </c>
      <c r="O102" s="150" t="s">
        <v>840</v>
      </c>
      <c r="P102" s="150" t="s">
        <v>841</v>
      </c>
      <c r="Q102" s="149" t="s">
        <v>584</v>
      </c>
      <c r="R102" s="150" t="s">
        <v>842</v>
      </c>
      <c r="S102" s="149">
        <v>99460.0</v>
      </c>
      <c r="T102" s="150" t="s">
        <v>519</v>
      </c>
      <c r="U102" s="151" t="s">
        <v>67</v>
      </c>
      <c r="V102" s="152">
        <v>33624.55</v>
      </c>
      <c r="W102" s="153">
        <v>0.0</v>
      </c>
      <c r="X102" s="153">
        <v>0.0</v>
      </c>
      <c r="Y102" s="153">
        <v>0.0</v>
      </c>
      <c r="Z102" s="154">
        <v>0.0</v>
      </c>
      <c r="AA102" s="155">
        <v>4774.5</v>
      </c>
      <c r="AB102" s="153">
        <v>978.0</v>
      </c>
      <c r="AC102" s="154">
        <f t="shared" ref="AC102:AC107" si="4">AA102+AB102</f>
        <v>5752.5</v>
      </c>
      <c r="AD102" s="156">
        <f t="shared" si="2"/>
        <v>27872.05</v>
      </c>
      <c r="AE102" s="157" t="s">
        <v>254</v>
      </c>
      <c r="AF102" s="158" t="s">
        <v>70</v>
      </c>
      <c r="AG102" s="159" t="b">
        <v>1</v>
      </c>
      <c r="AH102" s="160"/>
      <c r="AI102" s="161" t="b">
        <v>1</v>
      </c>
      <c r="AJ102" s="160"/>
      <c r="AK102" s="161" t="b">
        <v>1</v>
      </c>
      <c r="AL102" s="160"/>
      <c r="AM102" s="161"/>
      <c r="AN102" s="150" t="b">
        <v>1</v>
      </c>
      <c r="AO102" s="150"/>
      <c r="AP102" s="158"/>
      <c r="AQ102" s="163"/>
      <c r="AR102" s="167"/>
      <c r="AS102" s="172">
        <f t="shared" si="3"/>
        <v>45707</v>
      </c>
      <c r="AT102" s="133"/>
      <c r="AU102" s="53"/>
      <c r="AV102" s="53"/>
      <c r="AW102" s="54"/>
      <c r="AX102" s="63"/>
      <c r="AY102" s="64"/>
      <c r="AZ102" s="65"/>
      <c r="BA102" s="66"/>
      <c r="BB102" s="67"/>
    </row>
    <row r="103" ht="15.75" customHeight="1">
      <c r="A103" s="39" t="s">
        <v>843</v>
      </c>
      <c r="B103" s="40">
        <v>17885.0</v>
      </c>
      <c r="C103" s="41">
        <v>45676.0</v>
      </c>
      <c r="D103" s="169">
        <v>45678.0</v>
      </c>
      <c r="E103" s="43"/>
      <c r="F103" s="44" t="s">
        <v>844</v>
      </c>
      <c r="G103" s="45" t="s">
        <v>844</v>
      </c>
      <c r="H103" s="41">
        <v>34394.0</v>
      </c>
      <c r="I103" s="39">
        <v>30.0</v>
      </c>
      <c r="J103" s="46" t="s">
        <v>67</v>
      </c>
      <c r="K103" s="46" t="s">
        <v>67</v>
      </c>
      <c r="L103" s="46" t="s">
        <v>845</v>
      </c>
      <c r="M103" s="46" t="s">
        <v>227</v>
      </c>
      <c r="N103" s="46" t="s">
        <v>79</v>
      </c>
      <c r="O103" s="46" t="s">
        <v>202</v>
      </c>
      <c r="P103" s="46" t="s">
        <v>846</v>
      </c>
      <c r="Q103" s="39" t="s">
        <v>66</v>
      </c>
      <c r="R103" s="46" t="s">
        <v>67</v>
      </c>
      <c r="S103" s="39" t="s">
        <v>67</v>
      </c>
      <c r="T103" s="46" t="s">
        <v>480</v>
      </c>
      <c r="U103" s="47" t="s">
        <v>847</v>
      </c>
      <c r="V103" s="48">
        <v>44244.05</v>
      </c>
      <c r="W103" s="49">
        <v>0.0</v>
      </c>
      <c r="X103" s="49">
        <v>0.0</v>
      </c>
      <c r="Y103" s="49">
        <v>0.0</v>
      </c>
      <c r="Z103" s="50">
        <v>20000.0</v>
      </c>
      <c r="AA103" s="51">
        <v>13650.0</v>
      </c>
      <c r="AB103" s="49">
        <v>5850.0</v>
      </c>
      <c r="AC103" s="50">
        <f t="shared" si="4"/>
        <v>19500</v>
      </c>
      <c r="AD103" s="52">
        <f t="shared" si="2"/>
        <v>4744.05</v>
      </c>
      <c r="AE103" s="53" t="s">
        <v>84</v>
      </c>
      <c r="AF103" s="54" t="s">
        <v>70</v>
      </c>
      <c r="AG103" s="55" t="b">
        <v>1</v>
      </c>
      <c r="AH103" s="56"/>
      <c r="AI103" s="57" t="b">
        <v>0</v>
      </c>
      <c r="AJ103" s="109" t="s">
        <v>848</v>
      </c>
      <c r="AK103" s="57" t="b">
        <v>0</v>
      </c>
      <c r="AL103" s="109" t="s">
        <v>849</v>
      </c>
      <c r="AM103" s="57"/>
      <c r="AN103" s="46" t="b">
        <v>1</v>
      </c>
      <c r="AO103" s="46"/>
      <c r="AP103" s="54" t="s">
        <v>86</v>
      </c>
      <c r="AQ103" s="59"/>
      <c r="AR103" s="131"/>
      <c r="AS103" s="170">
        <f t="shared" si="3"/>
        <v>45708</v>
      </c>
      <c r="AT103" s="133"/>
      <c r="AU103" s="53"/>
      <c r="AV103" s="53"/>
      <c r="AW103" s="54"/>
      <c r="AX103" s="63"/>
      <c r="AY103" s="64"/>
      <c r="AZ103" s="65"/>
      <c r="BA103" s="66"/>
      <c r="BB103" s="67"/>
    </row>
    <row r="104" ht="15.75" customHeight="1">
      <c r="A104" s="39" t="s">
        <v>850</v>
      </c>
      <c r="B104" s="40">
        <v>17942.0</v>
      </c>
      <c r="C104" s="41">
        <v>45678.0</v>
      </c>
      <c r="D104" s="169">
        <v>45678.0</v>
      </c>
      <c r="E104" s="43"/>
      <c r="F104" s="44" t="s">
        <v>851</v>
      </c>
      <c r="G104" s="45" t="e">
        <v>#N/A</v>
      </c>
      <c r="H104" s="41">
        <v>28527.0</v>
      </c>
      <c r="I104" s="39">
        <v>45.0</v>
      </c>
      <c r="J104" s="46" t="s">
        <v>107</v>
      </c>
      <c r="K104" s="46" t="s">
        <v>852</v>
      </c>
      <c r="L104" s="46" t="s">
        <v>853</v>
      </c>
      <c r="M104" s="46" t="s">
        <v>62</v>
      </c>
      <c r="N104" s="46" t="s">
        <v>334</v>
      </c>
      <c r="O104" s="46" t="s">
        <v>854</v>
      </c>
      <c r="P104" s="46" t="s">
        <v>854</v>
      </c>
      <c r="Q104" s="39" t="s">
        <v>855</v>
      </c>
      <c r="R104" s="46" t="s">
        <v>67</v>
      </c>
      <c r="S104" s="39">
        <v>58100.0</v>
      </c>
      <c r="T104" s="46" t="s">
        <v>305</v>
      </c>
      <c r="U104" s="47" t="s">
        <v>447</v>
      </c>
      <c r="V104" s="48">
        <v>39787.72</v>
      </c>
      <c r="W104" s="49">
        <v>0.0</v>
      </c>
      <c r="X104" s="49">
        <v>681.38</v>
      </c>
      <c r="Y104" s="49">
        <v>17656.34</v>
      </c>
      <c r="Z104" s="50">
        <v>0.0</v>
      </c>
      <c r="AA104" s="51">
        <v>12870.0</v>
      </c>
      <c r="AB104" s="49">
        <v>8580.0</v>
      </c>
      <c r="AC104" s="50">
        <f t="shared" si="4"/>
        <v>21450</v>
      </c>
      <c r="AD104" s="52">
        <f t="shared" si="2"/>
        <v>0</v>
      </c>
      <c r="AE104" s="53" t="s">
        <v>306</v>
      </c>
      <c r="AF104" s="54" t="s">
        <v>307</v>
      </c>
      <c r="AG104" s="55" t="b">
        <v>1</v>
      </c>
      <c r="AH104" s="56"/>
      <c r="AI104" s="57" t="b">
        <v>1</v>
      </c>
      <c r="AJ104" s="56"/>
      <c r="AK104" s="57" t="b">
        <v>1</v>
      </c>
      <c r="AL104" s="56"/>
      <c r="AM104" s="57"/>
      <c r="AN104" s="46" t="b">
        <v>1</v>
      </c>
      <c r="AO104" s="46"/>
      <c r="AP104" s="54" t="s">
        <v>73</v>
      </c>
      <c r="AQ104" s="59" t="s">
        <v>95</v>
      </c>
      <c r="AR104" s="60"/>
      <c r="AS104" s="170">
        <f t="shared" si="3"/>
        <v>45708</v>
      </c>
      <c r="AT104" s="133"/>
      <c r="AU104" s="53"/>
      <c r="AV104" s="53"/>
      <c r="AW104" s="54"/>
      <c r="AX104" s="63"/>
      <c r="AY104" s="64"/>
      <c r="AZ104" s="65"/>
      <c r="BA104" s="66"/>
      <c r="BB104" s="67"/>
    </row>
    <row r="105" ht="15.75" customHeight="1">
      <c r="A105" s="39" t="s">
        <v>856</v>
      </c>
      <c r="B105" s="40">
        <v>17943.0</v>
      </c>
      <c r="C105" s="41">
        <v>45678.0</v>
      </c>
      <c r="D105" s="169">
        <v>45678.0</v>
      </c>
      <c r="E105" s="43"/>
      <c r="F105" s="44" t="s">
        <v>857</v>
      </c>
      <c r="G105" s="45" t="e">
        <v>#N/A</v>
      </c>
      <c r="H105" s="41">
        <v>35539.0</v>
      </c>
      <c r="I105" s="39">
        <v>27.0</v>
      </c>
      <c r="J105" s="46" t="s">
        <v>67</v>
      </c>
      <c r="K105" s="46" t="s">
        <v>67</v>
      </c>
      <c r="L105" s="46" t="s">
        <v>858</v>
      </c>
      <c r="M105" s="46" t="s">
        <v>62</v>
      </c>
      <c r="N105" s="46" t="s">
        <v>79</v>
      </c>
      <c r="O105" s="46" t="s">
        <v>859</v>
      </c>
      <c r="P105" s="46" t="s">
        <v>859</v>
      </c>
      <c r="Q105" s="39" t="s">
        <v>855</v>
      </c>
      <c r="R105" s="46" t="s">
        <v>860</v>
      </c>
      <c r="S105" s="39">
        <v>46250.0</v>
      </c>
      <c r="T105" s="46" t="s">
        <v>861</v>
      </c>
      <c r="U105" s="47" t="s">
        <v>67</v>
      </c>
      <c r="V105" s="48">
        <v>20656.9</v>
      </c>
      <c r="W105" s="49">
        <v>0.0</v>
      </c>
      <c r="X105" s="49">
        <v>0.0</v>
      </c>
      <c r="Y105" s="49">
        <v>0.0</v>
      </c>
      <c r="Z105" s="50">
        <v>0.0</v>
      </c>
      <c r="AA105" s="51">
        <v>10530.0</v>
      </c>
      <c r="AB105" s="49">
        <v>13104.0</v>
      </c>
      <c r="AC105" s="50">
        <f t="shared" si="4"/>
        <v>23634</v>
      </c>
      <c r="AD105" s="52">
        <f t="shared" si="2"/>
        <v>-2977.1</v>
      </c>
      <c r="AE105" s="53" t="s">
        <v>306</v>
      </c>
      <c r="AF105" s="54" t="s">
        <v>307</v>
      </c>
      <c r="AG105" s="55" t="b">
        <v>1</v>
      </c>
      <c r="AH105" s="56"/>
      <c r="AI105" s="57" t="b">
        <v>1</v>
      </c>
      <c r="AJ105" s="56"/>
      <c r="AK105" s="57" t="b">
        <v>1</v>
      </c>
      <c r="AL105" s="56"/>
      <c r="AM105" s="57"/>
      <c r="AN105" s="46" t="b">
        <v>1</v>
      </c>
      <c r="AO105" s="46"/>
      <c r="AP105" s="54" t="s">
        <v>266</v>
      </c>
      <c r="AQ105" s="59"/>
      <c r="AR105" s="60"/>
      <c r="AS105" s="170">
        <f t="shared" si="3"/>
        <v>45708</v>
      </c>
      <c r="AT105" s="133"/>
      <c r="AU105" s="53"/>
      <c r="AV105" s="53"/>
      <c r="AW105" s="54"/>
      <c r="AX105" s="63"/>
      <c r="AY105" s="64"/>
      <c r="AZ105" s="65"/>
      <c r="BA105" s="66"/>
      <c r="BB105" s="67"/>
    </row>
    <row r="106" ht="15.75" customHeight="1">
      <c r="A106" s="39" t="s">
        <v>862</v>
      </c>
      <c r="B106" s="40">
        <v>17791.0</v>
      </c>
      <c r="C106" s="41">
        <v>45674.0</v>
      </c>
      <c r="D106" s="169">
        <v>45678.0</v>
      </c>
      <c r="E106" s="43"/>
      <c r="F106" s="44" t="s">
        <v>863</v>
      </c>
      <c r="G106" s="45" t="s">
        <v>863</v>
      </c>
      <c r="H106" s="41">
        <v>18346.0</v>
      </c>
      <c r="I106" s="39">
        <v>74.0</v>
      </c>
      <c r="J106" s="46" t="s">
        <v>67</v>
      </c>
      <c r="K106" s="46" t="s">
        <v>67</v>
      </c>
      <c r="L106" s="46" t="s">
        <v>864</v>
      </c>
      <c r="M106" s="46" t="s">
        <v>99</v>
      </c>
      <c r="N106" s="46" t="s">
        <v>79</v>
      </c>
      <c r="O106" s="46" t="s">
        <v>865</v>
      </c>
      <c r="P106" s="46" t="s">
        <v>866</v>
      </c>
      <c r="Q106" s="39" t="s">
        <v>867</v>
      </c>
      <c r="R106" s="46" t="s">
        <v>67</v>
      </c>
      <c r="S106" s="39" t="s">
        <v>67</v>
      </c>
      <c r="T106" s="46" t="s">
        <v>546</v>
      </c>
      <c r="U106" s="47" t="s">
        <v>868</v>
      </c>
      <c r="V106" s="48">
        <v>194757.14</v>
      </c>
      <c r="W106" s="49">
        <v>38951.41</v>
      </c>
      <c r="X106" s="49">
        <v>0.0</v>
      </c>
      <c r="Y106" s="49">
        <v>0.0</v>
      </c>
      <c r="Z106" s="50">
        <v>109582.57</v>
      </c>
      <c r="AA106" s="51">
        <v>13650.0</v>
      </c>
      <c r="AB106" s="49">
        <v>5850.0</v>
      </c>
      <c r="AC106" s="50">
        <f t="shared" si="4"/>
        <v>19500</v>
      </c>
      <c r="AD106" s="52">
        <f t="shared" si="2"/>
        <v>26723.16</v>
      </c>
      <c r="AE106" s="53" t="s">
        <v>84</v>
      </c>
      <c r="AF106" s="54" t="s">
        <v>70</v>
      </c>
      <c r="AG106" s="55" t="b">
        <v>1</v>
      </c>
      <c r="AH106" s="56"/>
      <c r="AI106" s="57" t="b">
        <v>0</v>
      </c>
      <c r="AJ106" s="109" t="s">
        <v>848</v>
      </c>
      <c r="AK106" s="57" t="b">
        <v>0</v>
      </c>
      <c r="AL106" s="109" t="s">
        <v>848</v>
      </c>
      <c r="AM106" s="57"/>
      <c r="AN106" s="46" t="b">
        <v>1</v>
      </c>
      <c r="AO106" s="46"/>
      <c r="AP106" s="54" t="s">
        <v>266</v>
      </c>
      <c r="AQ106" s="59" t="s">
        <v>127</v>
      </c>
      <c r="AR106" s="60"/>
      <c r="AS106" s="170">
        <f t="shared" si="3"/>
        <v>45708</v>
      </c>
      <c r="AT106" s="133"/>
      <c r="AU106" s="53"/>
      <c r="AV106" s="53"/>
      <c r="AW106" s="54"/>
      <c r="AX106" s="63"/>
      <c r="AY106" s="64"/>
      <c r="AZ106" s="65"/>
      <c r="BA106" s="66"/>
      <c r="BB106" s="67"/>
    </row>
    <row r="107" ht="15.75" customHeight="1">
      <c r="A107" s="39" t="s">
        <v>869</v>
      </c>
      <c r="B107" s="40">
        <v>17870.0</v>
      </c>
      <c r="C107" s="41">
        <v>45676.0</v>
      </c>
      <c r="D107" s="169">
        <v>45678.0</v>
      </c>
      <c r="E107" s="43"/>
      <c r="F107" s="44" t="s">
        <v>870</v>
      </c>
      <c r="G107" s="45" t="s">
        <v>870</v>
      </c>
      <c r="H107" s="41">
        <v>45460.0</v>
      </c>
      <c r="I107" s="39">
        <v>0.0</v>
      </c>
      <c r="J107" s="46" t="s">
        <v>67</v>
      </c>
      <c r="K107" s="46" t="s">
        <v>67</v>
      </c>
      <c r="L107" s="46" t="s">
        <v>871</v>
      </c>
      <c r="M107" s="46" t="s">
        <v>62</v>
      </c>
      <c r="N107" s="46" t="s">
        <v>79</v>
      </c>
      <c r="O107" s="46" t="s">
        <v>799</v>
      </c>
      <c r="P107" s="46" t="s">
        <v>872</v>
      </c>
      <c r="Q107" s="39" t="s">
        <v>92</v>
      </c>
      <c r="R107" s="46" t="s">
        <v>67</v>
      </c>
      <c r="S107" s="39" t="s">
        <v>67</v>
      </c>
      <c r="T107" s="46" t="s">
        <v>873</v>
      </c>
      <c r="U107" s="47" t="s">
        <v>67</v>
      </c>
      <c r="V107" s="48">
        <v>46568.06</v>
      </c>
      <c r="W107" s="49">
        <v>0.0</v>
      </c>
      <c r="X107" s="49">
        <v>0.0</v>
      </c>
      <c r="Y107" s="49">
        <v>0.0</v>
      </c>
      <c r="Z107" s="50">
        <v>20000.0</v>
      </c>
      <c r="AA107" s="51">
        <v>20475.0</v>
      </c>
      <c r="AB107" s="49">
        <v>8775.0</v>
      </c>
      <c r="AC107" s="50">
        <f t="shared" si="4"/>
        <v>29250</v>
      </c>
      <c r="AD107" s="52">
        <f t="shared" si="2"/>
        <v>-2681.94</v>
      </c>
      <c r="AE107" s="53" t="s">
        <v>135</v>
      </c>
      <c r="AF107" s="54" t="s">
        <v>70</v>
      </c>
      <c r="AG107" s="55" t="b">
        <v>1</v>
      </c>
      <c r="AH107" s="56"/>
      <c r="AI107" s="57" t="b">
        <v>1</v>
      </c>
      <c r="AJ107" s="56"/>
      <c r="AK107" s="57" t="b">
        <v>1</v>
      </c>
      <c r="AL107" s="56"/>
      <c r="AM107" s="57"/>
      <c r="AN107" s="46" t="b">
        <v>1</v>
      </c>
      <c r="AO107" s="46"/>
      <c r="AP107" s="54"/>
      <c r="AQ107" s="59"/>
      <c r="AR107" s="60"/>
      <c r="AS107" s="170">
        <f t="shared" si="3"/>
        <v>45708</v>
      </c>
      <c r="AT107" s="133"/>
      <c r="AU107" s="53"/>
      <c r="AV107" s="53"/>
      <c r="AW107" s="54"/>
      <c r="AX107" s="63"/>
      <c r="AY107" s="64"/>
      <c r="AZ107" s="65"/>
      <c r="BA107" s="66"/>
      <c r="BB107" s="67"/>
    </row>
    <row r="108" ht="15.75" customHeight="1">
      <c r="A108" s="39" t="s">
        <v>874</v>
      </c>
      <c r="B108" s="40">
        <v>17971.0</v>
      </c>
      <c r="C108" s="41">
        <v>45678.0</v>
      </c>
      <c r="D108" s="169">
        <v>45678.0</v>
      </c>
      <c r="E108" s="43"/>
      <c r="F108" s="44" t="s">
        <v>875</v>
      </c>
      <c r="G108" s="45" t="e">
        <v>#N/A</v>
      </c>
      <c r="H108" s="41">
        <v>16969.0</v>
      </c>
      <c r="I108" s="39">
        <v>78.0</v>
      </c>
      <c r="J108" s="46" t="s">
        <v>67</v>
      </c>
      <c r="K108" s="46" t="s">
        <v>67</v>
      </c>
      <c r="L108" s="46" t="s">
        <v>876</v>
      </c>
      <c r="M108" s="46" t="s">
        <v>89</v>
      </c>
      <c r="N108" s="46" t="s">
        <v>79</v>
      </c>
      <c r="O108" s="46" t="s">
        <v>877</v>
      </c>
      <c r="P108" s="46" t="s">
        <v>877</v>
      </c>
      <c r="Q108" s="39" t="s">
        <v>878</v>
      </c>
      <c r="R108" s="46" t="s">
        <v>879</v>
      </c>
      <c r="S108" s="39">
        <v>31825.0</v>
      </c>
      <c r="T108" s="46" t="s">
        <v>305</v>
      </c>
      <c r="U108" s="47" t="s">
        <v>67</v>
      </c>
      <c r="V108" s="48">
        <v>42770.58</v>
      </c>
      <c r="W108" s="49">
        <v>8554.12</v>
      </c>
      <c r="X108" s="49">
        <v>0.0</v>
      </c>
      <c r="Y108" s="49">
        <v>0.0</v>
      </c>
      <c r="Z108" s="50">
        <v>0.0</v>
      </c>
      <c r="AA108" s="51">
        <v>10725.0</v>
      </c>
      <c r="AB108" s="49">
        <v>8190.0</v>
      </c>
      <c r="AC108" s="50">
        <v>18915.0</v>
      </c>
      <c r="AD108" s="52">
        <f t="shared" si="2"/>
        <v>15301.46</v>
      </c>
      <c r="AE108" s="53" t="s">
        <v>306</v>
      </c>
      <c r="AF108" s="54" t="s">
        <v>307</v>
      </c>
      <c r="AG108" s="55" t="b">
        <v>1</v>
      </c>
      <c r="AH108" s="56"/>
      <c r="AI108" s="57" t="b">
        <v>1</v>
      </c>
      <c r="AJ108" s="56"/>
      <c r="AK108" s="57" t="b">
        <v>1</v>
      </c>
      <c r="AL108" s="56"/>
      <c r="AM108" s="57"/>
      <c r="AN108" s="46" t="b">
        <v>1</v>
      </c>
      <c r="AO108" s="46"/>
      <c r="AP108" s="54" t="s">
        <v>86</v>
      </c>
      <c r="AQ108" s="59" t="s">
        <v>95</v>
      </c>
      <c r="AR108" s="60"/>
      <c r="AS108" s="170">
        <f t="shared" si="3"/>
        <v>45708</v>
      </c>
      <c r="AT108" s="133"/>
      <c r="AU108" s="53"/>
      <c r="AV108" s="53"/>
      <c r="AW108" s="54"/>
      <c r="AX108" s="63"/>
      <c r="AY108" s="64"/>
      <c r="AZ108" s="65"/>
      <c r="BA108" s="66"/>
      <c r="BB108" s="67"/>
    </row>
    <row r="109" ht="15.75" customHeight="1">
      <c r="A109" s="39" t="s">
        <v>880</v>
      </c>
      <c r="B109" s="40">
        <v>17882.0</v>
      </c>
      <c r="C109" s="41">
        <v>45676.0</v>
      </c>
      <c r="D109" s="169">
        <v>45678.0</v>
      </c>
      <c r="E109" s="43"/>
      <c r="F109" s="44" t="s">
        <v>881</v>
      </c>
      <c r="G109" s="45" t="s">
        <v>881</v>
      </c>
      <c r="H109" s="41">
        <v>32205.0</v>
      </c>
      <c r="I109" s="39">
        <v>36.0</v>
      </c>
      <c r="J109" s="46" t="s">
        <v>67</v>
      </c>
      <c r="K109" s="46" t="s">
        <v>67</v>
      </c>
      <c r="L109" s="46" t="s">
        <v>882</v>
      </c>
      <c r="M109" s="46" t="s">
        <v>62</v>
      </c>
      <c r="N109" s="46" t="s">
        <v>79</v>
      </c>
      <c r="O109" s="46" t="s">
        <v>883</v>
      </c>
      <c r="P109" s="46" t="s">
        <v>884</v>
      </c>
      <c r="Q109" s="39" t="s">
        <v>812</v>
      </c>
      <c r="R109" s="46" t="s">
        <v>67</v>
      </c>
      <c r="S109" s="39" t="s">
        <v>67</v>
      </c>
      <c r="T109" s="46" t="s">
        <v>568</v>
      </c>
      <c r="U109" s="47" t="s">
        <v>67</v>
      </c>
      <c r="V109" s="48">
        <v>50784.22</v>
      </c>
      <c r="W109" s="49">
        <v>0.0</v>
      </c>
      <c r="X109" s="49">
        <v>0.0</v>
      </c>
      <c r="Y109" s="49">
        <v>0.0</v>
      </c>
      <c r="Z109" s="50">
        <v>20000.0</v>
      </c>
      <c r="AA109" s="51">
        <v>11602.5</v>
      </c>
      <c r="AB109" s="49">
        <v>4972.5</v>
      </c>
      <c r="AC109" s="50">
        <f t="shared" ref="AC109:AC175" si="5">AA109+AB109</f>
        <v>16575</v>
      </c>
      <c r="AD109" s="52">
        <f t="shared" si="2"/>
        <v>14209.22</v>
      </c>
      <c r="AE109" s="53" t="s">
        <v>84</v>
      </c>
      <c r="AF109" s="54" t="s">
        <v>70</v>
      </c>
      <c r="AG109" s="55" t="b">
        <v>1</v>
      </c>
      <c r="AH109" s="56"/>
      <c r="AI109" s="57" t="b">
        <v>1</v>
      </c>
      <c r="AJ109" s="56"/>
      <c r="AK109" s="57" t="b">
        <v>1</v>
      </c>
      <c r="AL109" s="56"/>
      <c r="AM109" s="57"/>
      <c r="AN109" s="46" t="b">
        <v>1</v>
      </c>
      <c r="AO109" s="46"/>
      <c r="AP109" s="54" t="s">
        <v>86</v>
      </c>
      <c r="AQ109" s="59" t="s">
        <v>95</v>
      </c>
      <c r="AR109" s="60"/>
      <c r="AS109" s="170">
        <f t="shared" si="3"/>
        <v>45708</v>
      </c>
      <c r="AT109" s="133"/>
      <c r="AU109" s="53"/>
      <c r="AV109" s="53"/>
      <c r="AW109" s="54"/>
      <c r="AX109" s="63"/>
      <c r="AY109" s="64"/>
      <c r="AZ109" s="65"/>
      <c r="BA109" s="66"/>
      <c r="BB109" s="67"/>
    </row>
    <row r="110" ht="15.75" customHeight="1">
      <c r="A110" s="39" t="s">
        <v>885</v>
      </c>
      <c r="B110" s="40">
        <v>17867.0</v>
      </c>
      <c r="C110" s="41">
        <v>45676.0</v>
      </c>
      <c r="D110" s="169">
        <v>45678.0</v>
      </c>
      <c r="E110" s="43"/>
      <c r="F110" s="44" t="s">
        <v>886</v>
      </c>
      <c r="G110" s="45" t="s">
        <v>886</v>
      </c>
      <c r="H110" s="41">
        <v>28812.0</v>
      </c>
      <c r="I110" s="39">
        <v>46.0</v>
      </c>
      <c r="J110" s="46" t="s">
        <v>67</v>
      </c>
      <c r="K110" s="46" t="s">
        <v>67</v>
      </c>
      <c r="L110" s="46" t="s">
        <v>887</v>
      </c>
      <c r="M110" s="46" t="s">
        <v>78</v>
      </c>
      <c r="N110" s="46" t="s">
        <v>79</v>
      </c>
      <c r="O110" s="46" t="s">
        <v>888</v>
      </c>
      <c r="P110" s="46" t="s">
        <v>889</v>
      </c>
      <c r="Q110" s="39" t="s">
        <v>479</v>
      </c>
      <c r="R110" s="46" t="s">
        <v>67</v>
      </c>
      <c r="S110" s="39" t="s">
        <v>67</v>
      </c>
      <c r="T110" s="46" t="s">
        <v>361</v>
      </c>
      <c r="U110" s="47" t="s">
        <v>890</v>
      </c>
      <c r="V110" s="48">
        <v>131598.95</v>
      </c>
      <c r="W110" s="49">
        <v>0.0</v>
      </c>
      <c r="X110" s="49">
        <v>0.0</v>
      </c>
      <c r="Y110" s="49">
        <v>0.0</v>
      </c>
      <c r="Z110" s="49">
        <v>60111.35</v>
      </c>
      <c r="AA110" s="51">
        <v>13650.0</v>
      </c>
      <c r="AB110" s="49">
        <v>5850.0</v>
      </c>
      <c r="AC110" s="50">
        <f t="shared" si="5"/>
        <v>19500</v>
      </c>
      <c r="AD110" s="52">
        <f t="shared" si="2"/>
        <v>51987.6</v>
      </c>
      <c r="AE110" s="53" t="s">
        <v>84</v>
      </c>
      <c r="AF110" s="54" t="s">
        <v>70</v>
      </c>
      <c r="AG110" s="55" t="b">
        <v>1</v>
      </c>
      <c r="AH110" s="56"/>
      <c r="AI110" s="57" t="b">
        <v>1</v>
      </c>
      <c r="AJ110" s="56"/>
      <c r="AK110" s="57" t="b">
        <v>1</v>
      </c>
      <c r="AL110" s="56"/>
      <c r="AM110" s="57"/>
      <c r="AN110" s="46" t="b">
        <v>1</v>
      </c>
      <c r="AO110" s="46"/>
      <c r="AP110" s="54" t="s">
        <v>266</v>
      </c>
      <c r="AQ110" s="59"/>
      <c r="AR110" s="60"/>
      <c r="AS110" s="170">
        <f t="shared" si="3"/>
        <v>45708</v>
      </c>
      <c r="AT110" s="133"/>
      <c r="AU110" s="53"/>
      <c r="AV110" s="53"/>
      <c r="AW110" s="54"/>
      <c r="AX110" s="63"/>
      <c r="AY110" s="64"/>
      <c r="AZ110" s="65"/>
      <c r="BA110" s="66"/>
      <c r="BB110" s="67"/>
    </row>
    <row r="111" ht="15.75" customHeight="1">
      <c r="A111" s="39" t="s">
        <v>891</v>
      </c>
      <c r="B111" s="40">
        <v>17977.0</v>
      </c>
      <c r="C111" s="41">
        <v>45678.0</v>
      </c>
      <c r="D111" s="169">
        <v>45678.0</v>
      </c>
      <c r="E111" s="43"/>
      <c r="F111" s="44" t="s">
        <v>892</v>
      </c>
      <c r="G111" s="45" t="e">
        <v>#N/A</v>
      </c>
      <c r="H111" s="41">
        <v>29018.0</v>
      </c>
      <c r="I111" s="39">
        <v>45.0</v>
      </c>
      <c r="J111" s="46" t="s">
        <v>67</v>
      </c>
      <c r="K111" s="46" t="s">
        <v>67</v>
      </c>
      <c r="L111" s="46" t="s">
        <v>893</v>
      </c>
      <c r="M111" s="46" t="s">
        <v>227</v>
      </c>
      <c r="N111" s="46" t="s">
        <v>79</v>
      </c>
      <c r="O111" s="46" t="s">
        <v>894</v>
      </c>
      <c r="P111" s="46" t="s">
        <v>895</v>
      </c>
      <c r="Q111" s="39" t="s">
        <v>896</v>
      </c>
      <c r="R111" s="46" t="s">
        <v>897</v>
      </c>
      <c r="S111" s="39" t="s">
        <v>898</v>
      </c>
      <c r="T111" s="46" t="s">
        <v>899</v>
      </c>
      <c r="U111" s="47" t="s">
        <v>67</v>
      </c>
      <c r="V111" s="48">
        <v>47645.59</v>
      </c>
      <c r="W111" s="49">
        <v>0.0</v>
      </c>
      <c r="X111" s="49">
        <v>0.0</v>
      </c>
      <c r="Y111" s="49">
        <v>0.0</v>
      </c>
      <c r="Z111" s="50">
        <v>0.0</v>
      </c>
      <c r="AA111" s="51">
        <f>5460+10725</f>
        <v>16185</v>
      </c>
      <c r="AB111" s="49">
        <f>1638+9828</f>
        <v>11466</v>
      </c>
      <c r="AC111" s="50">
        <f t="shared" si="5"/>
        <v>27651</v>
      </c>
      <c r="AD111" s="52">
        <f t="shared" si="2"/>
        <v>19994.59</v>
      </c>
      <c r="AE111" s="53" t="s">
        <v>306</v>
      </c>
      <c r="AF111" s="54" t="s">
        <v>307</v>
      </c>
      <c r="AG111" s="55" t="b">
        <v>1</v>
      </c>
      <c r="AH111" s="56"/>
      <c r="AI111" s="57" t="b">
        <v>1</v>
      </c>
      <c r="AJ111" s="56"/>
      <c r="AK111" s="57" t="b">
        <v>1</v>
      </c>
      <c r="AL111" s="56"/>
      <c r="AM111" s="57"/>
      <c r="AN111" s="46" t="b">
        <v>1</v>
      </c>
      <c r="AO111" s="46"/>
      <c r="AP111" s="54" t="s">
        <v>86</v>
      </c>
      <c r="AQ111" s="59" t="s">
        <v>95</v>
      </c>
      <c r="AR111" s="60" t="s">
        <v>75</v>
      </c>
      <c r="AS111" s="170">
        <f t="shared" si="3"/>
        <v>45708</v>
      </c>
      <c r="AT111" s="133"/>
      <c r="AU111" s="53"/>
      <c r="AV111" s="53"/>
      <c r="AW111" s="54"/>
      <c r="AX111" s="63"/>
      <c r="AY111" s="64"/>
      <c r="AZ111" s="65"/>
      <c r="BA111" s="66"/>
      <c r="BB111" s="67"/>
    </row>
    <row r="112" ht="15.75" customHeight="1">
      <c r="A112" s="39" t="s">
        <v>900</v>
      </c>
      <c r="B112" s="40">
        <v>17888.0</v>
      </c>
      <c r="C112" s="41">
        <v>45676.0</v>
      </c>
      <c r="D112" s="169">
        <v>45678.0</v>
      </c>
      <c r="E112" s="43"/>
      <c r="F112" s="44" t="s">
        <v>901</v>
      </c>
      <c r="G112" s="45" t="s">
        <v>901</v>
      </c>
      <c r="H112" s="41">
        <v>45676.0</v>
      </c>
      <c r="I112" s="39">
        <v>0.0</v>
      </c>
      <c r="J112" s="46" t="s">
        <v>107</v>
      </c>
      <c r="K112" s="46" t="s">
        <v>902</v>
      </c>
      <c r="L112" s="46" t="s">
        <v>903</v>
      </c>
      <c r="M112" s="46" t="s">
        <v>164</v>
      </c>
      <c r="N112" s="46" t="s">
        <v>63</v>
      </c>
      <c r="O112" s="46" t="s">
        <v>904</v>
      </c>
      <c r="P112" s="46" t="s">
        <v>905</v>
      </c>
      <c r="Q112" s="39" t="s">
        <v>584</v>
      </c>
      <c r="R112" s="46" t="s">
        <v>842</v>
      </c>
      <c r="S112" s="39">
        <v>99460.0</v>
      </c>
      <c r="T112" s="46" t="s">
        <v>168</v>
      </c>
      <c r="U112" s="47" t="s">
        <v>67</v>
      </c>
      <c r="V112" s="48">
        <v>33312.18</v>
      </c>
      <c r="W112" s="49">
        <v>0.0</v>
      </c>
      <c r="X112" s="49">
        <v>3110.58</v>
      </c>
      <c r="Y112" s="49">
        <v>0.0</v>
      </c>
      <c r="Z112" s="50">
        <v>0.0</v>
      </c>
      <c r="AA112" s="51">
        <v>4774.5</v>
      </c>
      <c r="AB112" s="49">
        <v>978.0</v>
      </c>
      <c r="AC112" s="50">
        <f t="shared" si="5"/>
        <v>5752.5</v>
      </c>
      <c r="AD112" s="52">
        <f t="shared" si="2"/>
        <v>24449.1</v>
      </c>
      <c r="AE112" s="53" t="s">
        <v>254</v>
      </c>
      <c r="AF112" s="54" t="s">
        <v>70</v>
      </c>
      <c r="AG112" s="55" t="b">
        <v>1</v>
      </c>
      <c r="AH112" s="56"/>
      <c r="AI112" s="57" t="b">
        <v>1</v>
      </c>
      <c r="AJ112" s="56"/>
      <c r="AK112" s="57" t="b">
        <v>1</v>
      </c>
      <c r="AL112" s="56"/>
      <c r="AM112" s="57"/>
      <c r="AN112" s="46" t="b">
        <v>1</v>
      </c>
      <c r="AO112" s="46"/>
      <c r="AP112" s="54" t="s">
        <v>266</v>
      </c>
      <c r="AQ112" s="59"/>
      <c r="AR112" s="60"/>
      <c r="AS112" s="170">
        <f t="shared" si="3"/>
        <v>45708</v>
      </c>
      <c r="AT112" s="133"/>
      <c r="AU112" s="53"/>
      <c r="AV112" s="53"/>
      <c r="AW112" s="54"/>
      <c r="AX112" s="63"/>
      <c r="AY112" s="64"/>
      <c r="AZ112" s="65"/>
      <c r="BA112" s="66"/>
      <c r="BB112" s="67"/>
    </row>
    <row r="113" ht="15.75" customHeight="1">
      <c r="A113" s="39" t="s">
        <v>906</v>
      </c>
      <c r="B113" s="145">
        <v>17830.0</v>
      </c>
      <c r="C113" s="146">
        <v>45675.0</v>
      </c>
      <c r="D113" s="171">
        <v>45678.0</v>
      </c>
      <c r="E113" s="43"/>
      <c r="F113" s="148" t="s">
        <v>902</v>
      </c>
      <c r="G113" s="45" t="s">
        <v>902</v>
      </c>
      <c r="H113" s="146">
        <v>32962.0</v>
      </c>
      <c r="I113" s="149">
        <v>34.0</v>
      </c>
      <c r="J113" s="150" t="s">
        <v>67</v>
      </c>
      <c r="K113" s="150" t="s">
        <v>67</v>
      </c>
      <c r="L113" s="150" t="s">
        <v>903</v>
      </c>
      <c r="M113" s="150" t="s">
        <v>164</v>
      </c>
      <c r="N113" s="150" t="s">
        <v>79</v>
      </c>
      <c r="O113" s="150" t="s">
        <v>907</v>
      </c>
      <c r="P113" s="150" t="s">
        <v>908</v>
      </c>
      <c r="Q113" s="149" t="s">
        <v>909</v>
      </c>
      <c r="R113" s="150" t="s">
        <v>910</v>
      </c>
      <c r="S113" s="149">
        <v>59513.0</v>
      </c>
      <c r="T113" s="150" t="s">
        <v>911</v>
      </c>
      <c r="U113" s="151" t="s">
        <v>447</v>
      </c>
      <c r="V113" s="152">
        <v>153500.79</v>
      </c>
      <c r="W113" s="153">
        <v>0.0</v>
      </c>
      <c r="X113" s="153">
        <v>10511.38</v>
      </c>
      <c r="Y113" s="153">
        <v>0.0</v>
      </c>
      <c r="Z113" s="154">
        <v>72032.64</v>
      </c>
      <c r="AA113" s="155">
        <v>22230.0</v>
      </c>
      <c r="AB113" s="153">
        <v>14820.0</v>
      </c>
      <c r="AC113" s="154">
        <f t="shared" si="5"/>
        <v>37050</v>
      </c>
      <c r="AD113" s="156">
        <f t="shared" si="2"/>
        <v>33906.77</v>
      </c>
      <c r="AE113" s="157" t="s">
        <v>912</v>
      </c>
      <c r="AF113" s="158" t="s">
        <v>70</v>
      </c>
      <c r="AG113" s="159" t="b">
        <v>1</v>
      </c>
      <c r="AH113" s="160"/>
      <c r="AI113" s="161" t="b">
        <v>1</v>
      </c>
      <c r="AJ113" s="160"/>
      <c r="AK113" s="161" t="b">
        <v>1</v>
      </c>
      <c r="AL113" s="160"/>
      <c r="AM113" s="161"/>
      <c r="AN113" s="150" t="b">
        <v>1</v>
      </c>
      <c r="AO113" s="150"/>
      <c r="AP113" s="158" t="s">
        <v>237</v>
      </c>
      <c r="AQ113" s="163" t="s">
        <v>95</v>
      </c>
      <c r="AR113" s="164"/>
      <c r="AS113" s="172">
        <f t="shared" si="3"/>
        <v>45708</v>
      </c>
      <c r="AT113" s="133"/>
      <c r="AU113" s="53"/>
      <c r="AV113" s="53"/>
      <c r="AW113" s="54"/>
      <c r="AX113" s="63"/>
      <c r="AY113" s="64"/>
      <c r="AZ113" s="65"/>
      <c r="BA113" s="66"/>
      <c r="BB113" s="67"/>
    </row>
    <row r="114" ht="15.75" customHeight="1">
      <c r="A114" s="39" t="s">
        <v>913</v>
      </c>
      <c r="B114" s="40">
        <v>17859.0</v>
      </c>
      <c r="C114" s="41">
        <v>45675.0</v>
      </c>
      <c r="D114" s="169">
        <v>45679.0</v>
      </c>
      <c r="E114" s="43"/>
      <c r="F114" s="44" t="s">
        <v>914</v>
      </c>
      <c r="G114" s="45" t="s">
        <v>914</v>
      </c>
      <c r="H114" s="41">
        <v>36222.0</v>
      </c>
      <c r="I114" s="39">
        <v>25.0</v>
      </c>
      <c r="J114" s="46" t="s">
        <v>67</v>
      </c>
      <c r="K114" s="46" t="s">
        <v>67</v>
      </c>
      <c r="L114" s="46" t="s">
        <v>915</v>
      </c>
      <c r="M114" s="46" t="s">
        <v>62</v>
      </c>
      <c r="N114" s="46" t="s">
        <v>79</v>
      </c>
      <c r="O114" s="46" t="s">
        <v>916</v>
      </c>
      <c r="P114" s="46" t="s">
        <v>917</v>
      </c>
      <c r="Q114" s="39" t="s">
        <v>909</v>
      </c>
      <c r="R114" s="46" t="s">
        <v>918</v>
      </c>
      <c r="S114" s="39">
        <v>59513.0</v>
      </c>
      <c r="T114" s="46" t="s">
        <v>148</v>
      </c>
      <c r="U114" s="47" t="s">
        <v>149</v>
      </c>
      <c r="V114" s="48">
        <v>140726.8</v>
      </c>
      <c r="W114" s="49">
        <v>0.0</v>
      </c>
      <c r="X114" s="49">
        <v>0.0</v>
      </c>
      <c r="Y114" s="49">
        <v>35000.0</v>
      </c>
      <c r="Z114" s="50">
        <v>2021.16</v>
      </c>
      <c r="AA114" s="51">
        <v>22230.0</v>
      </c>
      <c r="AB114" s="49">
        <v>14820.0</v>
      </c>
      <c r="AC114" s="50">
        <f t="shared" si="5"/>
        <v>37050</v>
      </c>
      <c r="AD114" s="52">
        <f t="shared" si="2"/>
        <v>66655.64</v>
      </c>
      <c r="AE114" s="53" t="s">
        <v>912</v>
      </c>
      <c r="AF114" s="54" t="s">
        <v>70</v>
      </c>
      <c r="AG114" s="55" t="b">
        <v>1</v>
      </c>
      <c r="AH114" s="56"/>
      <c r="AI114" s="57" t="b">
        <v>1</v>
      </c>
      <c r="AJ114" s="56"/>
      <c r="AK114" s="57" t="b">
        <v>1</v>
      </c>
      <c r="AL114" s="56"/>
      <c r="AM114" s="57" t="s">
        <v>151</v>
      </c>
      <c r="AN114" s="46" t="b">
        <v>1</v>
      </c>
      <c r="AO114" s="46"/>
      <c r="AP114" s="54" t="s">
        <v>237</v>
      </c>
      <c r="AQ114" s="59" t="s">
        <v>95</v>
      </c>
      <c r="AR114" s="60"/>
      <c r="AS114" s="170">
        <f t="shared" si="3"/>
        <v>45709</v>
      </c>
      <c r="AT114" s="133"/>
      <c r="AU114" s="53"/>
      <c r="AV114" s="53"/>
      <c r="AW114" s="54"/>
      <c r="AX114" s="63"/>
      <c r="AY114" s="64"/>
      <c r="AZ114" s="65"/>
      <c r="BA114" s="66"/>
      <c r="BB114" s="67"/>
    </row>
    <row r="115" ht="15.75" customHeight="1">
      <c r="A115" s="39" t="s">
        <v>919</v>
      </c>
      <c r="B115" s="40">
        <v>17881.0</v>
      </c>
      <c r="C115" s="41">
        <v>45676.0</v>
      </c>
      <c r="D115" s="169">
        <v>45679.0</v>
      </c>
      <c r="E115" s="43"/>
      <c r="F115" s="44" t="s">
        <v>920</v>
      </c>
      <c r="G115" s="45" t="s">
        <v>920</v>
      </c>
      <c r="H115" s="41">
        <v>45676.0</v>
      </c>
      <c r="I115" s="39">
        <v>0.0</v>
      </c>
      <c r="J115" s="46" t="s">
        <v>107</v>
      </c>
      <c r="K115" s="46" t="s">
        <v>914</v>
      </c>
      <c r="L115" s="46" t="s">
        <v>915</v>
      </c>
      <c r="M115" s="46" t="s">
        <v>62</v>
      </c>
      <c r="N115" s="46" t="s">
        <v>63</v>
      </c>
      <c r="O115" s="46" t="s">
        <v>921</v>
      </c>
      <c r="P115" s="46" t="s">
        <v>921</v>
      </c>
      <c r="Q115" s="39" t="s">
        <v>584</v>
      </c>
      <c r="R115" s="46" t="s">
        <v>842</v>
      </c>
      <c r="S115" s="39">
        <v>99460.0</v>
      </c>
      <c r="T115" s="46" t="s">
        <v>922</v>
      </c>
      <c r="U115" s="47" t="s">
        <v>67</v>
      </c>
      <c r="V115" s="48">
        <v>35981.72</v>
      </c>
      <c r="W115" s="49">
        <v>0.0</v>
      </c>
      <c r="X115" s="49">
        <v>0.0</v>
      </c>
      <c r="Y115" s="49">
        <v>0.0</v>
      </c>
      <c r="Z115" s="50">
        <v>0.0</v>
      </c>
      <c r="AA115" s="51">
        <v>4774.5</v>
      </c>
      <c r="AB115" s="49">
        <v>978.0</v>
      </c>
      <c r="AC115" s="50">
        <f t="shared" si="5"/>
        <v>5752.5</v>
      </c>
      <c r="AD115" s="52">
        <f t="shared" si="2"/>
        <v>30229.22</v>
      </c>
      <c r="AE115" s="53" t="s">
        <v>254</v>
      </c>
      <c r="AF115" s="54" t="s">
        <v>70</v>
      </c>
      <c r="AG115" s="55" t="b">
        <v>1</v>
      </c>
      <c r="AH115" s="56" t="s">
        <v>255</v>
      </c>
      <c r="AI115" s="57" t="b">
        <v>1</v>
      </c>
      <c r="AJ115" s="138" t="s">
        <v>256</v>
      </c>
      <c r="AK115" s="57" t="b">
        <v>1</v>
      </c>
      <c r="AL115" s="56"/>
      <c r="AM115" s="57" t="s">
        <v>257</v>
      </c>
      <c r="AN115" s="46" t="b">
        <v>1</v>
      </c>
      <c r="AO115" s="46" t="s">
        <v>586</v>
      </c>
      <c r="AP115" s="54"/>
      <c r="AQ115" s="59" t="s">
        <v>95</v>
      </c>
      <c r="AR115" s="60"/>
      <c r="AS115" s="170">
        <f t="shared" si="3"/>
        <v>45709</v>
      </c>
      <c r="AT115" s="133"/>
      <c r="AU115" s="53"/>
      <c r="AV115" s="53"/>
      <c r="AW115" s="54"/>
      <c r="AX115" s="63"/>
      <c r="AY115" s="64"/>
      <c r="AZ115" s="65"/>
      <c r="BA115" s="66"/>
      <c r="BB115" s="67"/>
    </row>
    <row r="116" ht="15.75" customHeight="1">
      <c r="A116" s="39" t="s">
        <v>923</v>
      </c>
      <c r="B116" s="40">
        <v>17849.0</v>
      </c>
      <c r="C116" s="41">
        <v>45675.0</v>
      </c>
      <c r="D116" s="169">
        <v>45679.0</v>
      </c>
      <c r="E116" s="43"/>
      <c r="F116" s="44" t="s">
        <v>924</v>
      </c>
      <c r="G116" s="45" t="s">
        <v>924</v>
      </c>
      <c r="H116" s="41">
        <v>34942.0</v>
      </c>
      <c r="I116" s="39">
        <v>29.0</v>
      </c>
      <c r="J116" s="46" t="s">
        <v>67</v>
      </c>
      <c r="K116" s="46" t="s">
        <v>67</v>
      </c>
      <c r="L116" s="46" t="s">
        <v>925</v>
      </c>
      <c r="M116" s="46" t="s">
        <v>62</v>
      </c>
      <c r="N116" s="46" t="s">
        <v>79</v>
      </c>
      <c r="O116" s="46" t="s">
        <v>218</v>
      </c>
      <c r="P116" s="46" t="s">
        <v>926</v>
      </c>
      <c r="Q116" s="39" t="s">
        <v>360</v>
      </c>
      <c r="R116" s="46" t="s">
        <v>67</v>
      </c>
      <c r="S116" s="39" t="s">
        <v>67</v>
      </c>
      <c r="T116" s="46" t="s">
        <v>93</v>
      </c>
      <c r="U116" s="47" t="s">
        <v>67</v>
      </c>
      <c r="V116" s="48">
        <v>70701.85</v>
      </c>
      <c r="W116" s="49">
        <v>0.0</v>
      </c>
      <c r="X116" s="49">
        <v>0.0</v>
      </c>
      <c r="Y116" s="49">
        <v>55086.84</v>
      </c>
      <c r="Z116" s="50">
        <v>0.0</v>
      </c>
      <c r="AA116" s="51">
        <v>10237.5</v>
      </c>
      <c r="AB116" s="49">
        <v>4387.5</v>
      </c>
      <c r="AC116" s="50">
        <f t="shared" si="5"/>
        <v>14625</v>
      </c>
      <c r="AD116" s="52">
        <f t="shared" si="2"/>
        <v>990.01</v>
      </c>
      <c r="AE116" s="53" t="s">
        <v>84</v>
      </c>
      <c r="AF116" s="54" t="s">
        <v>70</v>
      </c>
      <c r="AG116" s="55" t="b">
        <v>1</v>
      </c>
      <c r="AH116" s="56"/>
      <c r="AI116" s="57" t="b">
        <v>1</v>
      </c>
      <c r="AJ116" s="56"/>
      <c r="AK116" s="57" t="b">
        <v>1</v>
      </c>
      <c r="AL116" s="138"/>
      <c r="AM116" s="57"/>
      <c r="AN116" s="46" t="b">
        <v>1</v>
      </c>
      <c r="AO116" s="46"/>
      <c r="AP116" s="54" t="s">
        <v>86</v>
      </c>
      <c r="AQ116" s="59" t="s">
        <v>95</v>
      </c>
      <c r="AR116" s="60"/>
      <c r="AS116" s="170">
        <f t="shared" si="3"/>
        <v>45709</v>
      </c>
      <c r="AT116" s="133"/>
      <c r="AU116" s="53"/>
      <c r="AV116" s="53"/>
      <c r="AW116" s="54"/>
      <c r="AX116" s="63"/>
      <c r="AY116" s="64"/>
      <c r="AZ116" s="65"/>
      <c r="BA116" s="66"/>
      <c r="BB116" s="67"/>
    </row>
    <row r="117" ht="15.75" customHeight="1">
      <c r="A117" s="39" t="s">
        <v>927</v>
      </c>
      <c r="B117" s="40">
        <v>17876.0</v>
      </c>
      <c r="C117" s="41">
        <v>45676.0</v>
      </c>
      <c r="D117" s="169">
        <v>45679.0</v>
      </c>
      <c r="E117" s="43"/>
      <c r="F117" s="44" t="s">
        <v>928</v>
      </c>
      <c r="G117" s="45" t="s">
        <v>928</v>
      </c>
      <c r="H117" s="41">
        <v>36144.0</v>
      </c>
      <c r="I117" s="39">
        <v>3.0</v>
      </c>
      <c r="J117" s="46" t="s">
        <v>107</v>
      </c>
      <c r="K117" s="46" t="s">
        <v>929</v>
      </c>
      <c r="L117" s="46" t="s">
        <v>930</v>
      </c>
      <c r="M117" s="46" t="s">
        <v>62</v>
      </c>
      <c r="N117" s="46" t="s">
        <v>63</v>
      </c>
      <c r="O117" s="46" t="s">
        <v>369</v>
      </c>
      <c r="P117" s="46" t="s">
        <v>369</v>
      </c>
      <c r="Q117" s="39" t="s">
        <v>360</v>
      </c>
      <c r="R117" s="46" t="s">
        <v>67</v>
      </c>
      <c r="S117" s="39" t="s">
        <v>67</v>
      </c>
      <c r="T117" s="46" t="s">
        <v>931</v>
      </c>
      <c r="U117" s="47" t="s">
        <v>67</v>
      </c>
      <c r="V117" s="48">
        <v>47282.1</v>
      </c>
      <c r="W117" s="49">
        <v>0.0</v>
      </c>
      <c r="X117" s="49">
        <v>0.0</v>
      </c>
      <c r="Y117" s="49">
        <v>0.0</v>
      </c>
      <c r="Z117" s="50">
        <v>20000.0</v>
      </c>
      <c r="AA117" s="51">
        <v>10237.5</v>
      </c>
      <c r="AB117" s="49">
        <v>4387.5</v>
      </c>
      <c r="AC117" s="50">
        <f t="shared" si="5"/>
        <v>14625</v>
      </c>
      <c r="AD117" s="52">
        <f t="shared" si="2"/>
        <v>12657.1</v>
      </c>
      <c r="AE117" s="53" t="s">
        <v>69</v>
      </c>
      <c r="AF117" s="54" t="s">
        <v>70</v>
      </c>
      <c r="AG117" s="55" t="b">
        <v>1</v>
      </c>
      <c r="AH117" s="56"/>
      <c r="AI117" s="57" t="b">
        <v>1</v>
      </c>
      <c r="AJ117" s="56"/>
      <c r="AK117" s="57" t="b">
        <v>1</v>
      </c>
      <c r="AL117" s="56"/>
      <c r="AM117" s="57"/>
      <c r="AN117" s="46" t="b">
        <v>1</v>
      </c>
      <c r="AO117" s="46"/>
      <c r="AP117" s="54" t="s">
        <v>86</v>
      </c>
      <c r="AQ117" s="59" t="s">
        <v>95</v>
      </c>
      <c r="AR117" s="60"/>
      <c r="AS117" s="170">
        <f t="shared" si="3"/>
        <v>45709</v>
      </c>
      <c r="AT117" s="133"/>
      <c r="AU117" s="53"/>
      <c r="AV117" s="53"/>
      <c r="AW117" s="54"/>
      <c r="AX117" s="63"/>
      <c r="AY117" s="64"/>
      <c r="AZ117" s="65"/>
      <c r="BA117" s="66"/>
      <c r="BB117" s="67"/>
    </row>
    <row r="118" ht="15.75" customHeight="1">
      <c r="A118" s="149" t="s">
        <v>932</v>
      </c>
      <c r="B118" s="145">
        <v>17927.0</v>
      </c>
      <c r="C118" s="146">
        <v>45677.0</v>
      </c>
      <c r="D118" s="171">
        <v>45679.0</v>
      </c>
      <c r="E118" s="43"/>
      <c r="F118" s="148" t="s">
        <v>933</v>
      </c>
      <c r="G118" s="45" t="s">
        <v>933</v>
      </c>
      <c r="H118" s="146">
        <v>29176.0</v>
      </c>
      <c r="I118" s="149">
        <v>45.0</v>
      </c>
      <c r="J118" s="150" t="s">
        <v>67</v>
      </c>
      <c r="K118" s="150" t="s">
        <v>67</v>
      </c>
      <c r="L118" s="150" t="s">
        <v>934</v>
      </c>
      <c r="M118" s="150" t="s">
        <v>62</v>
      </c>
      <c r="N118" s="150" t="s">
        <v>79</v>
      </c>
      <c r="O118" s="150" t="s">
        <v>935</v>
      </c>
      <c r="P118" s="150" t="s">
        <v>936</v>
      </c>
      <c r="Q118" s="149" t="s">
        <v>157</v>
      </c>
      <c r="R118" s="150" t="s">
        <v>67</v>
      </c>
      <c r="S118" s="149" t="s">
        <v>67</v>
      </c>
      <c r="T118" s="150" t="s">
        <v>93</v>
      </c>
      <c r="U118" s="151" t="s">
        <v>67</v>
      </c>
      <c r="V118" s="152">
        <v>44324.73</v>
      </c>
      <c r="W118" s="153">
        <v>0.0</v>
      </c>
      <c r="X118" s="153">
        <v>0.0</v>
      </c>
      <c r="Y118" s="153">
        <v>26351.15</v>
      </c>
      <c r="Z118" s="154">
        <v>0.0</v>
      </c>
      <c r="AA118" s="155">
        <v>12285.0</v>
      </c>
      <c r="AB118" s="153">
        <v>5265.0</v>
      </c>
      <c r="AC118" s="154">
        <f t="shared" si="5"/>
        <v>17550</v>
      </c>
      <c r="AD118" s="156">
        <f t="shared" si="2"/>
        <v>423.58</v>
      </c>
      <c r="AE118" s="157" t="s">
        <v>84</v>
      </c>
      <c r="AF118" s="158" t="s">
        <v>70</v>
      </c>
      <c r="AG118" s="159" t="b">
        <v>1</v>
      </c>
      <c r="AH118" s="160"/>
      <c r="AI118" s="161" t="b">
        <v>1</v>
      </c>
      <c r="AJ118" s="160"/>
      <c r="AK118" s="161" t="b">
        <v>1</v>
      </c>
      <c r="AL118" s="173"/>
      <c r="AM118" s="161"/>
      <c r="AN118" s="150" t="b">
        <v>1</v>
      </c>
      <c r="AO118" s="150"/>
      <c r="AP118" s="158" t="s">
        <v>86</v>
      </c>
      <c r="AQ118" s="163" t="s">
        <v>95</v>
      </c>
      <c r="AR118" s="164"/>
      <c r="AS118" s="172">
        <f t="shared" si="3"/>
        <v>45709</v>
      </c>
      <c r="AT118" s="133"/>
      <c r="AU118" s="53"/>
      <c r="AV118" s="53"/>
      <c r="AW118" s="54"/>
      <c r="AX118" s="63"/>
      <c r="AY118" s="64"/>
      <c r="AZ118" s="65"/>
      <c r="BA118" s="66"/>
      <c r="BB118" s="67"/>
    </row>
    <row r="119" ht="15.75" customHeight="1">
      <c r="A119" s="39" t="s">
        <v>937</v>
      </c>
      <c r="B119" s="40">
        <v>18051.0</v>
      </c>
      <c r="C119" s="41">
        <v>45680.0</v>
      </c>
      <c r="D119" s="169">
        <v>45680.0</v>
      </c>
      <c r="E119" s="43"/>
      <c r="F119" s="44" t="s">
        <v>938</v>
      </c>
      <c r="G119" s="45" t="e">
        <v>#N/A</v>
      </c>
      <c r="H119" s="41">
        <v>33023.0</v>
      </c>
      <c r="I119" s="39">
        <v>34.0</v>
      </c>
      <c r="J119" s="46" t="s">
        <v>67</v>
      </c>
      <c r="K119" s="46" t="s">
        <v>67</v>
      </c>
      <c r="L119" s="46" t="s">
        <v>939</v>
      </c>
      <c r="M119" s="46" t="s">
        <v>62</v>
      </c>
      <c r="N119" s="46" t="s">
        <v>79</v>
      </c>
      <c r="O119" s="46" t="s">
        <v>940</v>
      </c>
      <c r="P119" s="46" t="s">
        <v>940</v>
      </c>
      <c r="Q119" s="39" t="s">
        <v>941</v>
      </c>
      <c r="R119" s="46" t="s">
        <v>942</v>
      </c>
      <c r="S119" s="39">
        <v>55530.0</v>
      </c>
      <c r="T119" s="46" t="s">
        <v>943</v>
      </c>
      <c r="U119" s="47" t="s">
        <v>944</v>
      </c>
      <c r="V119" s="48">
        <v>157076.91</v>
      </c>
      <c r="W119" s="49">
        <v>0.0</v>
      </c>
      <c r="X119" s="49">
        <v>0.0</v>
      </c>
      <c r="Y119" s="49">
        <v>0.0</v>
      </c>
      <c r="Z119" s="50">
        <v>0.0</v>
      </c>
      <c r="AA119" s="51">
        <v>12870.0</v>
      </c>
      <c r="AB119" s="49">
        <v>12285.0</v>
      </c>
      <c r="AC119" s="50">
        <f t="shared" si="5"/>
        <v>25155</v>
      </c>
      <c r="AD119" s="52">
        <f t="shared" si="2"/>
        <v>131921.91</v>
      </c>
      <c r="AE119" s="53" t="s">
        <v>306</v>
      </c>
      <c r="AF119" s="54" t="s">
        <v>307</v>
      </c>
      <c r="AG119" s="55" t="b">
        <v>1</v>
      </c>
      <c r="AH119" s="56"/>
      <c r="AI119" s="57" t="b">
        <v>1</v>
      </c>
      <c r="AJ119" s="56"/>
      <c r="AK119" s="57" t="b">
        <v>1</v>
      </c>
      <c r="AL119" s="56"/>
      <c r="AM119" s="84" t="s">
        <v>246</v>
      </c>
      <c r="AN119" s="46" t="b">
        <v>1</v>
      </c>
      <c r="AO119" s="46"/>
      <c r="AP119" s="54" t="s">
        <v>86</v>
      </c>
      <c r="AQ119" s="59" t="s">
        <v>95</v>
      </c>
      <c r="AR119" s="60"/>
      <c r="AS119" s="170">
        <f t="shared" si="3"/>
        <v>45710</v>
      </c>
      <c r="AT119" s="133"/>
      <c r="AU119" s="53"/>
      <c r="AV119" s="53"/>
      <c r="AW119" s="54"/>
      <c r="AX119" s="63"/>
      <c r="AY119" s="64"/>
      <c r="AZ119" s="65"/>
      <c r="BA119" s="66"/>
      <c r="BB119" s="67"/>
    </row>
    <row r="120" ht="15.75" customHeight="1">
      <c r="A120" s="39" t="s">
        <v>945</v>
      </c>
      <c r="B120" s="40">
        <v>17861.0</v>
      </c>
      <c r="C120" s="174">
        <v>45675.0</v>
      </c>
      <c r="D120" s="169">
        <v>45680.0</v>
      </c>
      <c r="E120" s="43"/>
      <c r="F120" s="44" t="s">
        <v>946</v>
      </c>
      <c r="G120" s="45" t="e">
        <v>#N/A</v>
      </c>
      <c r="H120" s="41">
        <v>35710.0</v>
      </c>
      <c r="I120" s="39">
        <v>0.0</v>
      </c>
      <c r="J120" s="46" t="s">
        <v>947</v>
      </c>
      <c r="K120" s="46" t="s">
        <v>948</v>
      </c>
      <c r="L120" s="46" t="s">
        <v>949</v>
      </c>
      <c r="M120" s="46" t="s">
        <v>62</v>
      </c>
      <c r="N120" s="46" t="s">
        <v>63</v>
      </c>
      <c r="O120" s="46" t="s">
        <v>950</v>
      </c>
      <c r="P120" s="46" t="s">
        <v>951</v>
      </c>
      <c r="Q120" s="39" t="s">
        <v>952</v>
      </c>
      <c r="R120" s="46" t="s">
        <v>67</v>
      </c>
      <c r="S120" s="39" t="s">
        <v>67</v>
      </c>
      <c r="T120" s="46" t="s">
        <v>953</v>
      </c>
      <c r="U120" s="47" t="s">
        <v>67</v>
      </c>
      <c r="V120" s="48">
        <v>78375.2</v>
      </c>
      <c r="W120" s="49">
        <v>0.0</v>
      </c>
      <c r="X120" s="49">
        <v>0.0</v>
      </c>
      <c r="Y120" s="49">
        <v>0.0</v>
      </c>
      <c r="Z120" s="50">
        <v>20000.0</v>
      </c>
      <c r="AA120" s="51">
        <v>20065.5</v>
      </c>
      <c r="AB120" s="49">
        <v>8599.5</v>
      </c>
      <c r="AC120" s="50">
        <f t="shared" si="5"/>
        <v>28665</v>
      </c>
      <c r="AD120" s="52">
        <f t="shared" si="2"/>
        <v>29710.2</v>
      </c>
      <c r="AE120" s="53" t="s">
        <v>69</v>
      </c>
      <c r="AF120" s="54" t="s">
        <v>70</v>
      </c>
      <c r="AG120" s="55" t="b">
        <v>1</v>
      </c>
      <c r="AH120" s="56"/>
      <c r="AI120" s="57" t="b">
        <v>1</v>
      </c>
      <c r="AJ120" s="56"/>
      <c r="AK120" s="57" t="b">
        <v>1</v>
      </c>
      <c r="AL120" s="56"/>
      <c r="AM120" s="57"/>
      <c r="AN120" s="46" t="b">
        <v>1</v>
      </c>
      <c r="AO120" s="46"/>
      <c r="AP120" s="54" t="s">
        <v>86</v>
      </c>
      <c r="AQ120" s="59" t="s">
        <v>95</v>
      </c>
      <c r="AR120" s="60"/>
      <c r="AS120" s="170">
        <f t="shared" si="3"/>
        <v>45710</v>
      </c>
      <c r="AT120" s="133"/>
      <c r="AU120" s="53"/>
      <c r="AV120" s="53"/>
      <c r="AW120" s="54"/>
      <c r="AX120" s="63"/>
      <c r="AY120" s="64"/>
      <c r="AZ120" s="65"/>
      <c r="BA120" s="66"/>
      <c r="BB120" s="67"/>
    </row>
    <row r="121" ht="15.75" customHeight="1">
      <c r="A121" s="39" t="s">
        <v>954</v>
      </c>
      <c r="B121" s="40">
        <v>17991.0</v>
      </c>
      <c r="C121" s="41">
        <v>45679.0</v>
      </c>
      <c r="D121" s="169">
        <v>45680.0</v>
      </c>
      <c r="E121" s="43"/>
      <c r="F121" s="44" t="s">
        <v>955</v>
      </c>
      <c r="G121" s="45" t="e">
        <v>#N/A</v>
      </c>
      <c r="H121" s="41">
        <v>34772.0</v>
      </c>
      <c r="I121" s="39">
        <v>1.0</v>
      </c>
      <c r="J121" s="46" t="s">
        <v>107</v>
      </c>
      <c r="K121" s="46" t="s">
        <v>956</v>
      </c>
      <c r="L121" s="46" t="s">
        <v>957</v>
      </c>
      <c r="M121" s="46" t="s">
        <v>62</v>
      </c>
      <c r="N121" s="46" t="s">
        <v>63</v>
      </c>
      <c r="O121" s="46" t="s">
        <v>958</v>
      </c>
      <c r="P121" s="46" t="s">
        <v>959</v>
      </c>
      <c r="Q121" s="39" t="s">
        <v>960</v>
      </c>
      <c r="R121" s="46" t="s">
        <v>67</v>
      </c>
      <c r="S121" s="39" t="s">
        <v>67</v>
      </c>
      <c r="T121" s="46" t="s">
        <v>327</v>
      </c>
      <c r="U121" s="47" t="s">
        <v>67</v>
      </c>
      <c r="V121" s="48">
        <v>19283.61</v>
      </c>
      <c r="W121" s="49">
        <v>0.0</v>
      </c>
      <c r="X121" s="49">
        <v>0.0</v>
      </c>
      <c r="Y121" s="49">
        <v>0.0</v>
      </c>
      <c r="Z121" s="50">
        <v>0.0</v>
      </c>
      <c r="AA121" s="51">
        <v>8190.0</v>
      </c>
      <c r="AB121" s="49">
        <v>3510.0</v>
      </c>
      <c r="AC121" s="50">
        <f t="shared" si="5"/>
        <v>11700</v>
      </c>
      <c r="AD121" s="52">
        <f t="shared" si="2"/>
        <v>7583.61</v>
      </c>
      <c r="AE121" s="53" t="s">
        <v>69</v>
      </c>
      <c r="AF121" s="54" t="s">
        <v>70</v>
      </c>
      <c r="AG121" s="55" t="b">
        <v>1</v>
      </c>
      <c r="AH121" s="56"/>
      <c r="AI121" s="57" t="b">
        <v>1</v>
      </c>
      <c r="AJ121" s="56"/>
      <c r="AK121" s="57" t="b">
        <v>1</v>
      </c>
      <c r="AL121" s="56"/>
      <c r="AM121" s="57"/>
      <c r="AN121" s="46" t="b">
        <v>1</v>
      </c>
      <c r="AO121" s="46"/>
      <c r="AP121" s="54" t="s">
        <v>86</v>
      </c>
      <c r="AQ121" s="59" t="s">
        <v>95</v>
      </c>
      <c r="AR121" s="60"/>
      <c r="AS121" s="170">
        <f t="shared" si="3"/>
        <v>45710</v>
      </c>
      <c r="AT121" s="133"/>
      <c r="AU121" s="53"/>
      <c r="AV121" s="53"/>
      <c r="AW121" s="54"/>
      <c r="AX121" s="63"/>
      <c r="AY121" s="64"/>
      <c r="AZ121" s="65"/>
      <c r="BA121" s="66"/>
      <c r="BB121" s="67"/>
    </row>
    <row r="122" ht="15.75" customHeight="1">
      <c r="A122" s="149" t="s">
        <v>961</v>
      </c>
      <c r="B122" s="145">
        <v>17962.0</v>
      </c>
      <c r="C122" s="146">
        <v>45678.0</v>
      </c>
      <c r="D122" s="171">
        <v>45680.0</v>
      </c>
      <c r="E122" s="43"/>
      <c r="F122" s="148" t="s">
        <v>962</v>
      </c>
      <c r="G122" s="45" t="e">
        <v>#N/A</v>
      </c>
      <c r="H122" s="146">
        <v>36646.0</v>
      </c>
      <c r="I122" s="149">
        <v>24.0</v>
      </c>
      <c r="J122" s="150" t="s">
        <v>67</v>
      </c>
      <c r="K122" s="150" t="s">
        <v>67</v>
      </c>
      <c r="L122" s="150" t="s">
        <v>963</v>
      </c>
      <c r="M122" s="150" t="s">
        <v>78</v>
      </c>
      <c r="N122" s="150" t="s">
        <v>79</v>
      </c>
      <c r="O122" s="150" t="s">
        <v>761</v>
      </c>
      <c r="P122" s="150" t="s">
        <v>964</v>
      </c>
      <c r="Q122" s="149" t="s">
        <v>271</v>
      </c>
      <c r="R122" s="150" t="s">
        <v>67</v>
      </c>
      <c r="S122" s="149" t="s">
        <v>67</v>
      </c>
      <c r="T122" s="150" t="s">
        <v>965</v>
      </c>
      <c r="U122" s="151" t="s">
        <v>67</v>
      </c>
      <c r="V122" s="152">
        <v>46361.97</v>
      </c>
      <c r="W122" s="153">
        <v>0.0</v>
      </c>
      <c r="X122" s="153">
        <v>0.0</v>
      </c>
      <c r="Y122" s="153">
        <v>0.0</v>
      </c>
      <c r="Z122" s="154">
        <v>20000.0</v>
      </c>
      <c r="AA122" s="155">
        <v>5460.0</v>
      </c>
      <c r="AB122" s="153">
        <v>2340.0</v>
      </c>
      <c r="AC122" s="154">
        <f t="shared" si="5"/>
        <v>7800</v>
      </c>
      <c r="AD122" s="156">
        <f t="shared" si="2"/>
        <v>18561.97</v>
      </c>
      <c r="AE122" s="157" t="s">
        <v>84</v>
      </c>
      <c r="AF122" s="158" t="s">
        <v>70</v>
      </c>
      <c r="AG122" s="159" t="b">
        <v>1</v>
      </c>
      <c r="AH122" s="160"/>
      <c r="AI122" s="161" t="b">
        <v>1</v>
      </c>
      <c r="AJ122" s="160"/>
      <c r="AK122" s="161" t="b">
        <v>0</v>
      </c>
      <c r="AL122" s="162" t="s">
        <v>848</v>
      </c>
      <c r="AM122" s="161"/>
      <c r="AN122" s="150" t="b">
        <v>1</v>
      </c>
      <c r="AO122" s="150"/>
      <c r="AP122" s="158" t="s">
        <v>266</v>
      </c>
      <c r="AQ122" s="163"/>
      <c r="AR122" s="164"/>
      <c r="AS122" s="172">
        <f t="shared" si="3"/>
        <v>45710</v>
      </c>
      <c r="AT122" s="133"/>
      <c r="AU122" s="53"/>
      <c r="AV122" s="53"/>
      <c r="AW122" s="54"/>
      <c r="AX122" s="63"/>
      <c r="AY122" s="64"/>
      <c r="AZ122" s="65"/>
      <c r="BA122" s="66"/>
      <c r="BB122" s="67"/>
    </row>
    <row r="123" ht="15.75" customHeight="1">
      <c r="A123" s="39" t="s">
        <v>966</v>
      </c>
      <c r="B123" s="40">
        <v>17928.0</v>
      </c>
      <c r="C123" s="41">
        <v>45677.0</v>
      </c>
      <c r="D123" s="169">
        <v>45681.0</v>
      </c>
      <c r="E123" s="43"/>
      <c r="F123" s="44" t="s">
        <v>967</v>
      </c>
      <c r="G123" s="45" t="s">
        <v>967</v>
      </c>
      <c r="H123" s="41">
        <v>43402.0</v>
      </c>
      <c r="I123" s="39">
        <v>6.0</v>
      </c>
      <c r="J123" s="46" t="s">
        <v>107</v>
      </c>
      <c r="K123" s="46" t="s">
        <v>968</v>
      </c>
      <c r="L123" s="46" t="s">
        <v>969</v>
      </c>
      <c r="M123" s="46" t="s">
        <v>62</v>
      </c>
      <c r="N123" s="46" t="s">
        <v>79</v>
      </c>
      <c r="O123" s="46" t="s">
        <v>970</v>
      </c>
      <c r="P123" s="46" t="s">
        <v>971</v>
      </c>
      <c r="Q123" s="39" t="s">
        <v>972</v>
      </c>
      <c r="R123" s="46" t="s">
        <v>67</v>
      </c>
      <c r="S123" s="39" t="s">
        <v>67</v>
      </c>
      <c r="T123" s="46" t="s">
        <v>347</v>
      </c>
      <c r="U123" s="47" t="s">
        <v>67</v>
      </c>
      <c r="V123" s="48">
        <v>37245.05</v>
      </c>
      <c r="W123" s="49">
        <v>0.0</v>
      </c>
      <c r="X123" s="49">
        <v>0.0</v>
      </c>
      <c r="Y123" s="49">
        <v>28358.97</v>
      </c>
      <c r="Z123" s="50">
        <v>1086.08</v>
      </c>
      <c r="AA123" s="51">
        <v>5460.0</v>
      </c>
      <c r="AB123" s="49">
        <v>2340.0</v>
      </c>
      <c r="AC123" s="50">
        <f t="shared" si="5"/>
        <v>7800</v>
      </c>
      <c r="AD123" s="52">
        <f t="shared" si="2"/>
        <v>0</v>
      </c>
      <c r="AE123" s="53" t="s">
        <v>69</v>
      </c>
      <c r="AF123" s="54" t="s">
        <v>70</v>
      </c>
      <c r="AG123" s="55" t="b">
        <v>1</v>
      </c>
      <c r="AH123" s="56"/>
      <c r="AI123" s="57" t="b">
        <v>1</v>
      </c>
      <c r="AJ123" s="56"/>
      <c r="AK123" s="57" t="b">
        <v>1</v>
      </c>
      <c r="AL123" s="56"/>
      <c r="AM123" s="57"/>
      <c r="AN123" s="46" t="b">
        <v>1</v>
      </c>
      <c r="AO123" s="46"/>
      <c r="AP123" s="54" t="s">
        <v>73</v>
      </c>
      <c r="AQ123" s="59" t="s">
        <v>95</v>
      </c>
      <c r="AR123" s="60"/>
      <c r="AS123" s="170">
        <f t="shared" si="3"/>
        <v>45711</v>
      </c>
      <c r="AT123" s="133"/>
      <c r="AU123" s="53"/>
      <c r="AV123" s="53"/>
      <c r="AW123" s="54"/>
      <c r="AX123" s="63"/>
      <c r="AY123" s="64"/>
      <c r="AZ123" s="65"/>
      <c r="BA123" s="66"/>
      <c r="BB123" s="67"/>
    </row>
    <row r="124" ht="15.75" customHeight="1">
      <c r="A124" s="39" t="s">
        <v>973</v>
      </c>
      <c r="B124" s="40">
        <v>17986.0</v>
      </c>
      <c r="C124" s="41">
        <v>45678.0</v>
      </c>
      <c r="D124" s="169">
        <v>45681.0</v>
      </c>
      <c r="E124" s="43"/>
      <c r="F124" s="44" t="s">
        <v>974</v>
      </c>
      <c r="G124" s="45" t="s">
        <v>974</v>
      </c>
      <c r="H124" s="41">
        <v>32473.0</v>
      </c>
      <c r="I124" s="39">
        <v>12.0</v>
      </c>
      <c r="J124" s="46" t="s">
        <v>975</v>
      </c>
      <c r="K124" s="46" t="s">
        <v>976</v>
      </c>
      <c r="L124" s="46" t="s">
        <v>977</v>
      </c>
      <c r="M124" s="46" t="s">
        <v>62</v>
      </c>
      <c r="N124" s="46" t="s">
        <v>63</v>
      </c>
      <c r="O124" s="46" t="s">
        <v>978</v>
      </c>
      <c r="P124" s="46" t="s">
        <v>979</v>
      </c>
      <c r="Q124" s="39" t="s">
        <v>960</v>
      </c>
      <c r="R124" s="46" t="s">
        <v>67</v>
      </c>
      <c r="S124" s="39" t="s">
        <v>67</v>
      </c>
      <c r="T124" s="46" t="s">
        <v>561</v>
      </c>
      <c r="U124" s="47" t="s">
        <v>67</v>
      </c>
      <c r="V124" s="48">
        <v>49471.84</v>
      </c>
      <c r="W124" s="49">
        <v>0.0</v>
      </c>
      <c r="X124" s="49">
        <v>0.0</v>
      </c>
      <c r="Y124" s="49">
        <v>36570.88</v>
      </c>
      <c r="Z124" s="50">
        <v>1200.96</v>
      </c>
      <c r="AA124" s="51">
        <v>5460.0</v>
      </c>
      <c r="AB124" s="49">
        <v>3822.0</v>
      </c>
      <c r="AC124" s="50">
        <f t="shared" si="5"/>
        <v>9282</v>
      </c>
      <c r="AD124" s="52">
        <f t="shared" si="2"/>
        <v>2418</v>
      </c>
      <c r="AE124" s="53" t="s">
        <v>69</v>
      </c>
      <c r="AF124" s="54" t="s">
        <v>70</v>
      </c>
      <c r="AG124" s="55" t="b">
        <v>1</v>
      </c>
      <c r="AH124" s="56"/>
      <c r="AI124" s="57" t="b">
        <v>0</v>
      </c>
      <c r="AJ124" s="109" t="s">
        <v>848</v>
      </c>
      <c r="AK124" s="57" t="b">
        <v>0</v>
      </c>
      <c r="AL124" s="109" t="s">
        <v>848</v>
      </c>
      <c r="AM124" s="57"/>
      <c r="AN124" s="46" t="b">
        <v>1</v>
      </c>
      <c r="AO124" s="46"/>
      <c r="AP124" s="54" t="s">
        <v>266</v>
      </c>
      <c r="AQ124" s="59"/>
      <c r="AR124" s="131"/>
      <c r="AS124" s="170">
        <f t="shared" si="3"/>
        <v>45711</v>
      </c>
      <c r="AT124" s="133"/>
      <c r="AU124" s="53"/>
      <c r="AV124" s="53"/>
      <c r="AW124" s="54"/>
      <c r="AX124" s="63"/>
      <c r="AY124" s="64"/>
      <c r="AZ124" s="65"/>
      <c r="BA124" s="66"/>
      <c r="BB124" s="67"/>
    </row>
    <row r="125" ht="15.75" customHeight="1">
      <c r="A125" s="39" t="s">
        <v>980</v>
      </c>
      <c r="B125" s="40">
        <v>17975.0</v>
      </c>
      <c r="C125" s="41">
        <v>45678.0</v>
      </c>
      <c r="D125" s="169">
        <v>45681.0</v>
      </c>
      <c r="E125" s="43"/>
      <c r="F125" s="44" t="s">
        <v>981</v>
      </c>
      <c r="G125" s="45" t="s">
        <v>981</v>
      </c>
      <c r="H125" s="41">
        <v>29700.0</v>
      </c>
      <c r="I125" s="39">
        <v>43.0</v>
      </c>
      <c r="J125" s="46" t="s">
        <v>67</v>
      </c>
      <c r="K125" s="46" t="s">
        <v>67</v>
      </c>
      <c r="L125" s="46" t="s">
        <v>982</v>
      </c>
      <c r="M125" s="46" t="s">
        <v>164</v>
      </c>
      <c r="N125" s="46" t="s">
        <v>79</v>
      </c>
      <c r="O125" s="46" t="s">
        <v>983</v>
      </c>
      <c r="P125" s="46" t="s">
        <v>984</v>
      </c>
      <c r="Q125" s="39" t="s">
        <v>567</v>
      </c>
      <c r="R125" s="46" t="s">
        <v>67</v>
      </c>
      <c r="S125" s="39" t="s">
        <v>67</v>
      </c>
      <c r="T125" s="46" t="s">
        <v>93</v>
      </c>
      <c r="U125" s="47" t="s">
        <v>67</v>
      </c>
      <c r="V125" s="48">
        <v>70163.15</v>
      </c>
      <c r="W125" s="49">
        <v>0.0</v>
      </c>
      <c r="X125" s="49">
        <v>0.0</v>
      </c>
      <c r="Y125" s="49">
        <v>0.0</v>
      </c>
      <c r="Z125" s="50">
        <v>39548.15</v>
      </c>
      <c r="AA125" s="51">
        <v>21430.5</v>
      </c>
      <c r="AB125" s="49">
        <v>9184.5</v>
      </c>
      <c r="AC125" s="50">
        <f t="shared" si="5"/>
        <v>30615</v>
      </c>
      <c r="AD125" s="52">
        <f t="shared" si="2"/>
        <v>0</v>
      </c>
      <c r="AE125" s="53" t="s">
        <v>84</v>
      </c>
      <c r="AF125" s="54" t="s">
        <v>70</v>
      </c>
      <c r="AG125" s="55" t="b">
        <v>1</v>
      </c>
      <c r="AH125" s="56"/>
      <c r="AI125" s="57" t="b">
        <v>1</v>
      </c>
      <c r="AJ125" s="56"/>
      <c r="AK125" s="57" t="b">
        <v>1</v>
      </c>
      <c r="AL125" s="56"/>
      <c r="AM125" s="57"/>
      <c r="AN125" s="46" t="b">
        <v>1</v>
      </c>
      <c r="AO125" s="46"/>
      <c r="AP125" s="54" t="s">
        <v>266</v>
      </c>
      <c r="AQ125" s="59"/>
      <c r="AR125" s="131"/>
      <c r="AS125" s="170">
        <f t="shared" si="3"/>
        <v>45711</v>
      </c>
      <c r="AT125" s="133"/>
      <c r="AU125" s="53"/>
      <c r="AV125" s="53"/>
      <c r="AW125" s="54"/>
      <c r="AX125" s="63"/>
      <c r="AY125" s="64"/>
      <c r="AZ125" s="65"/>
      <c r="BA125" s="66"/>
      <c r="BB125" s="67"/>
    </row>
    <row r="126" ht="15.75" customHeight="1">
      <c r="A126" s="39" t="s">
        <v>985</v>
      </c>
      <c r="B126" s="40">
        <v>18029.0</v>
      </c>
      <c r="C126" s="41">
        <v>45679.0</v>
      </c>
      <c r="D126" s="169">
        <v>45681.0</v>
      </c>
      <c r="E126" s="43"/>
      <c r="F126" s="44" t="s">
        <v>986</v>
      </c>
      <c r="G126" s="45" t="s">
        <v>986</v>
      </c>
      <c r="H126" s="41">
        <v>17910.0</v>
      </c>
      <c r="I126" s="39">
        <v>76.0</v>
      </c>
      <c r="J126" s="46" t="s">
        <v>67</v>
      </c>
      <c r="K126" s="46" t="s">
        <v>67</v>
      </c>
      <c r="L126" s="46" t="s">
        <v>987</v>
      </c>
      <c r="M126" s="46" t="s">
        <v>89</v>
      </c>
      <c r="N126" s="46" t="s">
        <v>79</v>
      </c>
      <c r="O126" s="46" t="s">
        <v>988</v>
      </c>
      <c r="P126" s="46" t="s">
        <v>989</v>
      </c>
      <c r="Q126" s="39" t="s">
        <v>990</v>
      </c>
      <c r="R126" s="46" t="s">
        <v>67</v>
      </c>
      <c r="S126" s="39" t="s">
        <v>67</v>
      </c>
      <c r="T126" s="46" t="s">
        <v>390</v>
      </c>
      <c r="U126" s="47" t="s">
        <v>991</v>
      </c>
      <c r="V126" s="48">
        <v>88907.12</v>
      </c>
      <c r="W126" s="49">
        <v>17781.39</v>
      </c>
      <c r="X126" s="49">
        <v>0.0</v>
      </c>
      <c r="Y126" s="49">
        <v>0.0</v>
      </c>
      <c r="Z126" s="50">
        <v>54550.73</v>
      </c>
      <c r="AA126" s="51">
        <v>11602.5</v>
      </c>
      <c r="AB126" s="49">
        <v>4972.5</v>
      </c>
      <c r="AC126" s="50">
        <f t="shared" si="5"/>
        <v>16575</v>
      </c>
      <c r="AD126" s="52">
        <f t="shared" si="2"/>
        <v>0</v>
      </c>
      <c r="AE126" s="53" t="s">
        <v>84</v>
      </c>
      <c r="AF126" s="54" t="s">
        <v>70</v>
      </c>
      <c r="AG126" s="55" t="b">
        <v>1</v>
      </c>
      <c r="AH126" s="56"/>
      <c r="AI126" s="57" t="b">
        <v>1</v>
      </c>
      <c r="AJ126" s="56"/>
      <c r="AK126" s="57" t="b">
        <v>1</v>
      </c>
      <c r="AL126" s="56"/>
      <c r="AM126" s="57"/>
      <c r="AN126" s="46" t="b">
        <v>1</v>
      </c>
      <c r="AO126" s="46"/>
      <c r="AP126" s="54" t="s">
        <v>86</v>
      </c>
      <c r="AQ126" s="59" t="s">
        <v>74</v>
      </c>
      <c r="AR126" s="131"/>
      <c r="AS126" s="170">
        <f t="shared" si="3"/>
        <v>45711</v>
      </c>
      <c r="AT126" s="133"/>
      <c r="AU126" s="53"/>
      <c r="AV126" s="53"/>
      <c r="AW126" s="54"/>
      <c r="AX126" s="63"/>
      <c r="AY126" s="64"/>
      <c r="AZ126" s="65"/>
      <c r="BA126" s="66"/>
      <c r="BB126" s="67"/>
    </row>
    <row r="127" ht="15.75" customHeight="1">
      <c r="A127" s="39" t="s">
        <v>992</v>
      </c>
      <c r="B127" s="40">
        <v>17877.0</v>
      </c>
      <c r="C127" s="41">
        <v>45676.0</v>
      </c>
      <c r="D127" s="169">
        <v>45681.0</v>
      </c>
      <c r="E127" s="43"/>
      <c r="F127" s="44" t="s">
        <v>993</v>
      </c>
      <c r="G127" s="45" t="e">
        <v>#N/A</v>
      </c>
      <c r="H127" s="41">
        <v>43965.0</v>
      </c>
      <c r="I127" s="39">
        <v>4.0</v>
      </c>
      <c r="J127" s="46" t="s">
        <v>994</v>
      </c>
      <c r="K127" s="46" t="s">
        <v>995</v>
      </c>
      <c r="L127" s="46" t="s">
        <v>996</v>
      </c>
      <c r="M127" s="46" t="s">
        <v>62</v>
      </c>
      <c r="N127" s="46" t="s">
        <v>63</v>
      </c>
      <c r="O127" s="46" t="s">
        <v>997</v>
      </c>
      <c r="P127" s="46" t="s">
        <v>369</v>
      </c>
      <c r="Q127" s="39" t="s">
        <v>360</v>
      </c>
      <c r="R127" s="46" t="s">
        <v>67</v>
      </c>
      <c r="S127" s="39" t="s">
        <v>67</v>
      </c>
      <c r="T127" s="46" t="s">
        <v>705</v>
      </c>
      <c r="U127" s="47" t="s">
        <v>67</v>
      </c>
      <c r="V127" s="48">
        <v>74123.99</v>
      </c>
      <c r="W127" s="49">
        <v>14824.85</v>
      </c>
      <c r="X127" s="49">
        <v>0.0</v>
      </c>
      <c r="Y127" s="49">
        <v>44340.18</v>
      </c>
      <c r="Z127" s="50">
        <v>333.96</v>
      </c>
      <c r="AA127" s="51">
        <v>10237.5</v>
      </c>
      <c r="AB127" s="49">
        <v>4387.5</v>
      </c>
      <c r="AC127" s="50">
        <f t="shared" si="5"/>
        <v>14625</v>
      </c>
      <c r="AD127" s="52">
        <f t="shared" si="2"/>
        <v>0</v>
      </c>
      <c r="AE127" s="53" t="s">
        <v>69</v>
      </c>
      <c r="AF127" s="54" t="s">
        <v>70</v>
      </c>
      <c r="AG127" s="55" t="b">
        <v>1</v>
      </c>
      <c r="AH127" s="56"/>
      <c r="AI127" s="57" t="b">
        <v>1</v>
      </c>
      <c r="AJ127" s="56"/>
      <c r="AK127" s="57" t="b">
        <v>1</v>
      </c>
      <c r="AL127" s="56"/>
      <c r="AM127" s="57"/>
      <c r="AN127" s="46" t="b">
        <v>1</v>
      </c>
      <c r="AO127" s="46"/>
      <c r="AP127" s="54" t="s">
        <v>73</v>
      </c>
      <c r="AQ127" s="59" t="s">
        <v>127</v>
      </c>
      <c r="AR127" s="60"/>
      <c r="AS127" s="170">
        <f t="shared" si="3"/>
        <v>45711</v>
      </c>
      <c r="AT127" s="133"/>
      <c r="AU127" s="53"/>
      <c r="AV127" s="53"/>
      <c r="AW127" s="54"/>
      <c r="AX127" s="63"/>
      <c r="AY127" s="64"/>
      <c r="AZ127" s="65"/>
      <c r="BA127" s="66"/>
      <c r="BB127" s="67"/>
    </row>
    <row r="128" ht="15.75" customHeight="1">
      <c r="A128" s="39" t="s">
        <v>998</v>
      </c>
      <c r="B128" s="40">
        <v>18017.0</v>
      </c>
      <c r="C128" s="41">
        <v>45679.0</v>
      </c>
      <c r="D128" s="169">
        <v>45681.0</v>
      </c>
      <c r="E128" s="43"/>
      <c r="F128" s="44" t="s">
        <v>999</v>
      </c>
      <c r="G128" s="45" t="s">
        <v>999</v>
      </c>
      <c r="H128" s="41">
        <v>44609.0</v>
      </c>
      <c r="I128" s="39">
        <v>2.0</v>
      </c>
      <c r="J128" s="46" t="s">
        <v>1000</v>
      </c>
      <c r="K128" s="46" t="s">
        <v>1001</v>
      </c>
      <c r="L128" s="46" t="s">
        <v>1002</v>
      </c>
      <c r="M128" s="46" t="s">
        <v>62</v>
      </c>
      <c r="N128" s="46" t="s">
        <v>63</v>
      </c>
      <c r="O128" s="46" t="s">
        <v>799</v>
      </c>
      <c r="P128" s="46" t="s">
        <v>1003</v>
      </c>
      <c r="Q128" s="39" t="s">
        <v>92</v>
      </c>
      <c r="R128" s="46" t="s">
        <v>67</v>
      </c>
      <c r="S128" s="39" t="s">
        <v>67</v>
      </c>
      <c r="T128" s="46" t="s">
        <v>168</v>
      </c>
      <c r="U128" s="47" t="s">
        <v>67</v>
      </c>
      <c r="V128" s="48">
        <v>42361.96</v>
      </c>
      <c r="W128" s="49">
        <v>0.0</v>
      </c>
      <c r="X128" s="49">
        <v>0.0</v>
      </c>
      <c r="Y128" s="49">
        <v>11043.75</v>
      </c>
      <c r="Z128" s="50">
        <v>2068.21</v>
      </c>
      <c r="AA128" s="51">
        <v>20475.0</v>
      </c>
      <c r="AB128" s="49">
        <v>8775.0</v>
      </c>
      <c r="AC128" s="50">
        <f t="shared" si="5"/>
        <v>29250</v>
      </c>
      <c r="AD128" s="52">
        <f t="shared" si="2"/>
        <v>0</v>
      </c>
      <c r="AE128" s="53" t="s">
        <v>69</v>
      </c>
      <c r="AF128" s="54" t="s">
        <v>70</v>
      </c>
      <c r="AG128" s="55" t="b">
        <v>1</v>
      </c>
      <c r="AH128" s="56"/>
      <c r="AI128" s="57" t="b">
        <v>1</v>
      </c>
      <c r="AJ128" s="56"/>
      <c r="AK128" s="57" t="b">
        <v>1</v>
      </c>
      <c r="AL128" s="56"/>
      <c r="AM128" s="57"/>
      <c r="AN128" s="46" t="b">
        <v>1</v>
      </c>
      <c r="AO128" s="46"/>
      <c r="AP128" s="54" t="s">
        <v>86</v>
      </c>
      <c r="AQ128" s="59" t="s">
        <v>95</v>
      </c>
      <c r="AR128" s="60"/>
      <c r="AS128" s="170">
        <f t="shared" si="3"/>
        <v>45711</v>
      </c>
      <c r="AT128" s="133"/>
      <c r="AU128" s="53"/>
      <c r="AV128" s="53"/>
      <c r="AW128" s="54"/>
      <c r="AX128" s="63"/>
      <c r="AY128" s="64"/>
      <c r="AZ128" s="65"/>
      <c r="BA128" s="66"/>
      <c r="BB128" s="67"/>
    </row>
    <row r="129" ht="15.75" customHeight="1">
      <c r="A129" s="39" t="s">
        <v>1004</v>
      </c>
      <c r="B129" s="40">
        <v>17922.0</v>
      </c>
      <c r="C129" s="41">
        <v>45677.0</v>
      </c>
      <c r="D129" s="169">
        <v>45681.0</v>
      </c>
      <c r="E129" s="43"/>
      <c r="F129" s="44" t="s">
        <v>1005</v>
      </c>
      <c r="G129" s="45" t="s">
        <v>1005</v>
      </c>
      <c r="H129" s="41">
        <v>19909.0</v>
      </c>
      <c r="I129" s="39">
        <v>70.0</v>
      </c>
      <c r="J129" s="46" t="s">
        <v>67</v>
      </c>
      <c r="K129" s="46" t="s">
        <v>67</v>
      </c>
      <c r="L129" s="46" t="s">
        <v>1006</v>
      </c>
      <c r="M129" s="46" t="s">
        <v>99</v>
      </c>
      <c r="N129" s="150" t="s">
        <v>79</v>
      </c>
      <c r="O129" s="46" t="s">
        <v>1007</v>
      </c>
      <c r="P129" s="46" t="s">
        <v>1008</v>
      </c>
      <c r="Q129" s="39" t="s">
        <v>1009</v>
      </c>
      <c r="R129" s="46" t="s">
        <v>67</v>
      </c>
      <c r="S129" s="39" t="s">
        <v>67</v>
      </c>
      <c r="T129" s="46" t="s">
        <v>480</v>
      </c>
      <c r="U129" s="47" t="s">
        <v>540</v>
      </c>
      <c r="V129" s="48">
        <v>105774.39</v>
      </c>
      <c r="W129" s="49">
        <v>21154.82</v>
      </c>
      <c r="X129" s="49">
        <v>0.0</v>
      </c>
      <c r="Y129" s="49">
        <v>0.0</v>
      </c>
      <c r="Z129" s="50">
        <v>68044.57</v>
      </c>
      <c r="AA129" s="51">
        <v>11602.5</v>
      </c>
      <c r="AB129" s="49">
        <v>4972.5</v>
      </c>
      <c r="AC129" s="50">
        <f t="shared" si="5"/>
        <v>16575</v>
      </c>
      <c r="AD129" s="52">
        <f t="shared" si="2"/>
        <v>0</v>
      </c>
      <c r="AE129" s="53" t="s">
        <v>84</v>
      </c>
      <c r="AF129" s="54" t="s">
        <v>70</v>
      </c>
      <c r="AG129" s="55" t="b">
        <v>1</v>
      </c>
      <c r="AH129" s="56"/>
      <c r="AI129" s="57" t="b">
        <v>0</v>
      </c>
      <c r="AJ129" s="109" t="s">
        <v>848</v>
      </c>
      <c r="AK129" s="57" t="b">
        <v>0</v>
      </c>
      <c r="AL129" s="109" t="s">
        <v>848</v>
      </c>
      <c r="AM129" s="57"/>
      <c r="AN129" s="46" t="b">
        <v>1</v>
      </c>
      <c r="AO129" s="46"/>
      <c r="AP129" s="54" t="s">
        <v>86</v>
      </c>
      <c r="AQ129" s="59" t="s">
        <v>95</v>
      </c>
      <c r="AR129" s="60"/>
      <c r="AS129" s="170">
        <f t="shared" si="3"/>
        <v>45711</v>
      </c>
      <c r="AT129" s="133"/>
      <c r="AU129" s="53"/>
      <c r="AV129" s="53"/>
      <c r="AW129" s="54"/>
      <c r="AX129" s="63"/>
      <c r="AY129" s="64"/>
      <c r="AZ129" s="65"/>
      <c r="BA129" s="66"/>
      <c r="BB129" s="67"/>
    </row>
    <row r="130" ht="15.75" customHeight="1">
      <c r="A130" s="175" t="s">
        <v>1010</v>
      </c>
      <c r="B130" s="176">
        <v>18000.0</v>
      </c>
      <c r="C130" s="177">
        <v>45679.0</v>
      </c>
      <c r="D130" s="178">
        <v>45682.0</v>
      </c>
      <c r="E130" s="43"/>
      <c r="F130" s="179" t="s">
        <v>1011</v>
      </c>
      <c r="G130" s="45" t="s">
        <v>1011</v>
      </c>
      <c r="H130" s="177">
        <v>45679.0</v>
      </c>
      <c r="I130" s="175">
        <v>0.0</v>
      </c>
      <c r="J130" s="94" t="s">
        <v>107</v>
      </c>
      <c r="K130" s="94" t="s">
        <v>1012</v>
      </c>
      <c r="L130" s="94" t="s">
        <v>1013</v>
      </c>
      <c r="M130" s="94" t="s">
        <v>78</v>
      </c>
      <c r="N130" s="46" t="s">
        <v>63</v>
      </c>
      <c r="O130" s="94" t="s">
        <v>1014</v>
      </c>
      <c r="P130" s="94" t="s">
        <v>1015</v>
      </c>
      <c r="Q130" s="175" t="s">
        <v>1016</v>
      </c>
      <c r="R130" s="94" t="s">
        <v>842</v>
      </c>
      <c r="S130" s="175">
        <v>99460.0</v>
      </c>
      <c r="T130" s="94" t="s">
        <v>1017</v>
      </c>
      <c r="U130" s="180" t="s">
        <v>67</v>
      </c>
      <c r="V130" s="181">
        <v>53802.5</v>
      </c>
      <c r="W130" s="182">
        <v>0.0</v>
      </c>
      <c r="X130" s="182">
        <v>0.0</v>
      </c>
      <c r="Y130" s="182">
        <v>0.0</v>
      </c>
      <c r="Z130" s="141">
        <v>35000.0</v>
      </c>
      <c r="AA130" s="183">
        <f>9555+4774.5</f>
        <v>14329.5</v>
      </c>
      <c r="AB130" s="182">
        <f>4095+978</f>
        <v>5073</v>
      </c>
      <c r="AC130" s="141">
        <f t="shared" si="5"/>
        <v>19402.5</v>
      </c>
      <c r="AD130" s="184">
        <f t="shared" si="2"/>
        <v>-600</v>
      </c>
      <c r="AE130" s="185" t="s">
        <v>254</v>
      </c>
      <c r="AF130" s="186" t="s">
        <v>70</v>
      </c>
      <c r="AG130" s="96" t="b">
        <v>1</v>
      </c>
      <c r="AH130" s="56" t="s">
        <v>255</v>
      </c>
      <c r="AI130" s="187" t="b">
        <v>1</v>
      </c>
      <c r="AJ130" s="83" t="s">
        <v>256</v>
      </c>
      <c r="AK130" s="187" t="b">
        <v>1</v>
      </c>
      <c r="AL130" s="188"/>
      <c r="AM130" s="57" t="s">
        <v>257</v>
      </c>
      <c r="AN130" s="94" t="b">
        <v>1</v>
      </c>
      <c r="AO130" s="94"/>
      <c r="AP130" s="186" t="s">
        <v>73</v>
      </c>
      <c r="AQ130" s="189" t="s">
        <v>95</v>
      </c>
      <c r="AR130" s="60"/>
      <c r="AS130" s="170">
        <f t="shared" si="3"/>
        <v>45712</v>
      </c>
      <c r="AT130" s="133"/>
      <c r="AU130" s="53"/>
      <c r="AV130" s="53"/>
      <c r="AW130" s="54"/>
      <c r="AX130" s="63"/>
      <c r="AY130" s="64"/>
      <c r="AZ130" s="65"/>
      <c r="BA130" s="66"/>
      <c r="BB130" s="67"/>
    </row>
    <row r="131" ht="15.75" customHeight="1">
      <c r="A131" s="39" t="s">
        <v>1018</v>
      </c>
      <c r="B131" s="40">
        <v>17980.0</v>
      </c>
      <c r="C131" s="41">
        <v>45678.0</v>
      </c>
      <c r="D131" s="169">
        <v>45682.0</v>
      </c>
      <c r="E131" s="43"/>
      <c r="F131" s="44" t="s">
        <v>1019</v>
      </c>
      <c r="G131" s="45" t="s">
        <v>1019</v>
      </c>
      <c r="H131" s="41">
        <v>31976.0</v>
      </c>
      <c r="I131" s="39">
        <v>37.0</v>
      </c>
      <c r="J131" s="46" t="s">
        <v>67</v>
      </c>
      <c r="K131" s="46" t="s">
        <v>67</v>
      </c>
      <c r="L131" s="94" t="s">
        <v>1013</v>
      </c>
      <c r="M131" s="46" t="s">
        <v>78</v>
      </c>
      <c r="N131" s="46" t="s">
        <v>79</v>
      </c>
      <c r="O131" s="46" t="s">
        <v>1020</v>
      </c>
      <c r="P131" s="46" t="s">
        <v>1021</v>
      </c>
      <c r="Q131" s="39" t="s">
        <v>230</v>
      </c>
      <c r="R131" s="46" t="s">
        <v>1022</v>
      </c>
      <c r="S131" s="39">
        <v>59514.0</v>
      </c>
      <c r="T131" s="46" t="s">
        <v>1023</v>
      </c>
      <c r="U131" s="47" t="s">
        <v>447</v>
      </c>
      <c r="V131" s="48">
        <v>199770.55</v>
      </c>
      <c r="W131" s="49">
        <v>0.0</v>
      </c>
      <c r="X131" s="49">
        <v>0.0</v>
      </c>
      <c r="Y131" s="49">
        <v>0.0</v>
      </c>
      <c r="Z131" s="50">
        <v>166620.55</v>
      </c>
      <c r="AA131" s="51">
        <v>22230.0</v>
      </c>
      <c r="AB131" s="49">
        <v>14820.0</v>
      </c>
      <c r="AC131" s="50">
        <f t="shared" si="5"/>
        <v>37050</v>
      </c>
      <c r="AD131" s="52">
        <f t="shared" si="2"/>
        <v>-3900</v>
      </c>
      <c r="AE131" s="53" t="s">
        <v>912</v>
      </c>
      <c r="AF131" s="54" t="s">
        <v>70</v>
      </c>
      <c r="AG131" s="55" t="b">
        <v>1</v>
      </c>
      <c r="AH131" s="56"/>
      <c r="AI131" s="57" t="b">
        <v>1</v>
      </c>
      <c r="AJ131" s="56"/>
      <c r="AK131" s="57" t="b">
        <v>1</v>
      </c>
      <c r="AL131" s="56"/>
      <c r="AM131" s="57"/>
      <c r="AN131" s="46" t="b">
        <v>1</v>
      </c>
      <c r="AO131" s="46"/>
      <c r="AP131" s="54" t="s">
        <v>237</v>
      </c>
      <c r="AQ131" s="59" t="s">
        <v>95</v>
      </c>
      <c r="AR131" s="60"/>
      <c r="AS131" s="170">
        <f t="shared" si="3"/>
        <v>45712</v>
      </c>
      <c r="AT131" s="133"/>
      <c r="AU131" s="53"/>
      <c r="AV131" s="53"/>
      <c r="AW131" s="54"/>
      <c r="AX131" s="63"/>
      <c r="AY131" s="64"/>
      <c r="AZ131" s="65"/>
      <c r="BA131" s="66"/>
      <c r="BB131" s="67"/>
    </row>
    <row r="132" ht="15.75" customHeight="1">
      <c r="A132" s="39" t="s">
        <v>1024</v>
      </c>
      <c r="B132" s="40">
        <v>18033.0</v>
      </c>
      <c r="C132" s="41">
        <v>45680.0</v>
      </c>
      <c r="D132" s="169">
        <v>45682.0</v>
      </c>
      <c r="E132" s="43"/>
      <c r="F132" s="44" t="s">
        <v>1025</v>
      </c>
      <c r="G132" s="45" t="s">
        <v>1025</v>
      </c>
      <c r="H132" s="41">
        <v>35612.0</v>
      </c>
      <c r="I132" s="39">
        <v>27.0</v>
      </c>
      <c r="J132" s="46" t="s">
        <v>67</v>
      </c>
      <c r="K132" s="46" t="s">
        <v>67</v>
      </c>
      <c r="L132" s="46" t="s">
        <v>1026</v>
      </c>
      <c r="M132" s="46" t="s">
        <v>62</v>
      </c>
      <c r="N132" s="46" t="s">
        <v>79</v>
      </c>
      <c r="O132" s="46" t="s">
        <v>1027</v>
      </c>
      <c r="P132" s="46" t="s">
        <v>1028</v>
      </c>
      <c r="Q132" s="39" t="s">
        <v>1029</v>
      </c>
      <c r="R132" s="46" t="s">
        <v>67</v>
      </c>
      <c r="S132" s="39" t="s">
        <v>67</v>
      </c>
      <c r="T132" s="46" t="s">
        <v>1030</v>
      </c>
      <c r="U132" s="47" t="s">
        <v>1031</v>
      </c>
      <c r="V132" s="48">
        <v>48678.15</v>
      </c>
      <c r="W132" s="49">
        <v>0.0</v>
      </c>
      <c r="X132" s="49">
        <v>0.0</v>
      </c>
      <c r="Y132" s="49">
        <v>39519.89</v>
      </c>
      <c r="Z132" s="50">
        <v>1358.26</v>
      </c>
      <c r="AA132" s="51">
        <v>5460.0</v>
      </c>
      <c r="AB132" s="49">
        <v>2340.0</v>
      </c>
      <c r="AC132" s="50">
        <f t="shared" si="5"/>
        <v>7800</v>
      </c>
      <c r="AD132" s="52">
        <f t="shared" si="2"/>
        <v>0</v>
      </c>
      <c r="AE132" s="53" t="s">
        <v>84</v>
      </c>
      <c r="AF132" s="54" t="s">
        <v>70</v>
      </c>
      <c r="AG132" s="55" t="b">
        <v>1</v>
      </c>
      <c r="AH132" s="56"/>
      <c r="AI132" s="57" t="b">
        <v>1</v>
      </c>
      <c r="AJ132" s="56"/>
      <c r="AK132" s="57" t="b">
        <v>1</v>
      </c>
      <c r="AL132" s="56"/>
      <c r="AM132" s="57"/>
      <c r="AN132" s="46" t="b">
        <v>1</v>
      </c>
      <c r="AO132" s="46"/>
      <c r="AP132" s="54" t="s">
        <v>73</v>
      </c>
      <c r="AQ132" s="59" t="s">
        <v>95</v>
      </c>
      <c r="AR132" s="60"/>
      <c r="AS132" s="170">
        <f t="shared" si="3"/>
        <v>45712</v>
      </c>
      <c r="AT132" s="133"/>
      <c r="AU132" s="53"/>
      <c r="AV132" s="53"/>
      <c r="AW132" s="54"/>
      <c r="AX132" s="63"/>
      <c r="AY132" s="64"/>
      <c r="AZ132" s="65"/>
      <c r="BA132" s="66"/>
      <c r="BB132" s="67"/>
    </row>
    <row r="133" ht="15.75" customHeight="1">
      <c r="A133" s="39" t="s">
        <v>1032</v>
      </c>
      <c r="B133" s="40">
        <v>18028.0</v>
      </c>
      <c r="C133" s="41">
        <v>45679.0</v>
      </c>
      <c r="D133" s="169">
        <v>45682.0</v>
      </c>
      <c r="E133" s="43"/>
      <c r="F133" s="44" t="s">
        <v>1033</v>
      </c>
      <c r="G133" s="45" t="s">
        <v>1033</v>
      </c>
      <c r="H133" s="41">
        <v>37299.0</v>
      </c>
      <c r="I133" s="39">
        <v>22.0</v>
      </c>
      <c r="J133" s="46" t="s">
        <v>67</v>
      </c>
      <c r="K133" s="46" t="s">
        <v>67</v>
      </c>
      <c r="L133" s="46" t="s">
        <v>1034</v>
      </c>
      <c r="M133" s="46" t="s">
        <v>227</v>
      </c>
      <c r="N133" s="46" t="s">
        <v>79</v>
      </c>
      <c r="O133" s="46" t="s">
        <v>1035</v>
      </c>
      <c r="P133" s="46" t="s">
        <v>1036</v>
      </c>
      <c r="Q133" s="39" t="s">
        <v>1037</v>
      </c>
      <c r="R133" s="46" t="s">
        <v>1038</v>
      </c>
      <c r="S133" s="39">
        <v>59513.0</v>
      </c>
      <c r="T133" s="46" t="s">
        <v>1039</v>
      </c>
      <c r="U133" s="47" t="s">
        <v>116</v>
      </c>
      <c r="V133" s="48">
        <v>160380.69</v>
      </c>
      <c r="W133" s="49">
        <v>0.0</v>
      </c>
      <c r="X133" s="49">
        <v>0.0</v>
      </c>
      <c r="Y133" s="49">
        <v>0.0</v>
      </c>
      <c r="Z133" s="50">
        <v>123330.69</v>
      </c>
      <c r="AA133" s="51">
        <v>22230.0</v>
      </c>
      <c r="AB133" s="49">
        <v>14820.0</v>
      </c>
      <c r="AC133" s="50">
        <f t="shared" si="5"/>
        <v>37050</v>
      </c>
      <c r="AD133" s="52">
        <f t="shared" si="2"/>
        <v>0</v>
      </c>
      <c r="AE133" s="53" t="s">
        <v>912</v>
      </c>
      <c r="AF133" s="54" t="s">
        <v>70</v>
      </c>
      <c r="AG133" s="55" t="b">
        <v>1</v>
      </c>
      <c r="AH133" s="56"/>
      <c r="AI133" s="57" t="b">
        <v>1</v>
      </c>
      <c r="AJ133" s="56"/>
      <c r="AK133" s="57" t="b">
        <v>1</v>
      </c>
      <c r="AL133" s="56"/>
      <c r="AM133" s="57"/>
      <c r="AN133" s="46" t="b">
        <v>1</v>
      </c>
      <c r="AO133" s="46"/>
      <c r="AP133" s="54" t="s">
        <v>237</v>
      </c>
      <c r="AQ133" s="59" t="s">
        <v>95</v>
      </c>
      <c r="AR133" s="60"/>
      <c r="AS133" s="170">
        <f t="shared" si="3"/>
        <v>45712</v>
      </c>
      <c r="AT133" s="133"/>
      <c r="AU133" s="53"/>
      <c r="AV133" s="53"/>
      <c r="AW133" s="54"/>
      <c r="AX133" s="63"/>
      <c r="AY133" s="64"/>
      <c r="AZ133" s="65"/>
      <c r="BA133" s="66"/>
      <c r="BB133" s="67"/>
    </row>
    <row r="134" ht="15.75" customHeight="1">
      <c r="A134" s="39" t="s">
        <v>1040</v>
      </c>
      <c r="B134" s="69">
        <v>18114.0</v>
      </c>
      <c r="C134" s="70">
        <v>45682.0</v>
      </c>
      <c r="D134" s="190">
        <v>45682.0</v>
      </c>
      <c r="E134" s="43"/>
      <c r="F134" s="72" t="s">
        <v>1041</v>
      </c>
      <c r="G134" s="45" t="e">
        <v>#N/A</v>
      </c>
      <c r="H134" s="70">
        <v>25514.0</v>
      </c>
      <c r="I134" s="68">
        <v>55.0</v>
      </c>
      <c r="J134" s="73" t="s">
        <v>67</v>
      </c>
      <c r="K134" s="73" t="s">
        <v>67</v>
      </c>
      <c r="L134" s="73" t="s">
        <v>1042</v>
      </c>
      <c r="M134" s="73" t="s">
        <v>227</v>
      </c>
      <c r="N134" s="150" t="s">
        <v>79</v>
      </c>
      <c r="O134" s="73" t="s">
        <v>1043</v>
      </c>
      <c r="P134" s="73" t="s">
        <v>1043</v>
      </c>
      <c r="Q134" s="68" t="s">
        <v>1044</v>
      </c>
      <c r="R134" s="73" t="s">
        <v>1045</v>
      </c>
      <c r="S134" s="68">
        <v>11000.0</v>
      </c>
      <c r="T134" s="73" t="s">
        <v>664</v>
      </c>
      <c r="U134" s="74" t="s">
        <v>67</v>
      </c>
      <c r="V134" s="75">
        <v>31324.62</v>
      </c>
      <c r="W134" s="76">
        <v>0.0</v>
      </c>
      <c r="X134" s="76">
        <v>0.0</v>
      </c>
      <c r="Y134" s="76">
        <v>15000.0</v>
      </c>
      <c r="Z134" s="77">
        <v>0.0</v>
      </c>
      <c r="AA134" s="78">
        <v>10725.0</v>
      </c>
      <c r="AB134" s="76">
        <v>9828.0</v>
      </c>
      <c r="AC134" s="50">
        <f t="shared" si="5"/>
        <v>20553</v>
      </c>
      <c r="AD134" s="79">
        <f t="shared" si="2"/>
        <v>-4228.38</v>
      </c>
      <c r="AE134" s="80" t="s">
        <v>306</v>
      </c>
      <c r="AF134" s="81" t="s">
        <v>307</v>
      </c>
      <c r="AG134" s="82" t="b">
        <v>1</v>
      </c>
      <c r="AH134" s="83"/>
      <c r="AI134" s="84" t="b">
        <v>1</v>
      </c>
      <c r="AJ134" s="83"/>
      <c r="AK134" s="84" t="b">
        <v>1</v>
      </c>
      <c r="AL134" s="83"/>
      <c r="AM134" s="84"/>
      <c r="AN134" s="73" t="b">
        <v>1</v>
      </c>
      <c r="AO134" s="73"/>
      <c r="AP134" s="81"/>
      <c r="AQ134" s="85"/>
      <c r="AR134" s="86"/>
      <c r="AS134" s="191">
        <f t="shared" si="3"/>
        <v>45712</v>
      </c>
      <c r="AT134" s="133"/>
      <c r="AU134" s="53"/>
      <c r="AV134" s="53"/>
      <c r="AW134" s="54"/>
      <c r="AX134" s="63"/>
      <c r="AY134" s="64"/>
      <c r="AZ134" s="65"/>
      <c r="BA134" s="66"/>
      <c r="BB134" s="67"/>
    </row>
    <row r="135" ht="15.75" customHeight="1">
      <c r="A135" s="39" t="s">
        <v>1046</v>
      </c>
      <c r="B135" s="40">
        <v>18071.0</v>
      </c>
      <c r="C135" s="41">
        <v>45680.0</v>
      </c>
      <c r="D135" s="169">
        <v>45683.0</v>
      </c>
      <c r="E135" s="43"/>
      <c r="F135" s="44" t="s">
        <v>1047</v>
      </c>
      <c r="G135" s="45" t="s">
        <v>1047</v>
      </c>
      <c r="H135" s="41">
        <v>36351.0</v>
      </c>
      <c r="I135" s="39">
        <v>25.0</v>
      </c>
      <c r="J135" s="46" t="s">
        <v>67</v>
      </c>
      <c r="K135" s="46" t="s">
        <v>67</v>
      </c>
      <c r="L135" s="46" t="s">
        <v>1048</v>
      </c>
      <c r="M135" s="46" t="s">
        <v>62</v>
      </c>
      <c r="N135" s="46" t="s">
        <v>79</v>
      </c>
      <c r="O135" s="46" t="s">
        <v>64</v>
      </c>
      <c r="P135" s="46" t="s">
        <v>1049</v>
      </c>
      <c r="Q135" s="39" t="s">
        <v>1050</v>
      </c>
      <c r="R135" s="46" t="s">
        <v>67</v>
      </c>
      <c r="S135" s="39" t="s">
        <v>67</v>
      </c>
      <c r="T135" s="46" t="s">
        <v>1051</v>
      </c>
      <c r="U135" s="47" t="s">
        <v>67</v>
      </c>
      <c r="V135" s="48">
        <v>84858.31</v>
      </c>
      <c r="W135" s="49">
        <v>0.0</v>
      </c>
      <c r="X135" s="49">
        <v>0.0</v>
      </c>
      <c r="Y135" s="49">
        <v>59474.73</v>
      </c>
      <c r="Z135" s="50">
        <v>423.58</v>
      </c>
      <c r="AA135" s="51">
        <v>17472.0</v>
      </c>
      <c r="AB135" s="49">
        <v>7488.0</v>
      </c>
      <c r="AC135" s="141">
        <f t="shared" si="5"/>
        <v>24960</v>
      </c>
      <c r="AD135" s="52">
        <f t="shared" si="2"/>
        <v>0</v>
      </c>
      <c r="AE135" s="53" t="s">
        <v>84</v>
      </c>
      <c r="AF135" s="54" t="s">
        <v>70</v>
      </c>
      <c r="AG135" s="55" t="b">
        <v>1</v>
      </c>
      <c r="AH135" s="56"/>
      <c r="AI135" s="57" t="b">
        <v>1</v>
      </c>
      <c r="AJ135" s="56"/>
      <c r="AK135" s="57" t="b">
        <v>1</v>
      </c>
      <c r="AL135" s="56"/>
      <c r="AM135" s="57"/>
      <c r="AN135" s="46" t="b">
        <v>1</v>
      </c>
      <c r="AO135" s="46"/>
      <c r="AP135" s="54" t="s">
        <v>266</v>
      </c>
      <c r="AQ135" s="59"/>
      <c r="AR135" s="60"/>
      <c r="AS135" s="170">
        <f t="shared" si="3"/>
        <v>45713</v>
      </c>
      <c r="AT135" s="133"/>
      <c r="AU135" s="53"/>
      <c r="AV135" s="53"/>
      <c r="AW135" s="54"/>
      <c r="AX135" s="63"/>
      <c r="AY135" s="64"/>
      <c r="AZ135" s="65"/>
      <c r="BA135" s="66"/>
      <c r="BB135" s="67"/>
    </row>
    <row r="136" ht="15.75" customHeight="1">
      <c r="A136" s="39" t="s">
        <v>1052</v>
      </c>
      <c r="B136" s="40">
        <v>17863.0</v>
      </c>
      <c r="C136" s="41">
        <v>45676.0</v>
      </c>
      <c r="D136" s="169">
        <v>45683.0</v>
      </c>
      <c r="E136" s="43"/>
      <c r="F136" s="44" t="s">
        <v>1053</v>
      </c>
      <c r="G136" s="45" t="s">
        <v>1053</v>
      </c>
      <c r="H136" s="41">
        <v>35050.0</v>
      </c>
      <c r="I136" s="39">
        <v>29.0</v>
      </c>
      <c r="J136" s="46" t="s">
        <v>67</v>
      </c>
      <c r="K136" s="46" t="s">
        <v>67</v>
      </c>
      <c r="L136" s="46" t="s">
        <v>1054</v>
      </c>
      <c r="M136" s="46" t="s">
        <v>78</v>
      </c>
      <c r="N136" s="46" t="s">
        <v>79</v>
      </c>
      <c r="O136" s="46" t="s">
        <v>1055</v>
      </c>
      <c r="P136" s="46" t="s">
        <v>1056</v>
      </c>
      <c r="Q136" s="39" t="s">
        <v>615</v>
      </c>
      <c r="R136" s="46" t="s">
        <v>67</v>
      </c>
      <c r="S136" s="39" t="s">
        <v>67</v>
      </c>
      <c r="T136" s="46" t="s">
        <v>1057</v>
      </c>
      <c r="U136" s="47" t="s">
        <v>1058</v>
      </c>
      <c r="V136" s="48">
        <v>240663.83</v>
      </c>
      <c r="W136" s="49">
        <v>0.0</v>
      </c>
      <c r="X136" s="49">
        <v>0.0</v>
      </c>
      <c r="Y136" s="49">
        <v>0.0</v>
      </c>
      <c r="Z136" s="50">
        <v>63293.64</v>
      </c>
      <c r="AA136" s="51">
        <v>20884.5</v>
      </c>
      <c r="AB136" s="143">
        <v>8950.5</v>
      </c>
      <c r="AC136" s="50">
        <f t="shared" si="5"/>
        <v>29835</v>
      </c>
      <c r="AD136" s="52">
        <f t="shared" si="2"/>
        <v>147535.19</v>
      </c>
      <c r="AE136" s="53" t="s">
        <v>84</v>
      </c>
      <c r="AF136" s="54" t="s">
        <v>70</v>
      </c>
      <c r="AG136" s="55" t="b">
        <v>1</v>
      </c>
      <c r="AH136" s="56"/>
      <c r="AI136" s="57" t="b">
        <v>1</v>
      </c>
      <c r="AJ136" s="56"/>
      <c r="AK136" s="57" t="b">
        <v>1</v>
      </c>
      <c r="AL136" s="56"/>
      <c r="AM136" s="57"/>
      <c r="AN136" s="46" t="b">
        <v>1</v>
      </c>
      <c r="AO136" s="46"/>
      <c r="AP136" s="54" t="s">
        <v>73</v>
      </c>
      <c r="AQ136" s="59" t="s">
        <v>95</v>
      </c>
      <c r="AR136" s="60"/>
      <c r="AS136" s="170">
        <f t="shared" si="3"/>
        <v>45713</v>
      </c>
      <c r="AT136" s="133"/>
      <c r="AU136" s="53"/>
      <c r="AV136" s="53"/>
      <c r="AW136" s="54"/>
      <c r="AX136" s="63"/>
      <c r="AY136" s="64"/>
      <c r="AZ136" s="65"/>
      <c r="BA136" s="66"/>
      <c r="BB136" s="67"/>
    </row>
    <row r="137" ht="15.75" customHeight="1">
      <c r="A137" s="39" t="s">
        <v>1059</v>
      </c>
      <c r="B137" s="40">
        <v>18107.0</v>
      </c>
      <c r="C137" s="41">
        <v>45681.0</v>
      </c>
      <c r="D137" s="169">
        <v>45683.0</v>
      </c>
      <c r="E137" s="43"/>
      <c r="F137" s="44" t="s">
        <v>1060</v>
      </c>
      <c r="G137" s="45" t="s">
        <v>1060</v>
      </c>
      <c r="H137" s="41">
        <v>34901.0</v>
      </c>
      <c r="I137" s="39">
        <v>45.0</v>
      </c>
      <c r="J137" s="46" t="s">
        <v>67</v>
      </c>
      <c r="K137" s="46" t="s">
        <v>67</v>
      </c>
      <c r="L137" s="46" t="s">
        <v>1061</v>
      </c>
      <c r="M137" s="46" t="s">
        <v>227</v>
      </c>
      <c r="N137" s="46" t="s">
        <v>79</v>
      </c>
      <c r="O137" s="46" t="s">
        <v>1062</v>
      </c>
      <c r="P137" s="46" t="s">
        <v>1063</v>
      </c>
      <c r="Q137" s="39" t="s">
        <v>360</v>
      </c>
      <c r="R137" s="46" t="s">
        <v>67</v>
      </c>
      <c r="S137" s="39" t="s">
        <v>67</v>
      </c>
      <c r="T137" s="46" t="s">
        <v>1064</v>
      </c>
      <c r="U137" s="47"/>
      <c r="V137" s="48">
        <v>64941.42</v>
      </c>
      <c r="W137" s="49">
        <v>0.0</v>
      </c>
      <c r="X137" s="49">
        <v>0.0</v>
      </c>
      <c r="Y137" s="49">
        <v>27000.0</v>
      </c>
      <c r="Z137" s="50">
        <v>20000.0</v>
      </c>
      <c r="AA137" s="51">
        <v>10237.5</v>
      </c>
      <c r="AB137" s="143">
        <v>4387.5</v>
      </c>
      <c r="AC137" s="50">
        <f t="shared" si="5"/>
        <v>14625</v>
      </c>
      <c r="AD137" s="52">
        <f t="shared" si="2"/>
        <v>3316.42</v>
      </c>
      <c r="AE137" s="53" t="s">
        <v>912</v>
      </c>
      <c r="AF137" s="54" t="s">
        <v>70</v>
      </c>
      <c r="AG137" s="55" t="b">
        <v>1</v>
      </c>
      <c r="AH137" s="56"/>
      <c r="AI137" s="57" t="b">
        <v>0</v>
      </c>
      <c r="AJ137" s="109" t="s">
        <v>848</v>
      </c>
      <c r="AK137" s="57" t="b">
        <v>0</v>
      </c>
      <c r="AL137" s="109" t="s">
        <v>848</v>
      </c>
      <c r="AM137" s="57"/>
      <c r="AN137" s="46" t="b">
        <v>1</v>
      </c>
      <c r="AO137" s="46"/>
      <c r="AP137" s="54" t="s">
        <v>266</v>
      </c>
      <c r="AQ137" s="59" t="s">
        <v>127</v>
      </c>
      <c r="AR137" s="60"/>
      <c r="AS137" s="170">
        <f t="shared" si="3"/>
        <v>45713</v>
      </c>
      <c r="AT137" s="133"/>
      <c r="AU137" s="53"/>
      <c r="AV137" s="53"/>
      <c r="AW137" s="54"/>
      <c r="AX137" s="63"/>
      <c r="AY137" s="64"/>
      <c r="AZ137" s="65"/>
      <c r="BA137" s="66"/>
      <c r="BB137" s="67"/>
    </row>
    <row r="138" ht="15.75" customHeight="1">
      <c r="A138" s="39" t="s">
        <v>1065</v>
      </c>
      <c r="B138" s="40">
        <v>18091.0</v>
      </c>
      <c r="C138" s="41">
        <v>45681.0</v>
      </c>
      <c r="D138" s="169">
        <v>45683.0</v>
      </c>
      <c r="E138" s="43"/>
      <c r="F138" s="44" t="s">
        <v>1066</v>
      </c>
      <c r="G138" s="45" t="s">
        <v>1066</v>
      </c>
      <c r="H138" s="41">
        <v>45287.0</v>
      </c>
      <c r="I138" s="39">
        <v>1.0</v>
      </c>
      <c r="J138" s="46" t="s">
        <v>107</v>
      </c>
      <c r="K138" s="46" t="s">
        <v>1067</v>
      </c>
      <c r="L138" s="46" t="s">
        <v>1068</v>
      </c>
      <c r="M138" s="46" t="s">
        <v>818</v>
      </c>
      <c r="N138" s="46" t="s">
        <v>63</v>
      </c>
      <c r="O138" s="46" t="s">
        <v>1069</v>
      </c>
      <c r="P138" s="46" t="s">
        <v>1070</v>
      </c>
      <c r="Q138" s="39" t="s">
        <v>1071</v>
      </c>
      <c r="R138" s="46" t="s">
        <v>67</v>
      </c>
      <c r="S138" s="39" t="s">
        <v>67</v>
      </c>
      <c r="T138" s="46" t="s">
        <v>519</v>
      </c>
      <c r="U138" s="47" t="s">
        <v>1072</v>
      </c>
      <c r="V138" s="48">
        <v>60539.94</v>
      </c>
      <c r="W138" s="49">
        <v>0.0</v>
      </c>
      <c r="X138" s="49">
        <v>0.0</v>
      </c>
      <c r="Y138" s="49">
        <v>0.0</v>
      </c>
      <c r="Z138" s="50">
        <v>20000.0</v>
      </c>
      <c r="AA138" s="51">
        <v>13786.5</v>
      </c>
      <c r="AB138" s="143">
        <v>5908.5</v>
      </c>
      <c r="AC138" s="50">
        <f t="shared" si="5"/>
        <v>19695</v>
      </c>
      <c r="AD138" s="52">
        <f t="shared" si="2"/>
        <v>20844.94</v>
      </c>
      <c r="AE138" s="53" t="s">
        <v>69</v>
      </c>
      <c r="AF138" s="54" t="s">
        <v>70</v>
      </c>
      <c r="AG138" s="55" t="b">
        <v>1</v>
      </c>
      <c r="AH138" s="56"/>
      <c r="AI138" s="57" t="b">
        <v>1</v>
      </c>
      <c r="AJ138" s="56"/>
      <c r="AK138" s="57" t="b">
        <v>0</v>
      </c>
      <c r="AL138" s="109" t="s">
        <v>848</v>
      </c>
      <c r="AM138" s="57"/>
      <c r="AN138" s="46" t="b">
        <v>1</v>
      </c>
      <c r="AO138" s="46"/>
      <c r="AP138" s="54" t="s">
        <v>73</v>
      </c>
      <c r="AQ138" s="59" t="s">
        <v>127</v>
      </c>
      <c r="AR138" s="60"/>
      <c r="AS138" s="170">
        <f t="shared" si="3"/>
        <v>45713</v>
      </c>
      <c r="AT138" s="133"/>
      <c r="AU138" s="53"/>
      <c r="AV138" s="53"/>
      <c r="AW138" s="54"/>
      <c r="AX138" s="63"/>
      <c r="AY138" s="64"/>
      <c r="AZ138" s="65"/>
      <c r="BA138" s="66"/>
      <c r="BB138" s="67"/>
    </row>
    <row r="139" ht="15.75" customHeight="1">
      <c r="A139" s="39" t="s">
        <v>1073</v>
      </c>
      <c r="B139" s="40">
        <v>18118.0</v>
      </c>
      <c r="C139" s="41">
        <v>45682.0</v>
      </c>
      <c r="D139" s="169">
        <v>45683.0</v>
      </c>
      <c r="E139" s="43"/>
      <c r="F139" s="44" t="s">
        <v>1074</v>
      </c>
      <c r="G139" s="45" t="s">
        <v>1074</v>
      </c>
      <c r="H139" s="41">
        <v>42646.0</v>
      </c>
      <c r="I139" s="39">
        <v>8.0</v>
      </c>
      <c r="J139" s="46" t="s">
        <v>107</v>
      </c>
      <c r="K139" s="46" t="s">
        <v>1075</v>
      </c>
      <c r="L139" s="46" t="s">
        <v>1076</v>
      </c>
      <c r="M139" s="46" t="s">
        <v>62</v>
      </c>
      <c r="N139" s="46" t="s">
        <v>63</v>
      </c>
      <c r="O139" s="46" t="s">
        <v>1077</v>
      </c>
      <c r="P139" s="46" t="s">
        <v>1078</v>
      </c>
      <c r="Q139" s="39" t="s">
        <v>1079</v>
      </c>
      <c r="R139" s="46" t="s">
        <v>67</v>
      </c>
      <c r="S139" s="39" t="s">
        <v>67</v>
      </c>
      <c r="T139" s="46" t="s">
        <v>519</v>
      </c>
      <c r="U139" s="47" t="s">
        <v>67</v>
      </c>
      <c r="V139" s="48">
        <v>40038.82</v>
      </c>
      <c r="W139" s="49">
        <v>0.0</v>
      </c>
      <c r="X139" s="49">
        <v>0.0</v>
      </c>
      <c r="Y139" s="49">
        <v>0.0</v>
      </c>
      <c r="Z139" s="50">
        <v>20000.0</v>
      </c>
      <c r="AA139" s="51">
        <v>5460.0</v>
      </c>
      <c r="AB139" s="143">
        <v>2340.0</v>
      </c>
      <c r="AC139" s="50">
        <f t="shared" si="5"/>
        <v>7800</v>
      </c>
      <c r="AD139" s="52">
        <f t="shared" si="2"/>
        <v>12238.82</v>
      </c>
      <c r="AE139" s="53" t="s">
        <v>69</v>
      </c>
      <c r="AF139" s="54" t="s">
        <v>70</v>
      </c>
      <c r="AG139" s="55" t="b">
        <v>1</v>
      </c>
      <c r="AH139" s="56"/>
      <c r="AI139" s="57" t="b">
        <v>1</v>
      </c>
      <c r="AJ139" s="56"/>
      <c r="AK139" s="57" t="b">
        <v>0</v>
      </c>
      <c r="AL139" s="109" t="s">
        <v>848</v>
      </c>
      <c r="AM139" s="57"/>
      <c r="AN139" s="46" t="b">
        <v>1</v>
      </c>
      <c r="AO139" s="46"/>
      <c r="AP139" s="54" t="s">
        <v>73</v>
      </c>
      <c r="AQ139" s="59" t="s">
        <v>95</v>
      </c>
      <c r="AR139" s="60"/>
      <c r="AS139" s="170">
        <f t="shared" si="3"/>
        <v>45713</v>
      </c>
      <c r="AT139" s="133"/>
      <c r="AU139" s="53"/>
      <c r="AV139" s="53"/>
      <c r="AW139" s="54"/>
      <c r="AX139" s="63"/>
      <c r="AY139" s="64"/>
      <c r="AZ139" s="65"/>
      <c r="BA139" s="66"/>
      <c r="BB139" s="67"/>
    </row>
    <row r="140" ht="15.75" customHeight="1">
      <c r="A140" s="149" t="s">
        <v>1080</v>
      </c>
      <c r="B140" s="145">
        <v>18040.0</v>
      </c>
      <c r="C140" s="146">
        <v>45679.0</v>
      </c>
      <c r="D140" s="171">
        <v>45683.0</v>
      </c>
      <c r="E140" s="43"/>
      <c r="F140" s="148" t="s">
        <v>1081</v>
      </c>
      <c r="G140" s="45" t="s">
        <v>1081</v>
      </c>
      <c r="H140" s="146">
        <v>28457.0</v>
      </c>
      <c r="I140" s="149">
        <v>47.0</v>
      </c>
      <c r="J140" s="150" t="s">
        <v>67</v>
      </c>
      <c r="K140" s="150" t="s">
        <v>67</v>
      </c>
      <c r="L140" s="150" t="s">
        <v>1082</v>
      </c>
      <c r="M140" s="150" t="s">
        <v>164</v>
      </c>
      <c r="N140" s="150" t="s">
        <v>79</v>
      </c>
      <c r="O140" s="150" t="s">
        <v>1083</v>
      </c>
      <c r="P140" s="150" t="s">
        <v>1084</v>
      </c>
      <c r="Q140" s="149" t="s">
        <v>360</v>
      </c>
      <c r="R140" s="150" t="s">
        <v>67</v>
      </c>
      <c r="S140" s="149" t="s">
        <v>67</v>
      </c>
      <c r="T140" s="150" t="s">
        <v>1085</v>
      </c>
      <c r="U140" s="151" t="s">
        <v>67</v>
      </c>
      <c r="V140" s="152">
        <v>55882.1</v>
      </c>
      <c r="W140" s="153">
        <v>0.0</v>
      </c>
      <c r="X140" s="153">
        <v>0.0</v>
      </c>
      <c r="Y140" s="153">
        <v>40485.1</v>
      </c>
      <c r="Z140" s="154">
        <v>0.0</v>
      </c>
      <c r="AA140" s="155">
        <v>10237.5</v>
      </c>
      <c r="AB140" s="192">
        <v>4387.5</v>
      </c>
      <c r="AC140" s="154">
        <f t="shared" si="5"/>
        <v>14625</v>
      </c>
      <c r="AD140" s="156">
        <f t="shared" si="2"/>
        <v>772</v>
      </c>
      <c r="AE140" s="157" t="s">
        <v>84</v>
      </c>
      <c r="AF140" s="158" t="s">
        <v>70</v>
      </c>
      <c r="AG140" s="159" t="b">
        <v>1</v>
      </c>
      <c r="AH140" s="160"/>
      <c r="AI140" s="161" t="b">
        <v>1</v>
      </c>
      <c r="AJ140" s="160"/>
      <c r="AK140" s="161" t="b">
        <v>1</v>
      </c>
      <c r="AL140" s="160"/>
      <c r="AM140" s="161"/>
      <c r="AN140" s="150" t="b">
        <v>1</v>
      </c>
      <c r="AO140" s="150"/>
      <c r="AP140" s="158" t="s">
        <v>266</v>
      </c>
      <c r="AQ140" s="163"/>
      <c r="AR140" s="164"/>
      <c r="AS140" s="170">
        <f t="shared" si="3"/>
        <v>45713</v>
      </c>
      <c r="AT140" s="133"/>
      <c r="AU140" s="53"/>
      <c r="AV140" s="53"/>
      <c r="AW140" s="54"/>
      <c r="AX140" s="63"/>
      <c r="AY140" s="64"/>
      <c r="AZ140" s="65"/>
      <c r="BA140" s="66"/>
      <c r="BB140" s="67"/>
    </row>
    <row r="141" ht="15.75" customHeight="1">
      <c r="A141" s="39" t="s">
        <v>1086</v>
      </c>
      <c r="B141" s="40">
        <v>18087.0</v>
      </c>
      <c r="C141" s="41">
        <v>45681.0</v>
      </c>
      <c r="D141" s="169">
        <v>45684.0</v>
      </c>
      <c r="E141" s="43"/>
      <c r="F141" s="44" t="s">
        <v>1087</v>
      </c>
      <c r="G141" s="45" t="e">
        <v>#N/A</v>
      </c>
      <c r="H141" s="41">
        <v>19372.0</v>
      </c>
      <c r="I141" s="41"/>
      <c r="J141" s="46" t="s">
        <v>67</v>
      </c>
      <c r="K141" s="46" t="s">
        <v>67</v>
      </c>
      <c r="L141" s="46" t="s">
        <v>1088</v>
      </c>
      <c r="M141" s="46" t="s">
        <v>99</v>
      </c>
      <c r="N141" s="46" t="s">
        <v>79</v>
      </c>
      <c r="O141" s="46" t="s">
        <v>1089</v>
      </c>
      <c r="P141" s="46" t="s">
        <v>1090</v>
      </c>
      <c r="Q141" s="39" t="s">
        <v>1091</v>
      </c>
      <c r="R141" s="46" t="s">
        <v>67</v>
      </c>
      <c r="S141" s="39" t="s">
        <v>67</v>
      </c>
      <c r="T141" s="46" t="s">
        <v>787</v>
      </c>
      <c r="U141" s="47" t="s">
        <v>67</v>
      </c>
      <c r="V141" s="48">
        <v>78352.93</v>
      </c>
      <c r="W141" s="49">
        <v>15670.53</v>
      </c>
      <c r="X141" s="49">
        <v>0.0</v>
      </c>
      <c r="Y141" s="49">
        <v>0.0</v>
      </c>
      <c r="Z141" s="50">
        <v>39282.4</v>
      </c>
      <c r="AA141" s="51">
        <v>16380.0</v>
      </c>
      <c r="AB141" s="143">
        <v>7020.0</v>
      </c>
      <c r="AC141" s="50">
        <f t="shared" si="5"/>
        <v>23400</v>
      </c>
      <c r="AD141" s="52">
        <f t="shared" si="2"/>
        <v>0</v>
      </c>
      <c r="AE141" s="53" t="s">
        <v>84</v>
      </c>
      <c r="AF141" s="54" t="s">
        <v>70</v>
      </c>
      <c r="AG141" s="55" t="b">
        <v>1</v>
      </c>
      <c r="AH141" s="56"/>
      <c r="AI141" s="57" t="b">
        <v>1</v>
      </c>
      <c r="AJ141" s="56"/>
      <c r="AK141" s="57" t="b">
        <v>1</v>
      </c>
      <c r="AL141" s="56"/>
      <c r="AM141" s="57"/>
      <c r="AN141" s="46" t="b">
        <v>1</v>
      </c>
      <c r="AO141" s="46"/>
      <c r="AP141" s="54" t="s">
        <v>86</v>
      </c>
      <c r="AQ141" s="59" t="s">
        <v>95</v>
      </c>
      <c r="AR141" s="60"/>
      <c r="AS141" s="193">
        <f t="shared" si="3"/>
        <v>45714</v>
      </c>
      <c r="AT141" s="133"/>
      <c r="AU141" s="53"/>
      <c r="AV141" s="53"/>
      <c r="AW141" s="54"/>
      <c r="AX141" s="63"/>
      <c r="AY141" s="64"/>
      <c r="AZ141" s="65"/>
      <c r="BA141" s="66"/>
      <c r="BB141" s="67"/>
    </row>
    <row r="142" ht="15.75" customHeight="1">
      <c r="A142" s="39" t="s">
        <v>1092</v>
      </c>
      <c r="B142" s="40">
        <v>17973.0</v>
      </c>
      <c r="C142" s="41">
        <v>45678.0</v>
      </c>
      <c r="D142" s="169">
        <v>45684.0</v>
      </c>
      <c r="E142" s="43"/>
      <c r="F142" s="44" t="s">
        <v>1093</v>
      </c>
      <c r="G142" s="45" t="e">
        <v>#N/A</v>
      </c>
      <c r="H142" s="41">
        <v>42385.0</v>
      </c>
      <c r="I142" s="39">
        <v>9.0</v>
      </c>
      <c r="J142" s="46" t="s">
        <v>107</v>
      </c>
      <c r="K142" s="46" t="s">
        <v>1094</v>
      </c>
      <c r="L142" s="46" t="s">
        <v>1095</v>
      </c>
      <c r="M142" s="46" t="s">
        <v>62</v>
      </c>
      <c r="N142" s="46" t="s">
        <v>63</v>
      </c>
      <c r="O142" s="46" t="s">
        <v>64</v>
      </c>
      <c r="P142" s="46" t="s">
        <v>1096</v>
      </c>
      <c r="Q142" s="39" t="s">
        <v>271</v>
      </c>
      <c r="R142" s="46" t="s">
        <v>67</v>
      </c>
      <c r="S142" s="39" t="s">
        <v>67</v>
      </c>
      <c r="T142" s="46" t="s">
        <v>953</v>
      </c>
      <c r="U142" s="47" t="s">
        <v>67</v>
      </c>
      <c r="V142" s="48">
        <v>65927.36</v>
      </c>
      <c r="W142" s="49">
        <v>0.0</v>
      </c>
      <c r="X142" s="49">
        <v>0.0</v>
      </c>
      <c r="Y142" s="49">
        <v>57703.78</v>
      </c>
      <c r="Z142" s="50">
        <v>423.58</v>
      </c>
      <c r="AA142" s="51">
        <v>5460.0</v>
      </c>
      <c r="AB142" s="143">
        <v>2340.0</v>
      </c>
      <c r="AC142" s="50">
        <f t="shared" si="5"/>
        <v>7800</v>
      </c>
      <c r="AD142" s="52">
        <f t="shared" si="2"/>
        <v>0</v>
      </c>
      <c r="AE142" s="53" t="s">
        <v>69</v>
      </c>
      <c r="AF142" s="54" t="s">
        <v>70</v>
      </c>
      <c r="AG142" s="55" t="b">
        <v>1</v>
      </c>
      <c r="AH142" s="56"/>
      <c r="AI142" s="57" t="b">
        <v>1</v>
      </c>
      <c r="AJ142" s="56"/>
      <c r="AK142" s="57" t="b">
        <v>1</v>
      </c>
      <c r="AL142" s="56"/>
      <c r="AM142" s="57"/>
      <c r="AN142" s="46" t="b">
        <v>1</v>
      </c>
      <c r="AO142" s="46"/>
      <c r="AP142" s="54" t="s">
        <v>86</v>
      </c>
      <c r="AQ142" s="59" t="s">
        <v>95</v>
      </c>
      <c r="AR142" s="60"/>
      <c r="AS142" s="170">
        <f t="shared" si="3"/>
        <v>45714</v>
      </c>
      <c r="AT142" s="133"/>
      <c r="AU142" s="53"/>
      <c r="AV142" s="53"/>
      <c r="AW142" s="54"/>
      <c r="AX142" s="63"/>
      <c r="AY142" s="64"/>
      <c r="AZ142" s="65"/>
      <c r="BA142" s="66"/>
      <c r="BB142" s="67"/>
    </row>
    <row r="143" ht="15.75" customHeight="1">
      <c r="A143" s="39" t="s">
        <v>1097</v>
      </c>
      <c r="B143" s="40">
        <v>18165.0</v>
      </c>
      <c r="C143" s="41">
        <v>45682.0</v>
      </c>
      <c r="D143" s="169">
        <v>45684.0</v>
      </c>
      <c r="E143" s="43"/>
      <c r="F143" s="44" t="s">
        <v>1098</v>
      </c>
      <c r="G143" s="45" t="e">
        <v>#N/A</v>
      </c>
      <c r="H143" s="41">
        <v>39222.0</v>
      </c>
      <c r="I143" s="39">
        <v>17.0</v>
      </c>
      <c r="J143" s="46" t="s">
        <v>107</v>
      </c>
      <c r="K143" s="46" t="s">
        <v>1099</v>
      </c>
      <c r="L143" s="46" t="s">
        <v>1100</v>
      </c>
      <c r="M143" s="46" t="s">
        <v>164</v>
      </c>
      <c r="N143" s="46" t="s">
        <v>63</v>
      </c>
      <c r="O143" s="46" t="s">
        <v>1101</v>
      </c>
      <c r="P143" s="46" t="s">
        <v>1102</v>
      </c>
      <c r="Q143" s="39" t="s">
        <v>1103</v>
      </c>
      <c r="R143" s="46" t="s">
        <v>1104</v>
      </c>
      <c r="S143" s="39">
        <v>28208.0</v>
      </c>
      <c r="T143" s="46" t="s">
        <v>180</v>
      </c>
      <c r="U143" s="47" t="s">
        <v>1105</v>
      </c>
      <c r="V143" s="48">
        <v>119687.32</v>
      </c>
      <c r="W143" s="49">
        <v>0.0</v>
      </c>
      <c r="X143" s="49">
        <v>0.0</v>
      </c>
      <c r="Y143" s="49">
        <v>0.0</v>
      </c>
      <c r="Z143" s="50">
        <v>50000.0</v>
      </c>
      <c r="AA143" s="51">
        <v>10530.0</v>
      </c>
      <c r="AB143" s="143">
        <v>13923.0</v>
      </c>
      <c r="AC143" s="50">
        <f t="shared" si="5"/>
        <v>24453</v>
      </c>
      <c r="AD143" s="52">
        <f t="shared" si="2"/>
        <v>45234.32</v>
      </c>
      <c r="AE143" s="53" t="s">
        <v>117</v>
      </c>
      <c r="AF143" s="54" t="s">
        <v>70</v>
      </c>
      <c r="AG143" s="55" t="b">
        <v>1</v>
      </c>
      <c r="AH143" s="56"/>
      <c r="AI143" s="57" t="b">
        <v>1</v>
      </c>
      <c r="AJ143" s="56"/>
      <c r="AK143" s="57" t="b">
        <v>1</v>
      </c>
      <c r="AL143" s="56"/>
      <c r="AM143" s="57"/>
      <c r="AN143" s="46" t="b">
        <v>1</v>
      </c>
      <c r="AO143" s="46"/>
      <c r="AP143" s="54" t="s">
        <v>266</v>
      </c>
      <c r="AQ143" s="59" t="s">
        <v>95</v>
      </c>
      <c r="AR143" s="60"/>
      <c r="AS143" s="170">
        <f t="shared" si="3"/>
        <v>45714</v>
      </c>
      <c r="AT143" s="133"/>
      <c r="AU143" s="53"/>
      <c r="AV143" s="53"/>
      <c r="AW143" s="54"/>
      <c r="AX143" s="63"/>
      <c r="AY143" s="64"/>
      <c r="AZ143" s="65"/>
      <c r="BA143" s="66"/>
      <c r="BB143" s="67"/>
    </row>
    <row r="144" ht="15.75" customHeight="1">
      <c r="A144" s="149" t="s">
        <v>1106</v>
      </c>
      <c r="B144" s="145">
        <v>18154.0</v>
      </c>
      <c r="C144" s="146">
        <v>45682.0</v>
      </c>
      <c r="D144" s="171">
        <v>45684.0</v>
      </c>
      <c r="E144" s="43"/>
      <c r="F144" s="148" t="s">
        <v>1107</v>
      </c>
      <c r="G144" s="45" t="e">
        <v>#N/A</v>
      </c>
      <c r="H144" s="146">
        <v>19507.0</v>
      </c>
      <c r="I144" s="149">
        <v>71.0</v>
      </c>
      <c r="J144" s="150" t="s">
        <v>67</v>
      </c>
      <c r="K144" s="150" t="s">
        <v>67</v>
      </c>
      <c r="L144" s="150" t="s">
        <v>1108</v>
      </c>
      <c r="M144" s="150" t="s">
        <v>99</v>
      </c>
      <c r="N144" s="150" t="s">
        <v>79</v>
      </c>
      <c r="O144" s="150" t="s">
        <v>155</v>
      </c>
      <c r="P144" s="148" t="s">
        <v>155</v>
      </c>
      <c r="Q144" s="149" t="s">
        <v>157</v>
      </c>
      <c r="R144" s="150" t="s">
        <v>67</v>
      </c>
      <c r="S144" s="149" t="s">
        <v>67</v>
      </c>
      <c r="T144" s="150" t="s">
        <v>540</v>
      </c>
      <c r="U144" s="151" t="s">
        <v>67</v>
      </c>
      <c r="V144" s="152">
        <v>79288.6</v>
      </c>
      <c r="W144" s="153">
        <v>11738.6</v>
      </c>
      <c r="X144" s="153">
        <v>0.0</v>
      </c>
      <c r="Y144" s="153">
        <v>0.0</v>
      </c>
      <c r="Z144" s="154">
        <v>50000.0</v>
      </c>
      <c r="AA144" s="155">
        <v>12285.0</v>
      </c>
      <c r="AB144" s="192">
        <v>5265.0</v>
      </c>
      <c r="AC144" s="154">
        <f t="shared" si="5"/>
        <v>17550</v>
      </c>
      <c r="AD144" s="156">
        <f t="shared" si="2"/>
        <v>0</v>
      </c>
      <c r="AE144" s="157" t="s">
        <v>84</v>
      </c>
      <c r="AF144" s="158" t="s">
        <v>70</v>
      </c>
      <c r="AG144" s="159" t="b">
        <v>1</v>
      </c>
      <c r="AH144" s="160"/>
      <c r="AI144" s="161" t="b">
        <v>1</v>
      </c>
      <c r="AJ144" s="160"/>
      <c r="AK144" s="161" t="b">
        <v>1</v>
      </c>
      <c r="AL144" s="160"/>
      <c r="AM144" s="161"/>
      <c r="AN144" s="150" t="b">
        <v>1</v>
      </c>
      <c r="AO144" s="150"/>
      <c r="AP144" s="158" t="s">
        <v>266</v>
      </c>
      <c r="AQ144" s="163" t="s">
        <v>95</v>
      </c>
      <c r="AR144" s="164"/>
      <c r="AS144" s="172">
        <f t="shared" si="3"/>
        <v>45714</v>
      </c>
      <c r="AT144" s="133"/>
      <c r="AU144" s="53"/>
      <c r="AV144" s="53"/>
      <c r="AW144" s="54"/>
      <c r="AX144" s="63"/>
      <c r="AY144" s="64"/>
      <c r="AZ144" s="65"/>
      <c r="BA144" s="66"/>
      <c r="BB144" s="67"/>
    </row>
    <row r="145" ht="15.75" customHeight="1">
      <c r="A145" s="39" t="s">
        <v>1109</v>
      </c>
      <c r="B145" s="40">
        <v>18095.0</v>
      </c>
      <c r="C145" s="41">
        <v>45681.0</v>
      </c>
      <c r="D145" s="169">
        <v>45685.0</v>
      </c>
      <c r="E145" s="43"/>
      <c r="F145" s="44" t="s">
        <v>1110</v>
      </c>
      <c r="G145" s="45" t="s">
        <v>1110</v>
      </c>
      <c r="H145" s="41">
        <v>21199.0</v>
      </c>
      <c r="I145" s="39">
        <v>67.0</v>
      </c>
      <c r="J145" s="46" t="s">
        <v>67</v>
      </c>
      <c r="K145" s="46" t="s">
        <v>67</v>
      </c>
      <c r="L145" s="46" t="s">
        <v>1111</v>
      </c>
      <c r="M145" s="46" t="s">
        <v>1112</v>
      </c>
      <c r="N145" s="46" t="s">
        <v>79</v>
      </c>
      <c r="O145" s="46" t="s">
        <v>1113</v>
      </c>
      <c r="P145" s="46" t="s">
        <v>1114</v>
      </c>
      <c r="Q145" s="39" t="s">
        <v>242</v>
      </c>
      <c r="R145" s="46" t="s">
        <v>67</v>
      </c>
      <c r="S145" s="39" t="s">
        <v>67</v>
      </c>
      <c r="T145" s="46" t="s">
        <v>1115</v>
      </c>
      <c r="U145" s="47" t="s">
        <v>1031</v>
      </c>
      <c r="V145" s="48">
        <v>96607.73</v>
      </c>
      <c r="W145" s="49">
        <v>19321.52</v>
      </c>
      <c r="X145" s="49">
        <v>0.0</v>
      </c>
      <c r="Y145" s="49">
        <v>0.0</v>
      </c>
      <c r="Z145" s="50">
        <v>20000.0</v>
      </c>
      <c r="AA145" s="51">
        <v>26344.5</v>
      </c>
      <c r="AB145" s="143">
        <v>11290.5</v>
      </c>
      <c r="AC145" s="50">
        <f t="shared" si="5"/>
        <v>37635</v>
      </c>
      <c r="AD145" s="52">
        <f t="shared" si="2"/>
        <v>19651.21</v>
      </c>
      <c r="AE145" s="53" t="s">
        <v>84</v>
      </c>
      <c r="AF145" s="54" t="s">
        <v>70</v>
      </c>
      <c r="AG145" s="55" t="b">
        <v>1</v>
      </c>
      <c r="AH145" s="56"/>
      <c r="AI145" s="57" t="b">
        <v>0</v>
      </c>
      <c r="AJ145" s="109" t="s">
        <v>848</v>
      </c>
      <c r="AK145" s="57" t="b">
        <v>0</v>
      </c>
      <c r="AL145" s="109" t="s">
        <v>848</v>
      </c>
      <c r="AM145" s="57"/>
      <c r="AN145" s="46" t="b">
        <v>1</v>
      </c>
      <c r="AO145" s="46"/>
      <c r="AP145" s="54" t="s">
        <v>266</v>
      </c>
      <c r="AQ145" s="59" t="s">
        <v>74</v>
      </c>
      <c r="AR145" s="60"/>
      <c r="AS145" s="170">
        <f t="shared" si="3"/>
        <v>45715</v>
      </c>
      <c r="AT145" s="133"/>
      <c r="AU145" s="53"/>
      <c r="AV145" s="53"/>
      <c r="AW145" s="54"/>
      <c r="AX145" s="63"/>
      <c r="AY145" s="64"/>
      <c r="AZ145" s="65"/>
      <c r="BA145" s="66"/>
      <c r="BB145" s="67"/>
    </row>
    <row r="146" ht="15.75" customHeight="1">
      <c r="A146" s="39" t="s">
        <v>1116</v>
      </c>
      <c r="B146" s="40">
        <v>18242.0</v>
      </c>
      <c r="C146" s="41">
        <v>45685.0</v>
      </c>
      <c r="D146" s="169">
        <v>45685.0</v>
      </c>
      <c r="E146" s="43"/>
      <c r="F146" s="44" t="s">
        <v>1117</v>
      </c>
      <c r="G146" s="45" t="e">
        <v>#N/A</v>
      </c>
      <c r="H146" s="41">
        <v>17600.0</v>
      </c>
      <c r="I146" s="39">
        <v>76.0</v>
      </c>
      <c r="J146" s="46" t="s">
        <v>67</v>
      </c>
      <c r="K146" s="46" t="s">
        <v>67</v>
      </c>
      <c r="L146" s="46" t="s">
        <v>1118</v>
      </c>
      <c r="M146" s="46" t="s">
        <v>99</v>
      </c>
      <c r="N146" s="46" t="s">
        <v>79</v>
      </c>
      <c r="O146" s="46" t="s">
        <v>1119</v>
      </c>
      <c r="P146" s="46" t="s">
        <v>1120</v>
      </c>
      <c r="Q146" s="39" t="s">
        <v>1121</v>
      </c>
      <c r="R146" s="46" t="s">
        <v>1122</v>
      </c>
      <c r="S146" s="39">
        <v>66987.0</v>
      </c>
      <c r="T146" s="46" t="s">
        <v>601</v>
      </c>
      <c r="U146" s="47" t="s">
        <v>67</v>
      </c>
      <c r="V146" s="48">
        <v>36951.37</v>
      </c>
      <c r="W146" s="49">
        <v>7390.27</v>
      </c>
      <c r="X146" s="49">
        <v>0.0</v>
      </c>
      <c r="Y146" s="49">
        <v>0.0</v>
      </c>
      <c r="Z146" s="50">
        <v>0.0</v>
      </c>
      <c r="AA146" s="51">
        <v>9600.0</v>
      </c>
      <c r="AB146" s="143">
        <v>6400.0</v>
      </c>
      <c r="AC146" s="50">
        <f t="shared" si="5"/>
        <v>16000</v>
      </c>
      <c r="AD146" s="52">
        <f t="shared" si="2"/>
        <v>13561.1</v>
      </c>
      <c r="AE146" s="53" t="s">
        <v>1123</v>
      </c>
      <c r="AF146" s="54" t="s">
        <v>307</v>
      </c>
      <c r="AG146" s="55" t="b">
        <v>1</v>
      </c>
      <c r="AH146" s="56"/>
      <c r="AI146" s="57" t="b">
        <v>1</v>
      </c>
      <c r="AJ146" s="56"/>
      <c r="AK146" s="57" t="b">
        <v>1</v>
      </c>
      <c r="AL146" s="56"/>
      <c r="AM146" s="57"/>
      <c r="AN146" s="46" t="b">
        <v>1</v>
      </c>
      <c r="AO146" s="46"/>
      <c r="AP146" s="54" t="s">
        <v>86</v>
      </c>
      <c r="AQ146" s="59" t="s">
        <v>95</v>
      </c>
      <c r="AR146" s="60"/>
      <c r="AS146" s="170">
        <f t="shared" si="3"/>
        <v>45715</v>
      </c>
      <c r="AT146" s="133"/>
      <c r="AU146" s="53"/>
      <c r="AV146" s="53"/>
      <c r="AW146" s="54"/>
      <c r="AX146" s="63"/>
      <c r="AY146" s="64"/>
      <c r="AZ146" s="65"/>
      <c r="BA146" s="66"/>
      <c r="BB146" s="67"/>
    </row>
    <row r="147" ht="15.75" customHeight="1">
      <c r="A147" s="149" t="s">
        <v>1124</v>
      </c>
      <c r="B147" s="145">
        <v>18048.0</v>
      </c>
      <c r="C147" s="146">
        <v>45680.0</v>
      </c>
      <c r="D147" s="171">
        <v>45685.0</v>
      </c>
      <c r="E147" s="43"/>
      <c r="F147" s="148" t="s">
        <v>1125</v>
      </c>
      <c r="G147" s="45" t="s">
        <v>1125</v>
      </c>
      <c r="H147" s="146">
        <v>45680.0</v>
      </c>
      <c r="I147" s="149">
        <v>0.0</v>
      </c>
      <c r="J147" s="150" t="s">
        <v>107</v>
      </c>
      <c r="K147" s="150" t="s">
        <v>1033</v>
      </c>
      <c r="L147" s="150" t="s">
        <v>1126</v>
      </c>
      <c r="M147" s="150" t="s">
        <v>227</v>
      </c>
      <c r="N147" s="150" t="s">
        <v>63</v>
      </c>
      <c r="O147" s="150" t="s">
        <v>1127</v>
      </c>
      <c r="P147" s="150" t="s">
        <v>1128</v>
      </c>
      <c r="Q147" s="149" t="s">
        <v>1129</v>
      </c>
      <c r="R147" s="150" t="s">
        <v>842</v>
      </c>
      <c r="S147" s="149">
        <v>99460.0</v>
      </c>
      <c r="T147" s="150" t="s">
        <v>188</v>
      </c>
      <c r="U147" s="151" t="s">
        <v>67</v>
      </c>
      <c r="V147" s="152">
        <v>97708.39</v>
      </c>
      <c r="W147" s="153">
        <v>0.0</v>
      </c>
      <c r="X147" s="153">
        <v>0.0</v>
      </c>
      <c r="Y147" s="153">
        <v>0.0</v>
      </c>
      <c r="Z147" s="154">
        <v>59000.89</v>
      </c>
      <c r="AA147" s="155">
        <f>4774.5+23068.5</f>
        <v>27843</v>
      </c>
      <c r="AB147" s="153">
        <f>978+9886.5</f>
        <v>10864.5</v>
      </c>
      <c r="AC147" s="154">
        <f t="shared" si="5"/>
        <v>38707.5</v>
      </c>
      <c r="AD147" s="156">
        <f t="shared" si="2"/>
        <v>0</v>
      </c>
      <c r="AE147" s="157" t="s">
        <v>254</v>
      </c>
      <c r="AF147" s="158" t="s">
        <v>70</v>
      </c>
      <c r="AG147" s="159" t="b">
        <v>1</v>
      </c>
      <c r="AH147" s="56" t="s">
        <v>255</v>
      </c>
      <c r="AI147" s="57" t="b">
        <v>1</v>
      </c>
      <c r="AJ147" s="56" t="s">
        <v>256</v>
      </c>
      <c r="AK147" s="57" t="b">
        <v>1</v>
      </c>
      <c r="AL147" s="56"/>
      <c r="AM147" s="57" t="s">
        <v>257</v>
      </c>
      <c r="AN147" s="150" t="b">
        <v>1</v>
      </c>
      <c r="AO147" s="150"/>
      <c r="AP147" s="158" t="s">
        <v>86</v>
      </c>
      <c r="AQ147" s="163" t="s">
        <v>95</v>
      </c>
      <c r="AR147" s="164"/>
      <c r="AS147" s="172">
        <f t="shared" si="3"/>
        <v>45715</v>
      </c>
      <c r="AT147" s="133"/>
      <c r="AU147" s="53"/>
      <c r="AV147" s="53"/>
      <c r="AW147" s="54"/>
      <c r="AX147" s="63"/>
      <c r="AY147" s="64"/>
      <c r="AZ147" s="65"/>
      <c r="BA147" s="66"/>
      <c r="BB147" s="67"/>
    </row>
    <row r="148" ht="15.75" customHeight="1">
      <c r="A148" s="39" t="s">
        <v>1130</v>
      </c>
      <c r="B148" s="40">
        <v>18264.0</v>
      </c>
      <c r="C148" s="41">
        <v>45686.0</v>
      </c>
      <c r="D148" s="169">
        <v>45686.0</v>
      </c>
      <c r="E148" s="43"/>
      <c r="F148" s="44" t="s">
        <v>1131</v>
      </c>
      <c r="G148" s="45" t="e">
        <v>#N/A</v>
      </c>
      <c r="H148" s="41">
        <v>18074.0</v>
      </c>
      <c r="I148" s="39">
        <v>75.0</v>
      </c>
      <c r="J148" s="46" t="s">
        <v>67</v>
      </c>
      <c r="K148" s="46" t="s">
        <v>67</v>
      </c>
      <c r="L148" s="46" t="s">
        <v>1132</v>
      </c>
      <c r="M148" s="46" t="s">
        <v>99</v>
      </c>
      <c r="N148" s="46" t="s">
        <v>79</v>
      </c>
      <c r="O148" s="46" t="s">
        <v>1133</v>
      </c>
      <c r="P148" s="46" t="s">
        <v>1134</v>
      </c>
      <c r="Q148" s="39" t="s">
        <v>1121</v>
      </c>
      <c r="R148" s="46" t="s">
        <v>1135</v>
      </c>
      <c r="S148" s="39">
        <v>66987.0</v>
      </c>
      <c r="T148" s="46" t="s">
        <v>601</v>
      </c>
      <c r="U148" s="47" t="s">
        <v>67</v>
      </c>
      <c r="V148" s="48">
        <v>52306.02</v>
      </c>
      <c r="W148" s="49">
        <v>10461.2</v>
      </c>
      <c r="X148" s="49">
        <v>0.0</v>
      </c>
      <c r="Y148" s="49">
        <v>25844.82</v>
      </c>
      <c r="Z148" s="50">
        <v>0.0</v>
      </c>
      <c r="AA148" s="51">
        <v>9600.0</v>
      </c>
      <c r="AB148" s="49">
        <v>6400.0</v>
      </c>
      <c r="AC148" s="50">
        <f t="shared" si="5"/>
        <v>16000</v>
      </c>
      <c r="AD148" s="52">
        <f t="shared" si="2"/>
        <v>0</v>
      </c>
      <c r="AE148" s="53" t="s">
        <v>1123</v>
      </c>
      <c r="AF148" s="54" t="s">
        <v>307</v>
      </c>
      <c r="AG148" s="55" t="b">
        <v>1</v>
      </c>
      <c r="AH148" s="194"/>
      <c r="AI148" s="195" t="b">
        <v>1</v>
      </c>
      <c r="AJ148" s="194"/>
      <c r="AK148" s="195" t="b">
        <v>1</v>
      </c>
      <c r="AL148" s="194"/>
      <c r="AM148" s="195" t="s">
        <v>1136</v>
      </c>
      <c r="AN148" s="46" t="b">
        <v>1</v>
      </c>
      <c r="AO148" s="46"/>
      <c r="AP148" s="54" t="s">
        <v>86</v>
      </c>
      <c r="AQ148" s="59" t="s">
        <v>95</v>
      </c>
      <c r="AR148" s="60"/>
      <c r="AS148" s="170">
        <f t="shared" si="3"/>
        <v>45716</v>
      </c>
      <c r="AT148" s="133"/>
      <c r="AU148" s="53"/>
      <c r="AV148" s="53"/>
      <c r="AW148" s="54"/>
      <c r="AX148" s="63"/>
      <c r="AY148" s="64"/>
      <c r="AZ148" s="65"/>
      <c r="BA148" s="66"/>
      <c r="BB148" s="67"/>
    </row>
    <row r="149" ht="15.75" customHeight="1">
      <c r="A149" s="39" t="s">
        <v>1137</v>
      </c>
      <c r="B149" s="40">
        <v>18283.0</v>
      </c>
      <c r="C149" s="41">
        <v>45686.0</v>
      </c>
      <c r="D149" s="169">
        <v>45686.0</v>
      </c>
      <c r="E149" s="43"/>
      <c r="F149" s="44" t="s">
        <v>1138</v>
      </c>
      <c r="G149" s="45" t="e">
        <v>#N/A</v>
      </c>
      <c r="H149" s="41">
        <v>27291.0</v>
      </c>
      <c r="I149" s="39">
        <v>50.0</v>
      </c>
      <c r="J149" s="46" t="s">
        <v>67</v>
      </c>
      <c r="K149" s="46" t="s">
        <v>67</v>
      </c>
      <c r="L149" s="46" t="s">
        <v>1139</v>
      </c>
      <c r="M149" s="46" t="s">
        <v>1140</v>
      </c>
      <c r="N149" s="46" t="s">
        <v>79</v>
      </c>
      <c r="O149" s="46" t="s">
        <v>1141</v>
      </c>
      <c r="P149" s="46" t="s">
        <v>1142</v>
      </c>
      <c r="Q149" s="39" t="s">
        <v>1143</v>
      </c>
      <c r="R149" s="46" t="s">
        <v>1144</v>
      </c>
      <c r="S149" s="39">
        <v>66982.0</v>
      </c>
      <c r="T149" s="46" t="s">
        <v>601</v>
      </c>
      <c r="U149" s="47" t="s">
        <v>67</v>
      </c>
      <c r="V149" s="48">
        <v>29517.72</v>
      </c>
      <c r="W149" s="49">
        <v>0.0</v>
      </c>
      <c r="X149" s="49">
        <v>0.0</v>
      </c>
      <c r="Y149" s="49">
        <v>0.0</v>
      </c>
      <c r="Z149" s="50">
        <v>13517.72</v>
      </c>
      <c r="AA149" s="51">
        <v>9600.0</v>
      </c>
      <c r="AB149" s="49">
        <v>6400.0</v>
      </c>
      <c r="AC149" s="50">
        <f t="shared" si="5"/>
        <v>16000</v>
      </c>
      <c r="AD149" s="52">
        <f t="shared" si="2"/>
        <v>0</v>
      </c>
      <c r="AE149" s="53" t="s">
        <v>1123</v>
      </c>
      <c r="AF149" s="54" t="s">
        <v>307</v>
      </c>
      <c r="AG149" s="55" t="b">
        <v>1</v>
      </c>
      <c r="AH149" s="56"/>
      <c r="AI149" s="57" t="b">
        <v>1</v>
      </c>
      <c r="AJ149" s="56"/>
      <c r="AK149" s="57" t="b">
        <v>1</v>
      </c>
      <c r="AL149" s="56"/>
      <c r="AM149" s="57" t="s">
        <v>1145</v>
      </c>
      <c r="AN149" s="46" t="b">
        <v>1</v>
      </c>
      <c r="AO149" s="46"/>
      <c r="AP149" s="54" t="s">
        <v>86</v>
      </c>
      <c r="AQ149" s="59" t="s">
        <v>74</v>
      </c>
      <c r="AR149" s="60"/>
      <c r="AS149" s="170">
        <f t="shared" si="3"/>
        <v>45716</v>
      </c>
      <c r="AT149" s="133"/>
      <c r="AU149" s="53"/>
      <c r="AV149" s="53"/>
      <c r="AW149" s="54"/>
      <c r="AX149" s="63"/>
      <c r="AY149" s="64"/>
      <c r="AZ149" s="65"/>
      <c r="BA149" s="66"/>
      <c r="BB149" s="67"/>
    </row>
    <row r="150" ht="15.75" customHeight="1">
      <c r="A150" s="39" t="s">
        <v>1146</v>
      </c>
      <c r="B150" s="40">
        <v>18067.0</v>
      </c>
      <c r="C150" s="41">
        <v>45680.0</v>
      </c>
      <c r="D150" s="169">
        <v>45686.0</v>
      </c>
      <c r="E150" s="43"/>
      <c r="F150" s="44" t="s">
        <v>1147</v>
      </c>
      <c r="G150" s="45" t="s">
        <v>1147</v>
      </c>
      <c r="H150" s="41">
        <v>30812.0</v>
      </c>
      <c r="I150" s="39">
        <v>9.0</v>
      </c>
      <c r="J150" s="46" t="s">
        <v>1148</v>
      </c>
      <c r="K150" s="46" t="s">
        <v>1149</v>
      </c>
      <c r="L150" s="46" t="s">
        <v>1150</v>
      </c>
      <c r="M150" s="46" t="s">
        <v>227</v>
      </c>
      <c r="N150" s="46" t="s">
        <v>63</v>
      </c>
      <c r="O150" s="46" t="s">
        <v>1151</v>
      </c>
      <c r="P150" s="44" t="s">
        <v>296</v>
      </c>
      <c r="Q150" s="39" t="s">
        <v>297</v>
      </c>
      <c r="R150" s="46" t="s">
        <v>67</v>
      </c>
      <c r="S150" s="39" t="s">
        <v>67</v>
      </c>
      <c r="T150" s="46" t="s">
        <v>931</v>
      </c>
      <c r="U150" s="47" t="s">
        <v>67</v>
      </c>
      <c r="V150" s="48">
        <v>123051.86</v>
      </c>
      <c r="W150" s="49">
        <v>0.0</v>
      </c>
      <c r="X150" s="49">
        <v>0.0</v>
      </c>
      <c r="Y150" s="49">
        <v>0.0</v>
      </c>
      <c r="Z150" s="50">
        <v>76051.86</v>
      </c>
      <c r="AA150" s="51">
        <v>32900.0</v>
      </c>
      <c r="AB150" s="49">
        <v>14100.0</v>
      </c>
      <c r="AC150" s="50">
        <f t="shared" si="5"/>
        <v>47000</v>
      </c>
      <c r="AD150" s="52">
        <f t="shared" si="2"/>
        <v>0</v>
      </c>
      <c r="AE150" s="53" t="s">
        <v>69</v>
      </c>
      <c r="AF150" s="54" t="s">
        <v>70</v>
      </c>
      <c r="AG150" s="55" t="b">
        <v>1</v>
      </c>
      <c r="AH150" s="56"/>
      <c r="AI150" s="57" t="b">
        <v>1</v>
      </c>
      <c r="AJ150" s="56"/>
      <c r="AK150" s="57" t="b">
        <v>1</v>
      </c>
      <c r="AL150" s="56"/>
      <c r="AM150" s="57" t="s">
        <v>1152</v>
      </c>
      <c r="AN150" s="46" t="b">
        <v>1</v>
      </c>
      <c r="AO150" s="46"/>
      <c r="AP150" s="54" t="s">
        <v>86</v>
      </c>
      <c r="AQ150" s="59" t="s">
        <v>95</v>
      </c>
      <c r="AR150" s="60"/>
      <c r="AS150" s="170">
        <f t="shared" si="3"/>
        <v>45716</v>
      </c>
      <c r="AT150" s="133"/>
      <c r="AU150" s="53"/>
      <c r="AV150" s="53"/>
      <c r="AW150" s="54"/>
      <c r="AX150" s="63"/>
      <c r="AY150" s="64"/>
      <c r="AZ150" s="65"/>
      <c r="BA150" s="66"/>
      <c r="BB150" s="67"/>
    </row>
    <row r="151" ht="15.75" customHeight="1">
      <c r="A151" s="39" t="s">
        <v>1153</v>
      </c>
      <c r="B151" s="40">
        <v>18178.0</v>
      </c>
      <c r="C151" s="41">
        <v>45683.0</v>
      </c>
      <c r="D151" s="169">
        <v>45686.0</v>
      </c>
      <c r="E151" s="43"/>
      <c r="F151" s="44" t="s">
        <v>1154</v>
      </c>
      <c r="G151" s="45" t="s">
        <v>1154</v>
      </c>
      <c r="H151" s="41">
        <v>44913.0</v>
      </c>
      <c r="I151" s="39">
        <v>2.0</v>
      </c>
      <c r="J151" s="46" t="s">
        <v>107</v>
      </c>
      <c r="K151" s="46" t="s">
        <v>1155</v>
      </c>
      <c r="L151" s="46" t="s">
        <v>1156</v>
      </c>
      <c r="M151" s="46" t="s">
        <v>62</v>
      </c>
      <c r="N151" s="46" t="s">
        <v>63</v>
      </c>
      <c r="O151" s="46" t="s">
        <v>1157</v>
      </c>
      <c r="P151" s="46" t="s">
        <v>1158</v>
      </c>
      <c r="Q151" s="39" t="s">
        <v>360</v>
      </c>
      <c r="R151" s="46" t="s">
        <v>67</v>
      </c>
      <c r="S151" s="39" t="s">
        <v>67</v>
      </c>
      <c r="T151" s="46" t="s">
        <v>415</v>
      </c>
      <c r="U151" s="47" t="s">
        <v>67</v>
      </c>
      <c r="V151" s="48">
        <v>46472.75</v>
      </c>
      <c r="W151" s="49">
        <v>0.0</v>
      </c>
      <c r="X151" s="49">
        <v>0.0</v>
      </c>
      <c r="Y151" s="49">
        <v>30803.17</v>
      </c>
      <c r="Z151" s="50">
        <v>1044.58</v>
      </c>
      <c r="AA151" s="51">
        <v>10237.5</v>
      </c>
      <c r="AB151" s="49">
        <v>4387.5</v>
      </c>
      <c r="AC151" s="50">
        <f t="shared" si="5"/>
        <v>14625</v>
      </c>
      <c r="AD151" s="52">
        <f t="shared" si="2"/>
        <v>0</v>
      </c>
      <c r="AE151" s="53" t="s">
        <v>69</v>
      </c>
      <c r="AF151" s="54" t="s">
        <v>70</v>
      </c>
      <c r="AG151" s="55" t="b">
        <v>1</v>
      </c>
      <c r="AH151" s="56"/>
      <c r="AI151" s="57" t="b">
        <v>1</v>
      </c>
      <c r="AJ151" s="56"/>
      <c r="AK151" s="57" t="b">
        <v>1</v>
      </c>
      <c r="AL151" s="56"/>
      <c r="AM151" s="57"/>
      <c r="AN151" s="46" t="b">
        <v>1</v>
      </c>
      <c r="AO151" s="46"/>
      <c r="AP151" s="54" t="s">
        <v>73</v>
      </c>
      <c r="AQ151" s="59" t="s">
        <v>95</v>
      </c>
      <c r="AR151" s="60"/>
      <c r="AS151" s="170">
        <f t="shared" si="3"/>
        <v>45716</v>
      </c>
      <c r="AT151" s="133"/>
      <c r="AU151" s="53"/>
      <c r="AV151" s="53"/>
      <c r="AW151" s="54"/>
      <c r="AX151" s="63"/>
      <c r="AY151" s="64"/>
      <c r="AZ151" s="65"/>
      <c r="BA151" s="66"/>
      <c r="BB151" s="67"/>
    </row>
    <row r="152" ht="15.75" customHeight="1">
      <c r="A152" s="39" t="s">
        <v>1159</v>
      </c>
      <c r="B152" s="40">
        <v>18180.0</v>
      </c>
      <c r="C152" s="41">
        <v>45683.0</v>
      </c>
      <c r="D152" s="169">
        <v>45686.0</v>
      </c>
      <c r="E152" s="43"/>
      <c r="F152" s="44" t="s">
        <v>1160</v>
      </c>
      <c r="G152" s="45" t="s">
        <v>1160</v>
      </c>
      <c r="H152" s="41">
        <v>44973.0</v>
      </c>
      <c r="I152" s="39">
        <v>1.0</v>
      </c>
      <c r="J152" s="46" t="s">
        <v>107</v>
      </c>
      <c r="K152" s="46" t="s">
        <v>1161</v>
      </c>
      <c r="L152" s="46" t="s">
        <v>1162</v>
      </c>
      <c r="M152" s="46" t="s">
        <v>62</v>
      </c>
      <c r="N152" s="46" t="s">
        <v>63</v>
      </c>
      <c r="O152" s="46" t="s">
        <v>1163</v>
      </c>
      <c r="P152" s="46" t="s">
        <v>1164</v>
      </c>
      <c r="Q152" s="39" t="s">
        <v>1165</v>
      </c>
      <c r="R152" s="46" t="s">
        <v>67</v>
      </c>
      <c r="S152" s="39" t="s">
        <v>67</v>
      </c>
      <c r="T152" s="46" t="s">
        <v>639</v>
      </c>
      <c r="U152" s="47" t="s">
        <v>67</v>
      </c>
      <c r="V152" s="48">
        <v>37209.87</v>
      </c>
      <c r="W152" s="49">
        <v>0.0</v>
      </c>
      <c r="X152" s="49">
        <v>0.0</v>
      </c>
      <c r="Y152" s="49">
        <v>22266.6</v>
      </c>
      <c r="Z152" s="50">
        <v>3243.27</v>
      </c>
      <c r="AA152" s="51">
        <v>8190.0</v>
      </c>
      <c r="AB152" s="49">
        <v>3510.0</v>
      </c>
      <c r="AC152" s="50">
        <f t="shared" si="5"/>
        <v>11700</v>
      </c>
      <c r="AD152" s="52">
        <f t="shared" si="2"/>
        <v>0</v>
      </c>
      <c r="AE152" s="53" t="s">
        <v>69</v>
      </c>
      <c r="AF152" s="54" t="s">
        <v>70</v>
      </c>
      <c r="AG152" s="55" t="b">
        <v>1</v>
      </c>
      <c r="AH152" s="56"/>
      <c r="AI152" s="57" t="b">
        <v>1</v>
      </c>
      <c r="AJ152" s="56"/>
      <c r="AK152" s="57" t="b">
        <v>1</v>
      </c>
      <c r="AL152" s="56"/>
      <c r="AM152" s="57"/>
      <c r="AN152" s="46" t="b">
        <v>1</v>
      </c>
      <c r="AO152" s="46"/>
      <c r="AP152" s="54" t="s">
        <v>86</v>
      </c>
      <c r="AQ152" s="59" t="s">
        <v>95</v>
      </c>
      <c r="AR152" s="60"/>
      <c r="AS152" s="170">
        <f t="shared" si="3"/>
        <v>45716</v>
      </c>
      <c r="AT152" s="133"/>
      <c r="AU152" s="53"/>
      <c r="AV152" s="53"/>
      <c r="AW152" s="54"/>
      <c r="AX152" s="63"/>
      <c r="AY152" s="64"/>
      <c r="AZ152" s="65"/>
      <c r="BA152" s="66"/>
      <c r="BB152" s="67"/>
    </row>
    <row r="153" ht="15.75" customHeight="1">
      <c r="A153" s="39" t="s">
        <v>1166</v>
      </c>
      <c r="B153" s="40">
        <v>18105.0</v>
      </c>
      <c r="C153" s="41">
        <v>45681.0</v>
      </c>
      <c r="D153" s="169">
        <v>45686.0</v>
      </c>
      <c r="E153" s="43"/>
      <c r="F153" s="44" t="s">
        <v>1167</v>
      </c>
      <c r="G153" s="45" t="s">
        <v>1167</v>
      </c>
      <c r="H153" s="41">
        <v>43497.0</v>
      </c>
      <c r="I153" s="39">
        <v>5.0</v>
      </c>
      <c r="J153" s="46" t="s">
        <v>107</v>
      </c>
      <c r="K153" s="46" t="s">
        <v>1168</v>
      </c>
      <c r="L153" s="46" t="s">
        <v>1169</v>
      </c>
      <c r="M153" s="46" t="s">
        <v>62</v>
      </c>
      <c r="N153" s="46" t="s">
        <v>63</v>
      </c>
      <c r="O153" s="46" t="s">
        <v>1170</v>
      </c>
      <c r="P153" s="46" t="s">
        <v>1171</v>
      </c>
      <c r="Q153" s="39" t="s">
        <v>66</v>
      </c>
      <c r="R153" s="46" t="s">
        <v>67</v>
      </c>
      <c r="S153" s="39" t="s">
        <v>67</v>
      </c>
      <c r="T153" s="46" t="s">
        <v>134</v>
      </c>
      <c r="U153" s="47" t="s">
        <v>1072</v>
      </c>
      <c r="V153" s="48">
        <v>77851.51</v>
      </c>
      <c r="W153" s="49">
        <v>0.0</v>
      </c>
      <c r="X153" s="49">
        <v>0.0</v>
      </c>
      <c r="Y153" s="49">
        <v>49162.04</v>
      </c>
      <c r="Z153" s="50">
        <v>692.1</v>
      </c>
      <c r="AA153" s="51">
        <v>13650.0</v>
      </c>
      <c r="AB153" s="49">
        <v>5850.0</v>
      </c>
      <c r="AC153" s="50">
        <f t="shared" si="5"/>
        <v>19500</v>
      </c>
      <c r="AD153" s="52">
        <f t="shared" si="2"/>
        <v>8497.37</v>
      </c>
      <c r="AE153" s="53" t="s">
        <v>69</v>
      </c>
      <c r="AF153" s="54" t="s">
        <v>70</v>
      </c>
      <c r="AG153" s="55" t="b">
        <v>1</v>
      </c>
      <c r="AH153" s="56"/>
      <c r="AI153" s="57" t="b">
        <v>1</v>
      </c>
      <c r="AJ153" s="56"/>
      <c r="AK153" s="57" t="b">
        <v>1</v>
      </c>
      <c r="AL153" s="56"/>
      <c r="AM153" s="57"/>
      <c r="AN153" s="46" t="b">
        <v>1</v>
      </c>
      <c r="AO153" s="46"/>
      <c r="AP153" s="54" t="s">
        <v>86</v>
      </c>
      <c r="AQ153" s="59" t="s">
        <v>95</v>
      </c>
      <c r="AR153" s="60"/>
      <c r="AS153" s="170">
        <f t="shared" si="3"/>
        <v>45716</v>
      </c>
      <c r="AT153" s="133"/>
      <c r="AU153" s="53"/>
      <c r="AV153" s="53"/>
      <c r="AW153" s="54"/>
      <c r="AX153" s="63"/>
      <c r="AY153" s="64"/>
      <c r="AZ153" s="65"/>
      <c r="BA153" s="66"/>
      <c r="BB153" s="67"/>
    </row>
    <row r="154" ht="15.75" customHeight="1">
      <c r="A154" s="149" t="s">
        <v>1172</v>
      </c>
      <c r="B154" s="145">
        <v>18168.0</v>
      </c>
      <c r="C154" s="146">
        <v>45683.0</v>
      </c>
      <c r="D154" s="171">
        <v>45686.0</v>
      </c>
      <c r="E154" s="43"/>
      <c r="F154" s="148" t="s">
        <v>1173</v>
      </c>
      <c r="G154" s="196" t="s">
        <v>1173</v>
      </c>
      <c r="H154" s="146">
        <v>31530.0</v>
      </c>
      <c r="I154" s="146"/>
      <c r="J154" s="150" t="s">
        <v>67</v>
      </c>
      <c r="K154" s="150" t="s">
        <v>67</v>
      </c>
      <c r="L154" s="150" t="s">
        <v>1174</v>
      </c>
      <c r="M154" s="150" t="s">
        <v>463</v>
      </c>
      <c r="N154" s="150" t="s">
        <v>79</v>
      </c>
      <c r="O154" s="150" t="s">
        <v>1175</v>
      </c>
      <c r="P154" s="150" t="s">
        <v>1176</v>
      </c>
      <c r="Q154" s="149" t="s">
        <v>472</v>
      </c>
      <c r="R154" s="150" t="s">
        <v>67</v>
      </c>
      <c r="S154" s="149" t="s">
        <v>67</v>
      </c>
      <c r="T154" s="150" t="s">
        <v>1115</v>
      </c>
      <c r="U154" s="151" t="s">
        <v>1177</v>
      </c>
      <c r="V154" s="152">
        <v>72282.6</v>
      </c>
      <c r="W154" s="153">
        <v>0.0</v>
      </c>
      <c r="X154" s="153">
        <v>0.0</v>
      </c>
      <c r="Y154" s="153">
        <v>0.0</v>
      </c>
      <c r="Z154" s="154">
        <v>22425.25</v>
      </c>
      <c r="AA154" s="155">
        <v>12285.0</v>
      </c>
      <c r="AB154" s="153">
        <v>5265.0</v>
      </c>
      <c r="AC154" s="154">
        <f t="shared" si="5"/>
        <v>17550</v>
      </c>
      <c r="AD154" s="156">
        <f t="shared" si="2"/>
        <v>32307.35</v>
      </c>
      <c r="AE154" s="157" t="s">
        <v>84</v>
      </c>
      <c r="AF154" s="158" t="s">
        <v>70</v>
      </c>
      <c r="AG154" s="159" t="b">
        <v>1</v>
      </c>
      <c r="AH154" s="160"/>
      <c r="AI154" s="161" t="b">
        <v>1</v>
      </c>
      <c r="AJ154" s="160"/>
      <c r="AK154" s="161" t="b">
        <v>1</v>
      </c>
      <c r="AL154" s="160"/>
      <c r="AM154" s="161"/>
      <c r="AN154" s="150" t="b">
        <v>1</v>
      </c>
      <c r="AO154" s="150"/>
      <c r="AP154" s="158" t="s">
        <v>266</v>
      </c>
      <c r="AQ154" s="163" t="s">
        <v>127</v>
      </c>
      <c r="AR154" s="164"/>
      <c r="AS154" s="170">
        <f t="shared" si="3"/>
        <v>45716</v>
      </c>
      <c r="AT154" s="133"/>
      <c r="AU154" s="53"/>
      <c r="AV154" s="53"/>
      <c r="AW154" s="54"/>
      <c r="AX154" s="63"/>
      <c r="AY154" s="64"/>
      <c r="AZ154" s="65"/>
      <c r="BA154" s="66"/>
      <c r="BB154" s="67"/>
    </row>
    <row r="155" ht="15.75" customHeight="1">
      <c r="A155" s="39" t="s">
        <v>1178</v>
      </c>
      <c r="B155" s="40">
        <v>18368.0</v>
      </c>
      <c r="C155" s="41">
        <v>45687.0</v>
      </c>
      <c r="D155" s="169">
        <v>45687.0</v>
      </c>
      <c r="E155" s="43"/>
      <c r="F155" s="44" t="s">
        <v>1179</v>
      </c>
      <c r="G155" s="45" t="e">
        <v>#N/A</v>
      </c>
      <c r="H155" s="41">
        <v>29708.0</v>
      </c>
      <c r="I155" s="39">
        <v>43.0</v>
      </c>
      <c r="J155" s="46" t="s">
        <v>67</v>
      </c>
      <c r="K155" s="46" t="s">
        <v>67</v>
      </c>
      <c r="L155" s="46" t="s">
        <v>1180</v>
      </c>
      <c r="M155" s="46" t="s">
        <v>62</v>
      </c>
      <c r="N155" s="46" t="s">
        <v>79</v>
      </c>
      <c r="O155" s="46" t="s">
        <v>1181</v>
      </c>
      <c r="P155" s="46" t="s">
        <v>1181</v>
      </c>
      <c r="Q155" s="39" t="s">
        <v>1182</v>
      </c>
      <c r="R155" s="46" t="s">
        <v>1183</v>
      </c>
      <c r="S155" s="39">
        <v>36825.0</v>
      </c>
      <c r="T155" s="46" t="s">
        <v>1184</v>
      </c>
      <c r="U155" s="47" t="s">
        <v>67</v>
      </c>
      <c r="V155" s="48">
        <v>26425.21</v>
      </c>
      <c r="W155" s="49">
        <v>0.0</v>
      </c>
      <c r="X155" s="49">
        <v>0.0</v>
      </c>
      <c r="Y155" s="49">
        <v>0.0</v>
      </c>
      <c r="Z155" s="50">
        <v>0.0</v>
      </c>
      <c r="AA155" s="51">
        <v>12870.0</v>
      </c>
      <c r="AB155" s="49">
        <v>12285.0</v>
      </c>
      <c r="AC155" s="50">
        <f t="shared" si="5"/>
        <v>25155</v>
      </c>
      <c r="AD155" s="52">
        <f t="shared" si="2"/>
        <v>1270.21</v>
      </c>
      <c r="AE155" s="53" t="s">
        <v>306</v>
      </c>
      <c r="AF155" s="54" t="s">
        <v>307</v>
      </c>
      <c r="AG155" s="55" t="b">
        <v>1</v>
      </c>
      <c r="AH155" s="56"/>
      <c r="AI155" s="57" t="b">
        <v>1</v>
      </c>
      <c r="AJ155" s="56"/>
      <c r="AK155" s="57" t="b">
        <v>1</v>
      </c>
      <c r="AL155" s="56"/>
      <c r="AM155" s="57" t="s">
        <v>246</v>
      </c>
      <c r="AN155" s="46" t="b">
        <v>1</v>
      </c>
      <c r="AO155" s="46"/>
      <c r="AP155" s="54" t="s">
        <v>86</v>
      </c>
      <c r="AQ155" s="59" t="s">
        <v>95</v>
      </c>
      <c r="AR155" s="60"/>
      <c r="AS155" s="193">
        <f t="shared" si="3"/>
        <v>45717</v>
      </c>
      <c r="AT155" s="133"/>
      <c r="AU155" s="53"/>
      <c r="AV155" s="53"/>
      <c r="AW155" s="54"/>
      <c r="AX155" s="63"/>
      <c r="AY155" s="64"/>
      <c r="AZ155" s="65"/>
      <c r="BA155" s="66"/>
      <c r="BB155" s="67"/>
    </row>
    <row r="156" ht="15.75" customHeight="1">
      <c r="A156" s="39" t="s">
        <v>1185</v>
      </c>
      <c r="B156" s="40">
        <v>18357.0</v>
      </c>
      <c r="C156" s="41">
        <v>45687.0</v>
      </c>
      <c r="D156" s="169">
        <v>45687.0</v>
      </c>
      <c r="E156" s="43"/>
      <c r="F156" s="44" t="s">
        <v>1186</v>
      </c>
      <c r="G156" s="45" t="e">
        <v>#N/A</v>
      </c>
      <c r="H156" s="41">
        <v>21565.0</v>
      </c>
      <c r="I156" s="39">
        <v>66.0</v>
      </c>
      <c r="J156" s="46" t="s">
        <v>67</v>
      </c>
      <c r="K156" s="46" t="s">
        <v>67</v>
      </c>
      <c r="L156" s="46" t="s">
        <v>1187</v>
      </c>
      <c r="M156" s="46" t="s">
        <v>99</v>
      </c>
      <c r="N156" s="46" t="s">
        <v>79</v>
      </c>
      <c r="O156" s="46" t="s">
        <v>1188</v>
      </c>
      <c r="P156" s="46" t="s">
        <v>1188</v>
      </c>
      <c r="Q156" s="39" t="s">
        <v>1182</v>
      </c>
      <c r="R156" s="46" t="s">
        <v>1189</v>
      </c>
      <c r="S156" s="39">
        <v>37607.0</v>
      </c>
      <c r="T156" s="46" t="s">
        <v>1184</v>
      </c>
      <c r="U156" s="47" t="s">
        <v>67</v>
      </c>
      <c r="V156" s="48">
        <v>18135.0</v>
      </c>
      <c r="W156" s="49">
        <v>0.0</v>
      </c>
      <c r="X156" s="49">
        <v>0.0</v>
      </c>
      <c r="Y156" s="49">
        <v>0.0</v>
      </c>
      <c r="Z156" s="50">
        <v>0.0</v>
      </c>
      <c r="AA156" s="51">
        <v>14040.0</v>
      </c>
      <c r="AB156" s="49">
        <v>4095.0</v>
      </c>
      <c r="AC156" s="50">
        <f t="shared" si="5"/>
        <v>18135</v>
      </c>
      <c r="AD156" s="52">
        <f t="shared" si="2"/>
        <v>0</v>
      </c>
      <c r="AE156" s="53" t="s">
        <v>306</v>
      </c>
      <c r="AF156" s="54" t="s">
        <v>307</v>
      </c>
      <c r="AG156" s="55" t="b">
        <v>1</v>
      </c>
      <c r="AH156" s="56"/>
      <c r="AI156" s="57" t="b">
        <v>1</v>
      </c>
      <c r="AJ156" s="56"/>
      <c r="AK156" s="57" t="b">
        <v>1</v>
      </c>
      <c r="AL156" s="56"/>
      <c r="AM156" s="57" t="s">
        <v>246</v>
      </c>
      <c r="AN156" s="46" t="b">
        <v>1</v>
      </c>
      <c r="AO156" s="46"/>
      <c r="AP156" s="54" t="s">
        <v>86</v>
      </c>
      <c r="AQ156" s="59" t="s">
        <v>95</v>
      </c>
      <c r="AR156" s="60"/>
      <c r="AS156" s="170">
        <f t="shared" si="3"/>
        <v>45717</v>
      </c>
      <c r="AT156" s="133"/>
      <c r="AU156" s="53"/>
      <c r="AV156" s="53"/>
      <c r="AW156" s="54"/>
      <c r="AX156" s="63"/>
      <c r="AY156" s="64"/>
      <c r="AZ156" s="65"/>
      <c r="BA156" s="66"/>
      <c r="BB156" s="67"/>
    </row>
    <row r="157" ht="15.75" customHeight="1">
      <c r="A157" s="39" t="s">
        <v>1190</v>
      </c>
      <c r="B157" s="40">
        <v>18359.0</v>
      </c>
      <c r="C157" s="41">
        <v>45687.0</v>
      </c>
      <c r="D157" s="169">
        <v>45687.0</v>
      </c>
      <c r="E157" s="43"/>
      <c r="F157" s="44" t="s">
        <v>1191</v>
      </c>
      <c r="G157" s="45" t="e">
        <v>#N/A</v>
      </c>
      <c r="H157" s="41">
        <v>19227.0</v>
      </c>
      <c r="I157" s="39">
        <v>72.0</v>
      </c>
      <c r="J157" s="46" t="s">
        <v>67</v>
      </c>
      <c r="K157" s="46" t="s">
        <v>67</v>
      </c>
      <c r="L157" s="46" t="s">
        <v>1192</v>
      </c>
      <c r="M157" s="46" t="s">
        <v>99</v>
      </c>
      <c r="N157" s="46" t="s">
        <v>79</v>
      </c>
      <c r="O157" s="46" t="s">
        <v>1188</v>
      </c>
      <c r="P157" s="46" t="s">
        <v>1188</v>
      </c>
      <c r="Q157" s="39" t="s">
        <v>1182</v>
      </c>
      <c r="R157" s="46" t="s">
        <v>1183</v>
      </c>
      <c r="S157" s="39">
        <v>36825.0</v>
      </c>
      <c r="T157" s="46" t="s">
        <v>1184</v>
      </c>
      <c r="U157" s="47" t="s">
        <v>67</v>
      </c>
      <c r="V157" s="48">
        <v>26721.18</v>
      </c>
      <c r="W157" s="49">
        <v>0.0</v>
      </c>
      <c r="X157" s="49">
        <v>0.0</v>
      </c>
      <c r="Y157" s="49">
        <v>0.0</v>
      </c>
      <c r="Z157" s="50">
        <v>0.0</v>
      </c>
      <c r="AA157" s="51">
        <v>12870.0</v>
      </c>
      <c r="AB157" s="49">
        <v>12285.0</v>
      </c>
      <c r="AC157" s="50">
        <f t="shared" si="5"/>
        <v>25155</v>
      </c>
      <c r="AD157" s="52">
        <f t="shared" si="2"/>
        <v>1566.18</v>
      </c>
      <c r="AE157" s="53" t="s">
        <v>306</v>
      </c>
      <c r="AF157" s="54" t="s">
        <v>307</v>
      </c>
      <c r="AG157" s="55" t="b">
        <v>1</v>
      </c>
      <c r="AH157" s="56"/>
      <c r="AI157" s="57" t="b">
        <v>1</v>
      </c>
      <c r="AJ157" s="56"/>
      <c r="AK157" s="57" t="b">
        <v>1</v>
      </c>
      <c r="AL157" s="56"/>
      <c r="AM157" s="57" t="s">
        <v>246</v>
      </c>
      <c r="AN157" s="46" t="b">
        <v>1</v>
      </c>
      <c r="AO157" s="46"/>
      <c r="AP157" s="54" t="s">
        <v>86</v>
      </c>
      <c r="AQ157" s="59" t="s">
        <v>95</v>
      </c>
      <c r="AR157" s="60"/>
      <c r="AS157" s="170">
        <f t="shared" si="3"/>
        <v>45717</v>
      </c>
      <c r="AT157" s="133"/>
      <c r="AU157" s="53"/>
      <c r="AV157" s="53"/>
      <c r="AW157" s="54"/>
      <c r="AX157" s="63"/>
      <c r="AY157" s="64"/>
      <c r="AZ157" s="65"/>
      <c r="BA157" s="66"/>
      <c r="BB157" s="67"/>
    </row>
    <row r="158" ht="15.75" customHeight="1">
      <c r="A158" s="39" t="s">
        <v>1193</v>
      </c>
      <c r="B158" s="40">
        <v>18358.0</v>
      </c>
      <c r="C158" s="41">
        <v>45687.0</v>
      </c>
      <c r="D158" s="169">
        <v>45687.0</v>
      </c>
      <c r="E158" s="43"/>
      <c r="F158" s="44" t="s">
        <v>1194</v>
      </c>
      <c r="G158" s="45" t="e">
        <v>#N/A</v>
      </c>
      <c r="H158" s="41">
        <v>25486.0</v>
      </c>
      <c r="I158" s="39">
        <v>55.0</v>
      </c>
      <c r="J158" s="46" t="s">
        <v>67</v>
      </c>
      <c r="K158" s="46" t="s">
        <v>67</v>
      </c>
      <c r="L158" s="46" t="s">
        <v>1195</v>
      </c>
      <c r="M158" s="46" t="s">
        <v>1112</v>
      </c>
      <c r="N158" s="46" t="s">
        <v>79</v>
      </c>
      <c r="O158" s="46" t="s">
        <v>1181</v>
      </c>
      <c r="P158" s="46" t="s">
        <v>1181</v>
      </c>
      <c r="Q158" s="39" t="s">
        <v>1182</v>
      </c>
      <c r="R158" s="46" t="s">
        <v>1196</v>
      </c>
      <c r="S158" s="39">
        <v>36488.0</v>
      </c>
      <c r="T158" s="46" t="s">
        <v>1184</v>
      </c>
      <c r="U158" s="47" t="s">
        <v>67</v>
      </c>
      <c r="V158" s="48">
        <v>22687.01</v>
      </c>
      <c r="W158" s="49">
        <v>0.0</v>
      </c>
      <c r="X158" s="49">
        <v>0.0</v>
      </c>
      <c r="Y158" s="49">
        <v>0.0</v>
      </c>
      <c r="Z158" s="50">
        <v>0.0</v>
      </c>
      <c r="AA158" s="51">
        <v>10725.0</v>
      </c>
      <c r="AB158" s="49">
        <v>8190.0</v>
      </c>
      <c r="AC158" s="50">
        <f t="shared" si="5"/>
        <v>18915</v>
      </c>
      <c r="AD158" s="52">
        <f t="shared" si="2"/>
        <v>3772.01</v>
      </c>
      <c r="AE158" s="53" t="s">
        <v>306</v>
      </c>
      <c r="AF158" s="54" t="s">
        <v>307</v>
      </c>
      <c r="AG158" s="55" t="b">
        <v>1</v>
      </c>
      <c r="AH158" s="56"/>
      <c r="AI158" s="57" t="b">
        <v>1</v>
      </c>
      <c r="AJ158" s="56"/>
      <c r="AK158" s="57" t="b">
        <v>1</v>
      </c>
      <c r="AL158" s="56"/>
      <c r="AM158" s="57" t="s">
        <v>246</v>
      </c>
      <c r="AN158" s="46" t="b">
        <v>1</v>
      </c>
      <c r="AO158" s="46"/>
      <c r="AP158" s="54" t="s">
        <v>86</v>
      </c>
      <c r="AQ158" s="59" t="s">
        <v>95</v>
      </c>
      <c r="AR158" s="60"/>
      <c r="AS158" s="170">
        <f t="shared" si="3"/>
        <v>45717</v>
      </c>
      <c r="AT158" s="133"/>
      <c r="AU158" s="53"/>
      <c r="AV158" s="53"/>
      <c r="AW158" s="54"/>
      <c r="AX158" s="63"/>
      <c r="AY158" s="64"/>
      <c r="AZ158" s="65"/>
      <c r="BA158" s="66"/>
      <c r="BB158" s="67"/>
    </row>
    <row r="159" ht="15.75" customHeight="1">
      <c r="A159" s="39" t="s">
        <v>1197</v>
      </c>
      <c r="B159" s="40">
        <v>18350.0</v>
      </c>
      <c r="C159" s="41">
        <v>45687.0</v>
      </c>
      <c r="D159" s="169">
        <v>45687.0</v>
      </c>
      <c r="E159" s="43"/>
      <c r="F159" s="44" t="s">
        <v>1198</v>
      </c>
      <c r="G159" s="45" t="e">
        <v>#N/A</v>
      </c>
      <c r="H159" s="41">
        <v>23704.0</v>
      </c>
      <c r="I159" s="39">
        <v>60.0</v>
      </c>
      <c r="J159" s="46" t="s">
        <v>67</v>
      </c>
      <c r="K159" s="46" t="s">
        <v>67</v>
      </c>
      <c r="L159" s="46" t="s">
        <v>1199</v>
      </c>
      <c r="M159" s="46" t="s">
        <v>62</v>
      </c>
      <c r="N159" s="46" t="s">
        <v>79</v>
      </c>
      <c r="O159" s="46" t="s">
        <v>1181</v>
      </c>
      <c r="P159" s="46" t="s">
        <v>1181</v>
      </c>
      <c r="Q159" s="39" t="s">
        <v>1182</v>
      </c>
      <c r="R159" s="46" t="s">
        <v>1183</v>
      </c>
      <c r="S159" s="39">
        <v>36825.0</v>
      </c>
      <c r="T159" s="46" t="s">
        <v>1184</v>
      </c>
      <c r="U159" s="47" t="s">
        <v>67</v>
      </c>
      <c r="V159" s="48">
        <v>25155.0</v>
      </c>
      <c r="W159" s="49">
        <v>0.0</v>
      </c>
      <c r="X159" s="49">
        <v>0.0</v>
      </c>
      <c r="Y159" s="49">
        <v>0.0</v>
      </c>
      <c r="Z159" s="50">
        <v>0.0</v>
      </c>
      <c r="AA159" s="51">
        <v>12870.0</v>
      </c>
      <c r="AB159" s="49">
        <v>12285.0</v>
      </c>
      <c r="AC159" s="50">
        <f t="shared" si="5"/>
        <v>25155</v>
      </c>
      <c r="AD159" s="52">
        <f t="shared" si="2"/>
        <v>0</v>
      </c>
      <c r="AE159" s="53" t="s">
        <v>306</v>
      </c>
      <c r="AF159" s="54" t="s">
        <v>307</v>
      </c>
      <c r="AG159" s="55" t="b">
        <v>1</v>
      </c>
      <c r="AH159" s="56"/>
      <c r="AI159" s="57" t="b">
        <v>1</v>
      </c>
      <c r="AJ159" s="56"/>
      <c r="AK159" s="57" t="b">
        <v>1</v>
      </c>
      <c r="AL159" s="56"/>
      <c r="AM159" s="57" t="s">
        <v>246</v>
      </c>
      <c r="AN159" s="46" t="b">
        <v>1</v>
      </c>
      <c r="AO159" s="46"/>
      <c r="AP159" s="54" t="s">
        <v>86</v>
      </c>
      <c r="AQ159" s="59" t="s">
        <v>95</v>
      </c>
      <c r="AR159" s="60"/>
      <c r="AS159" s="170">
        <f t="shared" si="3"/>
        <v>45717</v>
      </c>
      <c r="AT159" s="133"/>
      <c r="AU159" s="53"/>
      <c r="AV159" s="53"/>
      <c r="AW159" s="54"/>
      <c r="AX159" s="63"/>
      <c r="AY159" s="64"/>
      <c r="AZ159" s="65"/>
      <c r="BA159" s="66"/>
      <c r="BB159" s="67"/>
    </row>
    <row r="160" ht="15.75" customHeight="1">
      <c r="A160" s="39" t="s">
        <v>1200</v>
      </c>
      <c r="B160" s="40">
        <v>18206.0</v>
      </c>
      <c r="C160" s="41">
        <v>45684.0</v>
      </c>
      <c r="D160" s="169">
        <v>45687.0</v>
      </c>
      <c r="E160" s="43"/>
      <c r="F160" s="44" t="s">
        <v>1201</v>
      </c>
      <c r="G160" s="45" t="s">
        <v>1201</v>
      </c>
      <c r="H160" s="41">
        <v>20691.0</v>
      </c>
      <c r="I160" s="39">
        <v>68.0</v>
      </c>
      <c r="J160" s="46" t="s">
        <v>67</v>
      </c>
      <c r="K160" s="46" t="s">
        <v>67</v>
      </c>
      <c r="L160" s="46" t="s">
        <v>1202</v>
      </c>
      <c r="M160" s="46" t="s">
        <v>99</v>
      </c>
      <c r="N160" s="46" t="s">
        <v>79</v>
      </c>
      <c r="O160" s="46" t="s">
        <v>1203</v>
      </c>
      <c r="P160" s="46" t="s">
        <v>1204</v>
      </c>
      <c r="Q160" s="39" t="s">
        <v>768</v>
      </c>
      <c r="R160" s="46" t="s">
        <v>1205</v>
      </c>
      <c r="S160" s="39">
        <v>11000.0</v>
      </c>
      <c r="T160" s="46" t="s">
        <v>664</v>
      </c>
      <c r="U160" s="47" t="s">
        <v>1206</v>
      </c>
      <c r="V160" s="48">
        <v>122878.44</v>
      </c>
      <c r="W160" s="49">
        <v>24575.73</v>
      </c>
      <c r="X160" s="49">
        <v>0.0</v>
      </c>
      <c r="Y160" s="49">
        <v>0.0</v>
      </c>
      <c r="Z160" s="50">
        <v>77749.71</v>
      </c>
      <c r="AA160" s="51">
        <v>10725.0</v>
      </c>
      <c r="AB160" s="49">
        <v>9828.0</v>
      </c>
      <c r="AC160" s="50">
        <f t="shared" si="5"/>
        <v>20553</v>
      </c>
      <c r="AD160" s="52">
        <f t="shared" si="2"/>
        <v>0</v>
      </c>
      <c r="AE160" s="53" t="s">
        <v>150</v>
      </c>
      <c r="AF160" s="54" t="s">
        <v>70</v>
      </c>
      <c r="AG160" s="55" t="b">
        <v>1</v>
      </c>
      <c r="AH160" s="56"/>
      <c r="AI160" s="57" t="b">
        <v>1</v>
      </c>
      <c r="AJ160" s="56"/>
      <c r="AK160" s="57" t="b">
        <v>1</v>
      </c>
      <c r="AL160" s="56"/>
      <c r="AM160" s="57" t="s">
        <v>151</v>
      </c>
      <c r="AN160" s="46" t="b">
        <v>1</v>
      </c>
      <c r="AO160" s="46"/>
      <c r="AP160" s="54" t="s">
        <v>86</v>
      </c>
      <c r="AQ160" s="59" t="s">
        <v>95</v>
      </c>
      <c r="AR160" s="60"/>
      <c r="AS160" s="170">
        <f t="shared" si="3"/>
        <v>45717</v>
      </c>
      <c r="AT160" s="133"/>
      <c r="AU160" s="53"/>
      <c r="AV160" s="53"/>
      <c r="AW160" s="54"/>
      <c r="AX160" s="63"/>
      <c r="AY160" s="64"/>
      <c r="AZ160" s="65"/>
      <c r="BA160" s="66"/>
      <c r="BB160" s="67"/>
    </row>
    <row r="161" ht="15.75" customHeight="1">
      <c r="A161" s="39" t="s">
        <v>1207</v>
      </c>
      <c r="B161" s="40">
        <v>18353.0</v>
      </c>
      <c r="C161" s="41">
        <v>45687.0</v>
      </c>
      <c r="D161" s="169">
        <v>45687.0</v>
      </c>
      <c r="E161" s="43"/>
      <c r="F161" s="44" t="s">
        <v>1208</v>
      </c>
      <c r="G161" s="45" t="e">
        <v>#N/A</v>
      </c>
      <c r="H161" s="41">
        <v>28309.0</v>
      </c>
      <c r="I161" s="39">
        <v>47.0</v>
      </c>
      <c r="J161" s="46" t="s">
        <v>67</v>
      </c>
      <c r="K161" s="46" t="s">
        <v>67</v>
      </c>
      <c r="L161" s="46" t="s">
        <v>1209</v>
      </c>
      <c r="M161" s="46" t="s">
        <v>62</v>
      </c>
      <c r="N161" s="46" t="s">
        <v>79</v>
      </c>
      <c r="O161" s="46" t="s">
        <v>1210</v>
      </c>
      <c r="P161" s="46" t="s">
        <v>1210</v>
      </c>
      <c r="Q161" s="39" t="s">
        <v>1211</v>
      </c>
      <c r="R161" s="46" t="s">
        <v>1212</v>
      </c>
      <c r="S161" s="39">
        <v>65270.0</v>
      </c>
      <c r="T161" s="46" t="s">
        <v>601</v>
      </c>
      <c r="U161" s="47" t="s">
        <v>67</v>
      </c>
      <c r="V161" s="48">
        <v>19836.86</v>
      </c>
      <c r="W161" s="49">
        <v>0.0</v>
      </c>
      <c r="X161" s="49">
        <v>0.0</v>
      </c>
      <c r="Y161" s="49">
        <v>0.0</v>
      </c>
      <c r="Z161" s="50">
        <v>5891.93</v>
      </c>
      <c r="AA161" s="51">
        <v>10725.0</v>
      </c>
      <c r="AB161" s="49">
        <v>4914.0</v>
      </c>
      <c r="AC161" s="50">
        <f t="shared" si="5"/>
        <v>15639</v>
      </c>
      <c r="AD161" s="52">
        <f t="shared" si="2"/>
        <v>-1694.07</v>
      </c>
      <c r="AE161" s="53" t="s">
        <v>306</v>
      </c>
      <c r="AF161" s="54" t="s">
        <v>307</v>
      </c>
      <c r="AG161" s="55" t="b">
        <v>1</v>
      </c>
      <c r="AH161" s="56"/>
      <c r="AI161" s="57" t="b">
        <v>1</v>
      </c>
      <c r="AJ161" s="56"/>
      <c r="AK161" s="57" t="b">
        <v>1</v>
      </c>
      <c r="AL161" s="56"/>
      <c r="AM161" s="57" t="s">
        <v>246</v>
      </c>
      <c r="AN161" s="46" t="b">
        <v>1</v>
      </c>
      <c r="AO161" s="46"/>
      <c r="AP161" s="54" t="s">
        <v>86</v>
      </c>
      <c r="AQ161" s="59" t="s">
        <v>95</v>
      </c>
      <c r="AR161" s="60"/>
      <c r="AS161" s="170">
        <f t="shared" si="3"/>
        <v>45717</v>
      </c>
      <c r="AT161" s="133"/>
      <c r="AU161" s="53"/>
      <c r="AV161" s="53"/>
      <c r="AW161" s="54"/>
      <c r="AX161" s="63"/>
      <c r="AY161" s="64"/>
      <c r="AZ161" s="65"/>
      <c r="BA161" s="66"/>
      <c r="BB161" s="67"/>
    </row>
    <row r="162" ht="15.75" customHeight="1">
      <c r="A162" s="39" t="s">
        <v>1213</v>
      </c>
      <c r="B162" s="40">
        <v>18333.0</v>
      </c>
      <c r="C162" s="41">
        <v>45687.0</v>
      </c>
      <c r="D162" s="169">
        <v>45687.0</v>
      </c>
      <c r="E162" s="43"/>
      <c r="F162" s="44" t="s">
        <v>1214</v>
      </c>
      <c r="G162" s="45" t="e">
        <v>#N/A</v>
      </c>
      <c r="H162" s="41">
        <v>26054.0</v>
      </c>
      <c r="I162" s="39">
        <v>53.0</v>
      </c>
      <c r="J162" s="46" t="s">
        <v>67</v>
      </c>
      <c r="K162" s="46" t="s">
        <v>67</v>
      </c>
      <c r="L162" s="46" t="s">
        <v>1215</v>
      </c>
      <c r="M162" s="46" t="s">
        <v>227</v>
      </c>
      <c r="N162" s="46" t="s">
        <v>79</v>
      </c>
      <c r="O162" s="46" t="s">
        <v>1216</v>
      </c>
      <c r="P162" s="46" t="s">
        <v>1217</v>
      </c>
      <c r="Q162" s="39" t="s">
        <v>1218</v>
      </c>
      <c r="R162" s="46" t="s">
        <v>1219</v>
      </c>
      <c r="S162" s="39">
        <v>52000.0</v>
      </c>
      <c r="T162" s="46" t="s">
        <v>943</v>
      </c>
      <c r="U162" s="47" t="s">
        <v>1105</v>
      </c>
      <c r="V162" s="48">
        <v>92011.57</v>
      </c>
      <c r="W162" s="49">
        <v>0.0</v>
      </c>
      <c r="X162" s="49">
        <v>0.0</v>
      </c>
      <c r="Y162" s="49">
        <v>0.0</v>
      </c>
      <c r="Z162" s="50">
        <v>75904.57</v>
      </c>
      <c r="AA162" s="51">
        <v>9555.0</v>
      </c>
      <c r="AB162" s="49">
        <v>6552.0</v>
      </c>
      <c r="AC162" s="50">
        <f t="shared" si="5"/>
        <v>16107</v>
      </c>
      <c r="AD162" s="52">
        <f t="shared" si="2"/>
        <v>0</v>
      </c>
      <c r="AE162" s="53" t="s">
        <v>306</v>
      </c>
      <c r="AF162" s="54" t="s">
        <v>307</v>
      </c>
      <c r="AG162" s="55" t="b">
        <v>1</v>
      </c>
      <c r="AH162" s="56"/>
      <c r="AI162" s="57" t="b">
        <v>1</v>
      </c>
      <c r="AJ162" s="56"/>
      <c r="AK162" s="57" t="b">
        <v>1</v>
      </c>
      <c r="AL162" s="56"/>
      <c r="AM162" s="57" t="s">
        <v>246</v>
      </c>
      <c r="AN162" s="46" t="b">
        <v>1</v>
      </c>
      <c r="AO162" s="46"/>
      <c r="AP162" s="54" t="s">
        <v>86</v>
      </c>
      <c r="AQ162" s="59" t="s">
        <v>95</v>
      </c>
      <c r="AR162" s="60"/>
      <c r="AS162" s="170">
        <f t="shared" si="3"/>
        <v>45717</v>
      </c>
      <c r="AT162" s="133"/>
      <c r="AU162" s="53"/>
      <c r="AV162" s="53"/>
      <c r="AW162" s="54"/>
      <c r="AX162" s="63"/>
      <c r="AY162" s="64"/>
      <c r="AZ162" s="65"/>
      <c r="BA162" s="66"/>
      <c r="BB162" s="67"/>
    </row>
    <row r="163" ht="15.75" customHeight="1">
      <c r="A163" s="149" t="s">
        <v>1220</v>
      </c>
      <c r="B163" s="145">
        <v>18252.0</v>
      </c>
      <c r="C163" s="146">
        <v>45687.0</v>
      </c>
      <c r="D163" s="171">
        <v>45687.0</v>
      </c>
      <c r="E163" s="43"/>
      <c r="F163" s="148" t="s">
        <v>1221</v>
      </c>
      <c r="G163" s="196" t="e">
        <v>#N/A</v>
      </c>
      <c r="H163" s="146">
        <v>22698.0</v>
      </c>
      <c r="I163" s="149">
        <v>62.0</v>
      </c>
      <c r="J163" s="150" t="s">
        <v>67</v>
      </c>
      <c r="K163" s="150" t="s">
        <v>67</v>
      </c>
      <c r="L163" s="150" t="s">
        <v>1222</v>
      </c>
      <c r="M163" s="150" t="s">
        <v>164</v>
      </c>
      <c r="N163" s="150" t="s">
        <v>79</v>
      </c>
      <c r="O163" s="150" t="s">
        <v>1223</v>
      </c>
      <c r="P163" s="150" t="s">
        <v>1224</v>
      </c>
      <c r="Q163" s="149" t="s">
        <v>1225</v>
      </c>
      <c r="R163" s="150" t="s">
        <v>1226</v>
      </c>
      <c r="S163" s="149">
        <v>52276.0</v>
      </c>
      <c r="T163" s="150" t="s">
        <v>943</v>
      </c>
      <c r="U163" s="151" t="s">
        <v>1105</v>
      </c>
      <c r="V163" s="152">
        <v>83607.24</v>
      </c>
      <c r="W163" s="153">
        <v>16721.45</v>
      </c>
      <c r="X163" s="153">
        <v>0.0</v>
      </c>
      <c r="Y163" s="153">
        <v>42432.79</v>
      </c>
      <c r="Z163" s="154">
        <v>0.0</v>
      </c>
      <c r="AA163" s="155">
        <v>10530.0</v>
      </c>
      <c r="AB163" s="153">
        <v>13923.0</v>
      </c>
      <c r="AC163" s="50">
        <f t="shared" si="5"/>
        <v>24453</v>
      </c>
      <c r="AD163" s="156">
        <f t="shared" si="2"/>
        <v>0</v>
      </c>
      <c r="AE163" s="157" t="s">
        <v>306</v>
      </c>
      <c r="AF163" s="158" t="s">
        <v>307</v>
      </c>
      <c r="AG163" s="159" t="b">
        <v>1</v>
      </c>
      <c r="AH163" s="160"/>
      <c r="AI163" s="161" t="b">
        <v>1</v>
      </c>
      <c r="AJ163" s="160"/>
      <c r="AK163" s="161" t="b">
        <v>1</v>
      </c>
      <c r="AL163" s="160"/>
      <c r="AM163" s="161" t="s">
        <v>151</v>
      </c>
      <c r="AN163" s="150" t="b">
        <v>1</v>
      </c>
      <c r="AO163" s="150"/>
      <c r="AP163" s="158" t="s">
        <v>86</v>
      </c>
      <c r="AQ163" s="163" t="s">
        <v>95</v>
      </c>
      <c r="AR163" s="164"/>
      <c r="AS163" s="172">
        <f t="shared" si="3"/>
        <v>45717</v>
      </c>
      <c r="AT163" s="133"/>
      <c r="AU163" s="53"/>
      <c r="AV163" s="53"/>
      <c r="AW163" s="54"/>
      <c r="AX163" s="63"/>
      <c r="AY163" s="64"/>
      <c r="AZ163" s="65"/>
      <c r="BA163" s="66"/>
      <c r="BB163" s="67"/>
    </row>
    <row r="164" ht="15.75" customHeight="1">
      <c r="A164" s="39" t="s">
        <v>1227</v>
      </c>
      <c r="B164" s="40">
        <v>18260.0</v>
      </c>
      <c r="C164" s="41">
        <v>45685.0</v>
      </c>
      <c r="D164" s="169">
        <v>45688.0</v>
      </c>
      <c r="E164" s="43"/>
      <c r="F164" s="44" t="s">
        <v>1228</v>
      </c>
      <c r="G164" s="45" t="s">
        <v>1228</v>
      </c>
      <c r="H164" s="41">
        <v>41781.0</v>
      </c>
      <c r="I164" s="39">
        <v>10.0</v>
      </c>
      <c r="J164" s="46" t="s">
        <v>67</v>
      </c>
      <c r="K164" s="46" t="s">
        <v>1229</v>
      </c>
      <c r="L164" s="46" t="s">
        <v>1230</v>
      </c>
      <c r="M164" s="46" t="s">
        <v>62</v>
      </c>
      <c r="N164" s="46" t="s">
        <v>79</v>
      </c>
      <c r="O164" s="46" t="s">
        <v>1151</v>
      </c>
      <c r="P164" s="46" t="s">
        <v>202</v>
      </c>
      <c r="Q164" s="39" t="s">
        <v>66</v>
      </c>
      <c r="R164" s="46" t="s">
        <v>67</v>
      </c>
      <c r="S164" s="39" t="s">
        <v>67</v>
      </c>
      <c r="T164" s="46" t="s">
        <v>134</v>
      </c>
      <c r="U164" s="47" t="s">
        <v>67</v>
      </c>
      <c r="V164" s="48">
        <v>34360.47</v>
      </c>
      <c r="W164" s="49">
        <v>0.0</v>
      </c>
      <c r="X164" s="49">
        <v>0.0</v>
      </c>
      <c r="Y164" s="49">
        <v>13960.69</v>
      </c>
      <c r="Z164" s="50">
        <v>899.78</v>
      </c>
      <c r="AA164" s="51">
        <v>13650.0</v>
      </c>
      <c r="AB164" s="49">
        <v>5850.0</v>
      </c>
      <c r="AC164" s="197">
        <f t="shared" si="5"/>
        <v>19500</v>
      </c>
      <c r="AD164" s="52">
        <f t="shared" si="2"/>
        <v>0</v>
      </c>
      <c r="AE164" s="53" t="s">
        <v>69</v>
      </c>
      <c r="AF164" s="54" t="s">
        <v>70</v>
      </c>
      <c r="AG164" s="55" t="b">
        <v>1</v>
      </c>
      <c r="AH164" s="56"/>
      <c r="AI164" s="57" t="b">
        <v>1</v>
      </c>
      <c r="AJ164" s="56"/>
      <c r="AK164" s="57" t="b">
        <v>1</v>
      </c>
      <c r="AL164" s="56"/>
      <c r="AM164" s="57"/>
      <c r="AN164" s="46" t="b">
        <v>1</v>
      </c>
      <c r="AO164" s="46"/>
      <c r="AP164" s="54" t="s">
        <v>86</v>
      </c>
      <c r="AQ164" s="59" t="s">
        <v>95</v>
      </c>
      <c r="AR164" s="60"/>
      <c r="AS164" s="170">
        <f t="shared" si="3"/>
        <v>45718</v>
      </c>
      <c r="AT164" s="133"/>
      <c r="AU164" s="53"/>
      <c r="AV164" s="53"/>
      <c r="AW164" s="54"/>
      <c r="AX164" s="63"/>
      <c r="AY164" s="64"/>
      <c r="AZ164" s="65"/>
      <c r="BA164" s="66"/>
      <c r="BB164" s="67"/>
    </row>
    <row r="165" ht="15.75" customHeight="1">
      <c r="A165" s="39" t="s">
        <v>1231</v>
      </c>
      <c r="B165" s="40">
        <v>18276.0</v>
      </c>
      <c r="C165" s="41">
        <v>45685.0</v>
      </c>
      <c r="D165" s="169">
        <v>45688.0</v>
      </c>
      <c r="E165" s="43"/>
      <c r="F165" s="44" t="s">
        <v>1232</v>
      </c>
      <c r="G165" s="45" t="s">
        <v>1232</v>
      </c>
      <c r="H165" s="41">
        <v>45313.0</v>
      </c>
      <c r="I165" s="39">
        <v>1.0</v>
      </c>
      <c r="J165" s="46" t="s">
        <v>1233</v>
      </c>
      <c r="K165" s="46" t="s">
        <v>1234</v>
      </c>
      <c r="L165" s="46" t="s">
        <v>1235</v>
      </c>
      <c r="M165" s="46" t="s">
        <v>164</v>
      </c>
      <c r="N165" s="46" t="s">
        <v>63</v>
      </c>
      <c r="O165" s="46" t="s">
        <v>1236</v>
      </c>
      <c r="P165" s="46" t="s">
        <v>1237</v>
      </c>
      <c r="Q165" s="39" t="s">
        <v>1238</v>
      </c>
      <c r="R165" s="46" t="s">
        <v>67</v>
      </c>
      <c r="S165" s="39" t="s">
        <v>67</v>
      </c>
      <c r="T165" s="46" t="s">
        <v>1239</v>
      </c>
      <c r="U165" s="47" t="s">
        <v>67</v>
      </c>
      <c r="V165" s="48">
        <v>73358.42</v>
      </c>
      <c r="W165" s="49">
        <v>0.0</v>
      </c>
      <c r="X165" s="49">
        <v>0.0</v>
      </c>
      <c r="Y165" s="49">
        <v>0.0</v>
      </c>
      <c r="Z165" s="50">
        <v>44108.42</v>
      </c>
      <c r="AA165" s="51">
        <v>20475.0</v>
      </c>
      <c r="AB165" s="49">
        <v>8775.0</v>
      </c>
      <c r="AC165" s="50">
        <f t="shared" si="5"/>
        <v>29250</v>
      </c>
      <c r="AD165" s="52">
        <f t="shared" si="2"/>
        <v>0</v>
      </c>
      <c r="AE165" s="53" t="s">
        <v>69</v>
      </c>
      <c r="AF165" s="54" t="s">
        <v>70</v>
      </c>
      <c r="AG165" s="55" t="b">
        <v>1</v>
      </c>
      <c r="AH165" s="56"/>
      <c r="AI165" s="57" t="b">
        <v>1</v>
      </c>
      <c r="AJ165" s="56"/>
      <c r="AK165" s="57" t="b">
        <v>1</v>
      </c>
      <c r="AL165" s="56"/>
      <c r="AM165" s="57"/>
      <c r="AN165" s="46" t="b">
        <v>1</v>
      </c>
      <c r="AO165" s="46"/>
      <c r="AP165" s="54" t="s">
        <v>266</v>
      </c>
      <c r="AQ165" s="59"/>
      <c r="AR165" s="60"/>
      <c r="AS165" s="170">
        <f t="shared" si="3"/>
        <v>45718</v>
      </c>
      <c r="AT165" s="133"/>
      <c r="AU165" s="53"/>
      <c r="AV165" s="53"/>
      <c r="AW165" s="54"/>
      <c r="AX165" s="63"/>
      <c r="AY165" s="64"/>
      <c r="AZ165" s="65"/>
      <c r="BA165" s="66"/>
      <c r="BB165" s="67"/>
    </row>
    <row r="166" ht="15.75" customHeight="1">
      <c r="A166" s="39" t="s">
        <v>1240</v>
      </c>
      <c r="B166" s="40">
        <v>18186.0</v>
      </c>
      <c r="C166" s="41">
        <v>45683.0</v>
      </c>
      <c r="D166" s="169">
        <v>45688.0</v>
      </c>
      <c r="E166" s="43"/>
      <c r="F166" s="44" t="s">
        <v>1241</v>
      </c>
      <c r="G166" s="45" t="s">
        <v>1241</v>
      </c>
      <c r="H166" s="41">
        <v>38654.0</v>
      </c>
      <c r="I166" s="39">
        <v>19.0</v>
      </c>
      <c r="J166" s="46" t="s">
        <v>107</v>
      </c>
      <c r="K166" s="46" t="s">
        <v>1242</v>
      </c>
      <c r="L166" s="46" t="s">
        <v>1243</v>
      </c>
      <c r="M166" s="46" t="s">
        <v>1140</v>
      </c>
      <c r="N166" s="46" t="s">
        <v>63</v>
      </c>
      <c r="O166" s="46" t="s">
        <v>202</v>
      </c>
      <c r="P166" s="46" t="s">
        <v>202</v>
      </c>
      <c r="Q166" s="39" t="s">
        <v>66</v>
      </c>
      <c r="R166" s="46" t="s">
        <v>67</v>
      </c>
      <c r="S166" s="39" t="s">
        <v>67</v>
      </c>
      <c r="T166" s="46" t="s">
        <v>847</v>
      </c>
      <c r="U166" s="47" t="s">
        <v>67</v>
      </c>
      <c r="V166" s="48">
        <v>39709.7</v>
      </c>
      <c r="W166" s="49">
        <v>0.0</v>
      </c>
      <c r="X166" s="49">
        <v>0.0</v>
      </c>
      <c r="Y166" s="49">
        <v>0.0</v>
      </c>
      <c r="Z166" s="50">
        <v>20209.7</v>
      </c>
      <c r="AA166" s="51">
        <v>13650.0</v>
      </c>
      <c r="AB166" s="49">
        <v>5850.0</v>
      </c>
      <c r="AC166" s="50">
        <f t="shared" si="5"/>
        <v>19500</v>
      </c>
      <c r="AD166" s="52">
        <f t="shared" si="2"/>
        <v>0</v>
      </c>
      <c r="AE166" s="53" t="s">
        <v>84</v>
      </c>
      <c r="AF166" s="54" t="s">
        <v>70</v>
      </c>
      <c r="AG166" s="55" t="b">
        <v>1</v>
      </c>
      <c r="AH166" s="56"/>
      <c r="AI166" s="57" t="b">
        <v>1</v>
      </c>
      <c r="AJ166" s="56"/>
      <c r="AK166" s="57" t="b">
        <v>1</v>
      </c>
      <c r="AL166" s="56"/>
      <c r="AM166" s="57"/>
      <c r="AN166" s="46" t="b">
        <v>1</v>
      </c>
      <c r="AO166" s="46"/>
      <c r="AP166" s="54" t="s">
        <v>86</v>
      </c>
      <c r="AQ166" s="59" t="s">
        <v>95</v>
      </c>
      <c r="AR166" s="60"/>
      <c r="AS166" s="170">
        <f t="shared" si="3"/>
        <v>45718</v>
      </c>
      <c r="AT166" s="133"/>
      <c r="AU166" s="53"/>
      <c r="AV166" s="53"/>
      <c r="AW166" s="54"/>
      <c r="AX166" s="63"/>
      <c r="AY166" s="64"/>
      <c r="AZ166" s="65"/>
      <c r="BA166" s="66"/>
      <c r="BB166" s="67"/>
    </row>
    <row r="167" ht="15.75" customHeight="1">
      <c r="A167" s="198" t="s">
        <v>1244</v>
      </c>
      <c r="B167" s="199">
        <v>18256.0</v>
      </c>
      <c r="C167" s="146">
        <v>45685.0</v>
      </c>
      <c r="D167" s="171">
        <v>45688.0</v>
      </c>
      <c r="E167" s="43"/>
      <c r="F167" s="148" t="s">
        <v>700</v>
      </c>
      <c r="G167" s="196" t="s">
        <v>700</v>
      </c>
      <c r="H167" s="146">
        <v>44462.0</v>
      </c>
      <c r="I167" s="149">
        <v>3.0</v>
      </c>
      <c r="J167" s="150" t="s">
        <v>107</v>
      </c>
      <c r="K167" s="150" t="s">
        <v>701</v>
      </c>
      <c r="L167" s="150" t="s">
        <v>702</v>
      </c>
      <c r="M167" s="150" t="s">
        <v>62</v>
      </c>
      <c r="N167" s="150" t="s">
        <v>63</v>
      </c>
      <c r="O167" s="150" t="s">
        <v>1245</v>
      </c>
      <c r="P167" s="150" t="s">
        <v>1246</v>
      </c>
      <c r="Q167" s="149" t="s">
        <v>1247</v>
      </c>
      <c r="R167" s="150" t="s">
        <v>67</v>
      </c>
      <c r="S167" s="149" t="s">
        <v>67</v>
      </c>
      <c r="T167" s="150" t="s">
        <v>705</v>
      </c>
      <c r="U167" s="151" t="s">
        <v>67</v>
      </c>
      <c r="V167" s="152">
        <v>34269.51</v>
      </c>
      <c r="W167" s="153">
        <v>0.0</v>
      </c>
      <c r="X167" s="153">
        <v>0.0</v>
      </c>
      <c r="Y167" s="153">
        <v>24024.93</v>
      </c>
      <c r="Z167" s="154">
        <v>2444.58</v>
      </c>
      <c r="AA167" s="155">
        <v>5460.0</v>
      </c>
      <c r="AB167" s="153">
        <v>2340.0</v>
      </c>
      <c r="AC167" s="154">
        <f t="shared" si="5"/>
        <v>7800</v>
      </c>
      <c r="AD167" s="156">
        <f t="shared" si="2"/>
        <v>0</v>
      </c>
      <c r="AE167" s="157" t="s">
        <v>69</v>
      </c>
      <c r="AF167" s="158" t="s">
        <v>70</v>
      </c>
      <c r="AG167" s="159" t="b">
        <v>1</v>
      </c>
      <c r="AH167" s="160"/>
      <c r="AI167" s="161" t="b">
        <v>1</v>
      </c>
      <c r="AJ167" s="160"/>
      <c r="AK167" s="161" t="b">
        <v>1</v>
      </c>
      <c r="AL167" s="160"/>
      <c r="AM167" s="161"/>
      <c r="AN167" s="150" t="b">
        <v>1</v>
      </c>
      <c r="AO167" s="150"/>
      <c r="AP167" s="158" t="s">
        <v>73</v>
      </c>
      <c r="AQ167" s="163" t="s">
        <v>95</v>
      </c>
      <c r="AR167" s="164"/>
      <c r="AS167" s="172">
        <f t="shared" si="3"/>
        <v>45718</v>
      </c>
      <c r="AT167" s="133"/>
      <c r="AU167" s="53"/>
      <c r="AV167" s="53"/>
      <c r="AW167" s="54"/>
      <c r="AX167" s="63"/>
      <c r="AY167" s="64"/>
      <c r="AZ167" s="65"/>
      <c r="BA167" s="66"/>
      <c r="BB167" s="67"/>
    </row>
    <row r="168" ht="15.75" customHeight="1">
      <c r="A168" s="200" t="s">
        <v>1248</v>
      </c>
      <c r="B168" s="40">
        <v>18249.0</v>
      </c>
      <c r="C168" s="41">
        <v>45685.0</v>
      </c>
      <c r="D168" s="169">
        <v>45689.0</v>
      </c>
      <c r="E168" s="43"/>
      <c r="F168" s="44" t="s">
        <v>739</v>
      </c>
      <c r="G168" s="201"/>
      <c r="H168" s="41">
        <v>45053.0</v>
      </c>
      <c r="I168" s="39">
        <v>1.0</v>
      </c>
      <c r="J168" s="46" t="s">
        <v>1249</v>
      </c>
      <c r="K168" s="46" t="s">
        <v>740</v>
      </c>
      <c r="L168" s="46" t="s">
        <v>741</v>
      </c>
      <c r="M168" s="46" t="s">
        <v>62</v>
      </c>
      <c r="N168" s="46" t="s">
        <v>63</v>
      </c>
      <c r="O168" s="46" t="s">
        <v>1250</v>
      </c>
      <c r="P168" s="46" t="s">
        <v>1251</v>
      </c>
      <c r="Q168" s="39" t="s">
        <v>1247</v>
      </c>
      <c r="R168" s="46" t="s">
        <v>67</v>
      </c>
      <c r="S168" s="39" t="s">
        <v>67</v>
      </c>
      <c r="T168" s="46" t="s">
        <v>705</v>
      </c>
      <c r="U168" s="47" t="s">
        <v>67</v>
      </c>
      <c r="V168" s="48">
        <v>54721.02</v>
      </c>
      <c r="W168" s="49">
        <v>0.0</v>
      </c>
      <c r="X168" s="49">
        <v>0.0</v>
      </c>
      <c r="Y168" s="49">
        <v>42554.93</v>
      </c>
      <c r="Z168" s="50">
        <v>4366.09</v>
      </c>
      <c r="AA168" s="51">
        <v>5460.0</v>
      </c>
      <c r="AB168" s="49">
        <v>2340.0</v>
      </c>
      <c r="AC168" s="197">
        <f t="shared" si="5"/>
        <v>7800</v>
      </c>
      <c r="AD168" s="52">
        <f t="shared" si="2"/>
        <v>0</v>
      </c>
      <c r="AE168" s="53" t="s">
        <v>69</v>
      </c>
      <c r="AF168" s="54" t="s">
        <v>70</v>
      </c>
      <c r="AG168" s="55" t="b">
        <v>1</v>
      </c>
      <c r="AH168" s="56"/>
      <c r="AI168" s="57" t="b">
        <v>1</v>
      </c>
      <c r="AJ168" s="56"/>
      <c r="AK168" s="57" t="b">
        <v>1</v>
      </c>
      <c r="AL168" s="56"/>
      <c r="AM168" s="57"/>
      <c r="AN168" s="46" t="b">
        <v>1</v>
      </c>
      <c r="AO168" s="46"/>
      <c r="AP168" s="54" t="s">
        <v>73</v>
      </c>
      <c r="AQ168" s="59" t="s">
        <v>95</v>
      </c>
      <c r="AR168" s="60"/>
      <c r="AS168" s="170">
        <f t="shared" si="3"/>
        <v>45719</v>
      </c>
      <c r="AT168" s="133"/>
      <c r="AU168" s="53"/>
      <c r="AV168" s="53"/>
      <c r="AW168" s="54"/>
      <c r="AX168" s="63"/>
      <c r="AY168" s="64"/>
      <c r="AZ168" s="65"/>
      <c r="BA168" s="66"/>
      <c r="BB168" s="67"/>
    </row>
    <row r="169" ht="15.75" customHeight="1">
      <c r="A169" s="200" t="s">
        <v>1252</v>
      </c>
      <c r="B169" s="40">
        <v>18213.0</v>
      </c>
      <c r="C169" s="41">
        <v>45684.0</v>
      </c>
      <c r="D169" s="169">
        <v>45689.0</v>
      </c>
      <c r="E169" s="43"/>
      <c r="F169" s="44" t="s">
        <v>1253</v>
      </c>
      <c r="G169" s="201"/>
      <c r="H169" s="41">
        <v>33480.0</v>
      </c>
      <c r="I169" s="39">
        <v>33.0</v>
      </c>
      <c r="J169" s="46" t="s">
        <v>67</v>
      </c>
      <c r="K169" s="46" t="s">
        <v>67</v>
      </c>
      <c r="L169" s="46" t="s">
        <v>1254</v>
      </c>
      <c r="M169" s="46" t="s">
        <v>164</v>
      </c>
      <c r="N169" s="46" t="s">
        <v>79</v>
      </c>
      <c r="O169" s="46" t="s">
        <v>1255</v>
      </c>
      <c r="P169" s="46" t="s">
        <v>1256</v>
      </c>
      <c r="Q169" s="39" t="s">
        <v>66</v>
      </c>
      <c r="R169" s="46" t="s">
        <v>67</v>
      </c>
      <c r="S169" s="39" t="s">
        <v>67</v>
      </c>
      <c r="T169" s="46" t="s">
        <v>1257</v>
      </c>
      <c r="U169" s="47" t="s">
        <v>67</v>
      </c>
      <c r="V169" s="48">
        <v>65380.01</v>
      </c>
      <c r="W169" s="49">
        <v>0.0</v>
      </c>
      <c r="X169" s="49">
        <v>0.0</v>
      </c>
      <c r="Y169" s="49">
        <v>0.0</v>
      </c>
      <c r="Z169" s="50">
        <v>20000.0</v>
      </c>
      <c r="AA169" s="51">
        <v>13650.0</v>
      </c>
      <c r="AB169" s="49">
        <v>5850.0</v>
      </c>
      <c r="AC169" s="50">
        <f t="shared" si="5"/>
        <v>19500</v>
      </c>
      <c r="AD169" s="52">
        <f t="shared" si="2"/>
        <v>25880.01</v>
      </c>
      <c r="AE169" s="53" t="s">
        <v>84</v>
      </c>
      <c r="AF169" s="54" t="s">
        <v>70</v>
      </c>
      <c r="AG169" s="55" t="b">
        <v>1</v>
      </c>
      <c r="AH169" s="56"/>
      <c r="AI169" s="57" t="b">
        <v>1</v>
      </c>
      <c r="AJ169" s="56"/>
      <c r="AK169" s="57" t="b">
        <v>1</v>
      </c>
      <c r="AL169" s="56"/>
      <c r="AM169" s="57" t="s">
        <v>1258</v>
      </c>
      <c r="AN169" s="46" t="b">
        <v>1</v>
      </c>
      <c r="AO169" s="46"/>
      <c r="AP169" s="54" t="s">
        <v>73</v>
      </c>
      <c r="AQ169" s="59" t="s">
        <v>95</v>
      </c>
      <c r="AR169" s="60"/>
      <c r="AS169" s="170">
        <f t="shared" si="3"/>
        <v>45719</v>
      </c>
      <c r="AT169" s="133"/>
      <c r="AU169" s="53"/>
      <c r="AV169" s="53"/>
      <c r="AW169" s="54"/>
      <c r="AX169" s="63"/>
      <c r="AY169" s="64"/>
      <c r="AZ169" s="65"/>
      <c r="BA169" s="66"/>
      <c r="BB169" s="67"/>
    </row>
    <row r="170" ht="15.75" customHeight="1">
      <c r="A170" s="200" t="s">
        <v>1259</v>
      </c>
      <c r="B170" s="145">
        <v>17893.0</v>
      </c>
      <c r="C170" s="146">
        <v>45677.0</v>
      </c>
      <c r="D170" s="171">
        <v>45689.0</v>
      </c>
      <c r="E170" s="43"/>
      <c r="F170" s="148" t="s">
        <v>1260</v>
      </c>
      <c r="G170" s="202"/>
      <c r="H170" s="146">
        <v>27325.0</v>
      </c>
      <c r="I170" s="149">
        <v>50.0</v>
      </c>
      <c r="J170" s="150" t="s">
        <v>67</v>
      </c>
      <c r="K170" s="150" t="s">
        <v>67</v>
      </c>
      <c r="L170" s="150" t="s">
        <v>1261</v>
      </c>
      <c r="M170" s="150" t="s">
        <v>227</v>
      </c>
      <c r="N170" s="150" t="s">
        <v>79</v>
      </c>
      <c r="O170" s="150" t="s">
        <v>1262</v>
      </c>
      <c r="P170" s="150" t="s">
        <v>1263</v>
      </c>
      <c r="Q170" s="149" t="s">
        <v>472</v>
      </c>
      <c r="R170" s="150" t="s">
        <v>67</v>
      </c>
      <c r="S170" s="149" t="s">
        <v>67</v>
      </c>
      <c r="T170" s="150" t="s">
        <v>1264</v>
      </c>
      <c r="U170" s="151" t="s">
        <v>1265</v>
      </c>
      <c r="V170" s="152">
        <v>314344.28</v>
      </c>
      <c r="W170" s="153">
        <v>0.0</v>
      </c>
      <c r="X170" s="153">
        <v>60000.0</v>
      </c>
      <c r="Y170" s="153">
        <v>0.0</v>
      </c>
      <c r="Z170" s="154">
        <v>139572.87</v>
      </c>
      <c r="AA170" s="155">
        <v>12285.0</v>
      </c>
      <c r="AB170" s="153">
        <v>5265.0</v>
      </c>
      <c r="AC170" s="154">
        <f t="shared" si="5"/>
        <v>17550</v>
      </c>
      <c r="AD170" s="156">
        <f t="shared" si="2"/>
        <v>97221.41</v>
      </c>
      <c r="AE170" s="157" t="s">
        <v>84</v>
      </c>
      <c r="AF170" s="158" t="s">
        <v>70</v>
      </c>
      <c r="AG170" s="159" t="b">
        <v>1</v>
      </c>
      <c r="AH170" s="160"/>
      <c r="AI170" s="161" t="b">
        <v>1</v>
      </c>
      <c r="AJ170" s="160"/>
      <c r="AK170" s="161" t="b">
        <v>1</v>
      </c>
      <c r="AL170" s="160"/>
      <c r="AM170" s="161"/>
      <c r="AN170" s="150" t="b">
        <v>1</v>
      </c>
      <c r="AO170" s="150"/>
      <c r="AP170" s="158" t="s">
        <v>1266</v>
      </c>
      <c r="AQ170" s="163" t="s">
        <v>127</v>
      </c>
      <c r="AR170" s="164"/>
      <c r="AS170" s="172">
        <f t="shared" si="3"/>
        <v>45719</v>
      </c>
      <c r="AT170" s="133"/>
      <c r="AU170" s="53"/>
      <c r="AV170" s="53"/>
      <c r="AW170" s="54"/>
      <c r="AX170" s="63"/>
      <c r="AY170" s="64"/>
      <c r="AZ170" s="65"/>
      <c r="BA170" s="66"/>
      <c r="BB170" s="67"/>
    </row>
    <row r="171" ht="15.75" customHeight="1">
      <c r="A171" s="200" t="s">
        <v>1267</v>
      </c>
      <c r="B171" s="40">
        <v>18004.0</v>
      </c>
      <c r="C171" s="41">
        <v>45679.0</v>
      </c>
      <c r="D171" s="169">
        <v>45690.0</v>
      </c>
      <c r="E171" s="43"/>
      <c r="F171" s="44" t="s">
        <v>1268</v>
      </c>
      <c r="G171" s="201"/>
      <c r="H171" s="41">
        <v>32601.0</v>
      </c>
      <c r="I171" s="39">
        <v>35.0</v>
      </c>
      <c r="J171" s="46" t="s">
        <v>67</v>
      </c>
      <c r="K171" s="46" t="s">
        <v>67</v>
      </c>
      <c r="L171" s="46" t="s">
        <v>1269</v>
      </c>
      <c r="M171" s="46" t="s">
        <v>227</v>
      </c>
      <c r="N171" s="46" t="s">
        <v>79</v>
      </c>
      <c r="O171" s="46" t="s">
        <v>1270</v>
      </c>
      <c r="P171" s="46" t="s">
        <v>1271</v>
      </c>
      <c r="Q171" s="39" t="s">
        <v>1272</v>
      </c>
      <c r="R171" s="46" t="s">
        <v>67</v>
      </c>
      <c r="S171" s="39" t="s">
        <v>67</v>
      </c>
      <c r="T171" s="46" t="s">
        <v>1085</v>
      </c>
      <c r="U171" s="47" t="s">
        <v>1273</v>
      </c>
      <c r="V171" s="48">
        <v>802703.64</v>
      </c>
      <c r="W171" s="49">
        <v>160540.85</v>
      </c>
      <c r="X171" s="49">
        <v>0.0</v>
      </c>
      <c r="Y171" s="49">
        <v>0.0</v>
      </c>
      <c r="Z171" s="50">
        <v>601017.79</v>
      </c>
      <c r="AA171" s="51">
        <v>28801.5</v>
      </c>
      <c r="AB171" s="49">
        <v>12343.5</v>
      </c>
      <c r="AC171" s="50">
        <f t="shared" si="5"/>
        <v>41145</v>
      </c>
      <c r="AD171" s="52">
        <f t="shared" si="2"/>
        <v>0</v>
      </c>
      <c r="AE171" s="53" t="s">
        <v>84</v>
      </c>
      <c r="AF171" s="54" t="s">
        <v>70</v>
      </c>
      <c r="AG171" s="55" t="b">
        <v>1</v>
      </c>
      <c r="AH171" s="56"/>
      <c r="AI171" s="57" t="b">
        <v>1</v>
      </c>
      <c r="AJ171" s="56"/>
      <c r="AK171" s="57" t="b">
        <v>1</v>
      </c>
      <c r="AL171" s="56"/>
      <c r="AM171" s="57"/>
      <c r="AN171" s="46" t="b">
        <v>1</v>
      </c>
      <c r="AO171" s="46"/>
      <c r="AP171" s="54" t="s">
        <v>266</v>
      </c>
      <c r="AQ171" s="59"/>
      <c r="AR171" s="60"/>
      <c r="AS171" s="170">
        <f t="shared" si="3"/>
        <v>45720</v>
      </c>
      <c r="AT171" s="133"/>
      <c r="AU171" s="53"/>
      <c r="AV171" s="53"/>
      <c r="AW171" s="54"/>
      <c r="AX171" s="63"/>
      <c r="AY171" s="64"/>
      <c r="AZ171" s="65"/>
      <c r="BA171" s="66"/>
      <c r="BB171" s="67"/>
    </row>
    <row r="172" ht="15.75" customHeight="1">
      <c r="A172" s="200" t="s">
        <v>1274</v>
      </c>
      <c r="B172" s="40">
        <v>18421.0</v>
      </c>
      <c r="C172" s="41">
        <v>45689.0</v>
      </c>
      <c r="D172" s="169">
        <v>45690.0</v>
      </c>
      <c r="E172" s="43"/>
      <c r="F172" s="44" t="s">
        <v>1275</v>
      </c>
      <c r="G172" s="201"/>
      <c r="H172" s="41">
        <v>22572.0</v>
      </c>
      <c r="I172" s="39">
        <v>63.0</v>
      </c>
      <c r="J172" s="46" t="s">
        <v>67</v>
      </c>
      <c r="K172" s="46" t="s">
        <v>67</v>
      </c>
      <c r="L172" s="46" t="s">
        <v>1276</v>
      </c>
      <c r="M172" s="46" t="s">
        <v>99</v>
      </c>
      <c r="N172" s="46" t="s">
        <v>79</v>
      </c>
      <c r="O172" s="46" t="s">
        <v>1277</v>
      </c>
      <c r="P172" s="46" t="s">
        <v>1278</v>
      </c>
      <c r="Q172" s="39" t="s">
        <v>1279</v>
      </c>
      <c r="R172" s="46" t="s">
        <v>67</v>
      </c>
      <c r="S172" s="39" t="s">
        <v>67</v>
      </c>
      <c r="T172" s="46" t="s">
        <v>291</v>
      </c>
      <c r="U172" s="47" t="s">
        <v>67</v>
      </c>
      <c r="V172" s="48">
        <v>80423.2</v>
      </c>
      <c r="W172" s="49">
        <v>16084.51</v>
      </c>
      <c r="X172" s="49">
        <v>0.0</v>
      </c>
      <c r="Y172" s="49">
        <v>0.0</v>
      </c>
      <c r="Z172" s="50">
        <v>30000.0</v>
      </c>
      <c r="AA172" s="51">
        <v>13377.0</v>
      </c>
      <c r="AB172" s="49">
        <v>5733.0</v>
      </c>
      <c r="AC172" s="50">
        <f t="shared" si="5"/>
        <v>19110</v>
      </c>
      <c r="AD172" s="52">
        <f t="shared" si="2"/>
        <v>15228.69</v>
      </c>
      <c r="AE172" s="53" t="s">
        <v>84</v>
      </c>
      <c r="AF172" s="54" t="s">
        <v>70</v>
      </c>
      <c r="AG172" s="55" t="b">
        <v>1</v>
      </c>
      <c r="AH172" s="56"/>
      <c r="AI172" s="57" t="b">
        <v>1</v>
      </c>
      <c r="AJ172" s="56"/>
      <c r="AK172" s="57" t="b">
        <v>1</v>
      </c>
      <c r="AL172" s="56"/>
      <c r="AM172" s="57"/>
      <c r="AN172" s="46" t="b">
        <v>1</v>
      </c>
      <c r="AO172" s="46"/>
      <c r="AP172" s="54" t="s">
        <v>86</v>
      </c>
      <c r="AQ172" s="59" t="s">
        <v>127</v>
      </c>
      <c r="AR172" s="60"/>
      <c r="AS172" s="170">
        <f t="shared" si="3"/>
        <v>45720</v>
      </c>
      <c r="AT172" s="133"/>
      <c r="AU172" s="53"/>
      <c r="AV172" s="53"/>
      <c r="AW172" s="54"/>
      <c r="AX172" s="63"/>
      <c r="AY172" s="64"/>
      <c r="AZ172" s="65"/>
      <c r="BA172" s="66"/>
      <c r="BB172" s="67"/>
    </row>
    <row r="173" ht="15.75" customHeight="1">
      <c r="A173" s="200" t="s">
        <v>1280</v>
      </c>
      <c r="B173" s="145">
        <v>18355.0</v>
      </c>
      <c r="C173" s="146">
        <v>45687.0</v>
      </c>
      <c r="D173" s="171">
        <v>45690.0</v>
      </c>
      <c r="E173" s="43"/>
      <c r="F173" s="148" t="s">
        <v>1281</v>
      </c>
      <c r="G173" s="202"/>
      <c r="H173" s="146">
        <v>43678.0</v>
      </c>
      <c r="I173" s="149">
        <v>5.0</v>
      </c>
      <c r="J173" s="150" t="s">
        <v>67</v>
      </c>
      <c r="K173" s="150" t="s">
        <v>67</v>
      </c>
      <c r="L173" s="150" t="s">
        <v>1282</v>
      </c>
      <c r="M173" s="150" t="s">
        <v>62</v>
      </c>
      <c r="N173" s="150" t="s">
        <v>63</v>
      </c>
      <c r="O173" s="150" t="s">
        <v>1283</v>
      </c>
      <c r="P173" s="150" t="s">
        <v>1284</v>
      </c>
      <c r="Q173" s="149" t="s">
        <v>92</v>
      </c>
      <c r="R173" s="150" t="s">
        <v>67</v>
      </c>
      <c r="S173" s="149" t="s">
        <v>67</v>
      </c>
      <c r="T173" s="150" t="s">
        <v>134</v>
      </c>
      <c r="U173" s="151" t="s">
        <v>67</v>
      </c>
      <c r="V173" s="152">
        <v>51944.43</v>
      </c>
      <c r="W173" s="153">
        <v>0.0</v>
      </c>
      <c r="X173" s="153">
        <v>0.0</v>
      </c>
      <c r="Y173" s="153">
        <v>21023.97</v>
      </c>
      <c r="Z173" s="154">
        <v>1670.46</v>
      </c>
      <c r="AA173" s="155">
        <v>20475.0</v>
      </c>
      <c r="AB173" s="153">
        <v>8775.0</v>
      </c>
      <c r="AC173" s="154">
        <f t="shared" si="5"/>
        <v>29250</v>
      </c>
      <c r="AD173" s="156">
        <f t="shared" si="2"/>
        <v>0</v>
      </c>
      <c r="AE173" s="157" t="s">
        <v>69</v>
      </c>
      <c r="AF173" s="158" t="s">
        <v>70</v>
      </c>
      <c r="AG173" s="159" t="b">
        <v>1</v>
      </c>
      <c r="AH173" s="160"/>
      <c r="AI173" s="161" t="b">
        <v>1</v>
      </c>
      <c r="AJ173" s="160"/>
      <c r="AK173" s="161" t="b">
        <v>1</v>
      </c>
      <c r="AL173" s="160"/>
      <c r="AM173" s="161" t="s">
        <v>1285</v>
      </c>
      <c r="AN173" s="150" t="b">
        <v>1</v>
      </c>
      <c r="AO173" s="150"/>
      <c r="AP173" s="158" t="s">
        <v>86</v>
      </c>
      <c r="AQ173" s="163" t="s">
        <v>74</v>
      </c>
      <c r="AR173" s="164"/>
      <c r="AS173" s="172">
        <f t="shared" si="3"/>
        <v>45720</v>
      </c>
      <c r="AT173" s="133"/>
      <c r="AU173" s="53"/>
      <c r="AV173" s="53"/>
      <c r="AW173" s="54"/>
      <c r="AX173" s="63"/>
      <c r="AY173" s="64"/>
      <c r="AZ173" s="65"/>
      <c r="BA173" s="66"/>
      <c r="BB173" s="67"/>
    </row>
    <row r="174" ht="15.75" customHeight="1">
      <c r="A174" s="200" t="s">
        <v>1286</v>
      </c>
      <c r="B174" s="40"/>
      <c r="C174" s="41">
        <v>45690.0</v>
      </c>
      <c r="D174" s="169">
        <v>45691.0</v>
      </c>
      <c r="E174" s="43"/>
      <c r="F174" s="44" t="s">
        <v>1287</v>
      </c>
      <c r="G174" s="201"/>
      <c r="H174" s="41">
        <v>44586.0</v>
      </c>
      <c r="I174" s="39">
        <v>3.0</v>
      </c>
      <c r="J174" s="46" t="s">
        <v>67</v>
      </c>
      <c r="K174" s="46"/>
      <c r="L174" s="46"/>
      <c r="M174" s="46"/>
      <c r="N174" s="46" t="s">
        <v>63</v>
      </c>
      <c r="O174" s="46" t="s">
        <v>1288</v>
      </c>
      <c r="P174" s="46" t="s">
        <v>1289</v>
      </c>
      <c r="Q174" s="39" t="s">
        <v>1247</v>
      </c>
      <c r="R174" s="46" t="s">
        <v>67</v>
      </c>
      <c r="S174" s="39" t="s">
        <v>67</v>
      </c>
      <c r="T174" s="46" t="s">
        <v>1290</v>
      </c>
      <c r="U174" s="47" t="s">
        <v>67</v>
      </c>
      <c r="V174" s="48"/>
      <c r="W174" s="49"/>
      <c r="X174" s="49"/>
      <c r="Y174" s="49"/>
      <c r="Z174" s="50"/>
      <c r="AA174" s="51"/>
      <c r="AB174" s="49"/>
      <c r="AC174" s="50">
        <f t="shared" si="5"/>
        <v>0</v>
      </c>
      <c r="AD174" s="52">
        <f t="shared" si="2"/>
        <v>0</v>
      </c>
      <c r="AE174" s="53"/>
      <c r="AF174" s="54"/>
      <c r="AG174" s="55" t="b">
        <v>0</v>
      </c>
      <c r="AH174" s="56"/>
      <c r="AI174" s="57" t="b">
        <v>0</v>
      </c>
      <c r="AJ174" s="56"/>
      <c r="AK174" s="57" t="b">
        <v>0</v>
      </c>
      <c r="AL174" s="56"/>
      <c r="AM174" s="57"/>
      <c r="AN174" s="46" t="b">
        <v>0</v>
      </c>
      <c r="AO174" s="46"/>
      <c r="AP174" s="54"/>
      <c r="AQ174" s="59"/>
      <c r="AR174" s="60"/>
      <c r="AS174" s="170">
        <f t="shared" si="3"/>
        <v>45721</v>
      </c>
      <c r="AT174" s="133"/>
      <c r="AU174" s="53"/>
      <c r="AV174" s="53"/>
      <c r="AW174" s="54"/>
      <c r="AX174" s="63"/>
      <c r="AY174" s="64"/>
      <c r="AZ174" s="65"/>
      <c r="BA174" s="66"/>
      <c r="BB174" s="67"/>
    </row>
    <row r="175" ht="15.75" customHeight="1">
      <c r="A175" s="200" t="s">
        <v>1291</v>
      </c>
      <c r="B175" s="145"/>
      <c r="C175" s="146">
        <v>45676.0</v>
      </c>
      <c r="D175" s="171">
        <v>45691.0</v>
      </c>
      <c r="E175" s="43"/>
      <c r="F175" s="148" t="s">
        <v>1292</v>
      </c>
      <c r="G175" s="202"/>
      <c r="H175" s="146">
        <v>38898.0</v>
      </c>
      <c r="I175" s="146"/>
      <c r="J175" s="150" t="s">
        <v>67</v>
      </c>
      <c r="K175" s="150" t="s">
        <v>1293</v>
      </c>
      <c r="L175" s="150" t="s">
        <v>1294</v>
      </c>
      <c r="M175" s="150" t="s">
        <v>78</v>
      </c>
      <c r="N175" s="150" t="s">
        <v>63</v>
      </c>
      <c r="O175" s="150"/>
      <c r="P175" s="150"/>
      <c r="Q175" s="149" t="s">
        <v>1295</v>
      </c>
      <c r="R175" s="150"/>
      <c r="S175" s="149" t="s">
        <v>67</v>
      </c>
      <c r="T175" s="150" t="s">
        <v>376</v>
      </c>
      <c r="U175" s="151" t="s">
        <v>67</v>
      </c>
      <c r="V175" s="152"/>
      <c r="W175" s="153"/>
      <c r="X175" s="153"/>
      <c r="Y175" s="153"/>
      <c r="Z175" s="154"/>
      <c r="AA175" s="155"/>
      <c r="AB175" s="153"/>
      <c r="AC175" s="154">
        <f t="shared" si="5"/>
        <v>0</v>
      </c>
      <c r="AD175" s="156">
        <f t="shared" si="2"/>
        <v>0</v>
      </c>
      <c r="AE175" s="157"/>
      <c r="AF175" s="158"/>
      <c r="AG175" s="159" t="b">
        <v>0</v>
      </c>
      <c r="AH175" s="160"/>
      <c r="AI175" s="161" t="b">
        <v>0</v>
      </c>
      <c r="AJ175" s="160"/>
      <c r="AK175" s="161" t="b">
        <v>0</v>
      </c>
      <c r="AL175" s="160"/>
      <c r="AM175" s="161"/>
      <c r="AN175" s="150" t="b">
        <v>0</v>
      </c>
      <c r="AO175" s="150"/>
      <c r="AP175" s="158"/>
      <c r="AQ175" s="163"/>
      <c r="AR175" s="164"/>
      <c r="AS175" s="172">
        <f t="shared" si="3"/>
        <v>45721</v>
      </c>
      <c r="AT175" s="133"/>
      <c r="AU175" s="53"/>
      <c r="AV175" s="53"/>
      <c r="AW175" s="54"/>
      <c r="AX175" s="63"/>
      <c r="AY175" s="64"/>
      <c r="AZ175" s="65"/>
      <c r="BA175" s="66"/>
      <c r="BB175" s="67"/>
    </row>
    <row r="176" ht="15.75" customHeight="1">
      <c r="A176" s="200" t="s">
        <v>1296</v>
      </c>
      <c r="B176" s="40">
        <v>18453.0</v>
      </c>
      <c r="C176" s="41">
        <v>45689.0</v>
      </c>
      <c r="D176" s="169">
        <v>45692.0</v>
      </c>
      <c r="E176" s="43"/>
      <c r="F176" s="44" t="s">
        <v>1297</v>
      </c>
      <c r="G176" s="203"/>
      <c r="H176" s="204">
        <v>27867.0</v>
      </c>
      <c r="I176" s="39">
        <v>48.0</v>
      </c>
      <c r="J176" s="46" t="s">
        <v>67</v>
      </c>
      <c r="K176" s="46" t="s">
        <v>67</v>
      </c>
      <c r="L176" s="46" t="s">
        <v>1298</v>
      </c>
      <c r="M176" s="46" t="s">
        <v>62</v>
      </c>
      <c r="N176" s="46" t="s">
        <v>79</v>
      </c>
      <c r="O176" s="46" t="s">
        <v>1299</v>
      </c>
      <c r="P176" s="46" t="s">
        <v>1300</v>
      </c>
      <c r="Q176" s="39" t="s">
        <v>1301</v>
      </c>
      <c r="R176" s="46" t="s">
        <v>1302</v>
      </c>
      <c r="S176" s="39">
        <v>11000.0</v>
      </c>
      <c r="T176" s="46" t="s">
        <v>899</v>
      </c>
      <c r="U176" s="47" t="s">
        <v>1303</v>
      </c>
      <c r="V176" s="48">
        <v>168505.52</v>
      </c>
      <c r="W176" s="49">
        <v>0.0</v>
      </c>
      <c r="X176" s="49">
        <v>0.0</v>
      </c>
      <c r="Y176" s="49">
        <v>0.0</v>
      </c>
      <c r="Z176" s="50">
        <v>147952.52</v>
      </c>
      <c r="AA176" s="51">
        <v>10725.0</v>
      </c>
      <c r="AB176" s="49">
        <v>9828.0</v>
      </c>
      <c r="AC176" s="50">
        <f>SUM(AA176:AB176)</f>
        <v>20553</v>
      </c>
      <c r="AD176" s="156">
        <f t="shared" si="2"/>
        <v>0</v>
      </c>
      <c r="AE176" s="53" t="s">
        <v>150</v>
      </c>
      <c r="AF176" s="54" t="s">
        <v>70</v>
      </c>
      <c r="AG176" s="55" t="b">
        <v>1</v>
      </c>
      <c r="AH176" s="56"/>
      <c r="AI176" s="55" t="b">
        <v>1</v>
      </c>
      <c r="AJ176" s="56"/>
      <c r="AK176" s="55" t="b">
        <v>1</v>
      </c>
      <c r="AL176" s="56"/>
      <c r="AM176" s="57" t="s">
        <v>151</v>
      </c>
      <c r="AN176" s="46" t="b">
        <v>1</v>
      </c>
      <c r="AO176" s="46"/>
      <c r="AP176" s="54" t="s">
        <v>86</v>
      </c>
      <c r="AQ176" s="59" t="s">
        <v>95</v>
      </c>
      <c r="AR176" s="60"/>
      <c r="AS176" s="170">
        <f t="shared" si="3"/>
        <v>45722</v>
      </c>
      <c r="AT176" s="133"/>
      <c r="AU176" s="53"/>
      <c r="AV176" s="53"/>
      <c r="AW176" s="54"/>
      <c r="AX176" s="63"/>
      <c r="AY176" s="64"/>
      <c r="AZ176" s="65"/>
      <c r="BA176" s="66"/>
      <c r="BB176" s="67"/>
    </row>
    <row r="177" ht="15.75" customHeight="1">
      <c r="A177" s="200" t="s">
        <v>1304</v>
      </c>
      <c r="B177" s="40">
        <v>18362.0</v>
      </c>
      <c r="C177" s="41">
        <v>45687.0</v>
      </c>
      <c r="D177" s="169">
        <v>45692.0</v>
      </c>
      <c r="E177" s="43"/>
      <c r="F177" s="44" t="s">
        <v>1305</v>
      </c>
      <c r="G177" s="203"/>
      <c r="H177" s="204">
        <v>40779.0</v>
      </c>
      <c r="I177" s="39">
        <v>13.0</v>
      </c>
      <c r="J177" s="46" t="s">
        <v>67</v>
      </c>
      <c r="K177" s="46" t="s">
        <v>1306</v>
      </c>
      <c r="L177" s="46" t="s">
        <v>1307</v>
      </c>
      <c r="M177" s="47" t="s">
        <v>62</v>
      </c>
      <c r="N177" s="46" t="s">
        <v>63</v>
      </c>
      <c r="O177" s="57" t="s">
        <v>1308</v>
      </c>
      <c r="P177" s="46" t="s">
        <v>1309</v>
      </c>
      <c r="Q177" s="39" t="s">
        <v>1310</v>
      </c>
      <c r="R177" s="46" t="s">
        <v>67</v>
      </c>
      <c r="S177" s="39"/>
      <c r="T177" s="46" t="s">
        <v>953</v>
      </c>
      <c r="U177" s="47" t="s">
        <v>67</v>
      </c>
      <c r="V177" s="48">
        <v>68422.57</v>
      </c>
      <c r="W177" s="49">
        <v>0.0</v>
      </c>
      <c r="X177" s="49">
        <v>0.0</v>
      </c>
      <c r="Y177" s="49">
        <v>48635.07</v>
      </c>
      <c r="Z177" s="50">
        <v>287.5</v>
      </c>
      <c r="AA177" s="51">
        <v>13650.0</v>
      </c>
      <c r="AB177" s="49">
        <v>5850.0</v>
      </c>
      <c r="AC177" s="50">
        <f t="shared" ref="AC177:AC215" si="6">AA177+AB177</f>
        <v>19500</v>
      </c>
      <c r="AD177" s="156">
        <f t="shared" si="2"/>
        <v>0</v>
      </c>
      <c r="AE177" s="53" t="s">
        <v>69</v>
      </c>
      <c r="AF177" s="54" t="s">
        <v>70</v>
      </c>
      <c r="AG177" s="55" t="b">
        <v>1</v>
      </c>
      <c r="AH177" s="56"/>
      <c r="AI177" s="55" t="b">
        <v>1</v>
      </c>
      <c r="AJ177" s="56"/>
      <c r="AK177" s="55" t="b">
        <v>1</v>
      </c>
      <c r="AL177" s="47"/>
      <c r="AM177" s="55"/>
      <c r="AN177" s="57" t="b">
        <v>1</v>
      </c>
      <c r="AO177" s="46"/>
      <c r="AP177" s="54" t="s">
        <v>86</v>
      </c>
      <c r="AQ177" s="59" t="s">
        <v>95</v>
      </c>
      <c r="AR177" s="60"/>
      <c r="AS177" s="170">
        <f t="shared" si="3"/>
        <v>45722</v>
      </c>
      <c r="AT177" s="133"/>
      <c r="AU177" s="53"/>
      <c r="AV177" s="53"/>
      <c r="AW177" s="54"/>
      <c r="AX177" s="63"/>
      <c r="AY177" s="64"/>
      <c r="AZ177" s="65"/>
      <c r="BA177" s="66"/>
      <c r="BB177" s="67"/>
    </row>
    <row r="178" ht="15.75" customHeight="1">
      <c r="A178" s="200" t="s">
        <v>1311</v>
      </c>
      <c r="B178" s="40">
        <v>18452.0</v>
      </c>
      <c r="C178" s="41">
        <v>45689.0</v>
      </c>
      <c r="D178" s="169">
        <v>45692.0</v>
      </c>
      <c r="E178" s="43"/>
      <c r="F178" s="44" t="s">
        <v>1312</v>
      </c>
      <c r="G178" s="201"/>
      <c r="H178" s="41">
        <v>20887.0</v>
      </c>
      <c r="I178" s="39">
        <v>67.0</v>
      </c>
      <c r="J178" s="46" t="s">
        <v>67</v>
      </c>
      <c r="K178" s="46" t="s">
        <v>67</v>
      </c>
      <c r="L178" s="46" t="s">
        <v>1313</v>
      </c>
      <c r="M178" s="46" t="s">
        <v>99</v>
      </c>
      <c r="N178" s="46" t="s">
        <v>79</v>
      </c>
      <c r="O178" s="46" t="s">
        <v>1314</v>
      </c>
      <c r="P178" s="46" t="s">
        <v>1315</v>
      </c>
      <c r="Q178" s="39" t="s">
        <v>990</v>
      </c>
      <c r="R178" s="46" t="s">
        <v>67</v>
      </c>
      <c r="S178" s="39"/>
      <c r="T178" s="46" t="s">
        <v>655</v>
      </c>
      <c r="U178" s="47" t="s">
        <v>67</v>
      </c>
      <c r="V178" s="48">
        <v>64506.89</v>
      </c>
      <c r="W178" s="49">
        <v>12901.41</v>
      </c>
      <c r="X178" s="49">
        <v>0.0</v>
      </c>
      <c r="Y178" s="49">
        <v>0.0</v>
      </c>
      <c r="Z178" s="50">
        <v>35030.48</v>
      </c>
      <c r="AA178" s="51">
        <v>11602.5</v>
      </c>
      <c r="AB178" s="49">
        <v>4972.5</v>
      </c>
      <c r="AC178" s="50">
        <f t="shared" si="6"/>
        <v>16575</v>
      </c>
      <c r="AD178" s="156">
        <f t="shared" si="2"/>
        <v>0</v>
      </c>
      <c r="AE178" s="53" t="s">
        <v>84</v>
      </c>
      <c r="AF178" s="54" t="s">
        <v>70</v>
      </c>
      <c r="AG178" s="55" t="b">
        <v>1</v>
      </c>
      <c r="AH178" s="56"/>
      <c r="AI178" s="55" t="b">
        <v>1</v>
      </c>
      <c r="AJ178" s="56"/>
      <c r="AK178" s="55" t="b">
        <v>1</v>
      </c>
      <c r="AL178" s="56"/>
      <c r="AM178" s="57"/>
      <c r="AN178" s="46" t="b">
        <v>1</v>
      </c>
      <c r="AO178" s="46"/>
      <c r="AP178" s="54" t="s">
        <v>86</v>
      </c>
      <c r="AQ178" s="59" t="s">
        <v>95</v>
      </c>
      <c r="AR178" s="60"/>
      <c r="AS178" s="170">
        <f t="shared" si="3"/>
        <v>45722</v>
      </c>
      <c r="AT178" s="133"/>
      <c r="AU178" s="53"/>
      <c r="AV178" s="53"/>
      <c r="AW178" s="54"/>
      <c r="AX178" s="63"/>
      <c r="AY178" s="64"/>
      <c r="AZ178" s="65"/>
      <c r="BA178" s="66"/>
      <c r="BB178" s="67"/>
    </row>
    <row r="179" ht="15.75" customHeight="1">
      <c r="A179" s="200" t="s">
        <v>1316</v>
      </c>
      <c r="B179" s="40">
        <v>18457.0</v>
      </c>
      <c r="C179" s="41">
        <v>45689.0</v>
      </c>
      <c r="D179" s="169">
        <v>45692.0</v>
      </c>
      <c r="E179" s="43"/>
      <c r="F179" s="44" t="s">
        <v>1317</v>
      </c>
      <c r="G179" s="201"/>
      <c r="H179" s="41">
        <v>33274.0</v>
      </c>
      <c r="I179" s="39">
        <v>33.0</v>
      </c>
      <c r="J179" s="46" t="s">
        <v>67</v>
      </c>
      <c r="K179" s="46"/>
      <c r="L179" s="46" t="s">
        <v>1318</v>
      </c>
      <c r="M179" s="46" t="s">
        <v>62</v>
      </c>
      <c r="N179" s="46" t="s">
        <v>79</v>
      </c>
      <c r="O179" s="46" t="s">
        <v>1319</v>
      </c>
      <c r="P179" s="46" t="s">
        <v>1320</v>
      </c>
      <c r="Q179" s="39" t="s">
        <v>230</v>
      </c>
      <c r="R179" s="46" t="s">
        <v>1321</v>
      </c>
      <c r="S179" s="39">
        <v>59513.0</v>
      </c>
      <c r="T179" s="46" t="s">
        <v>1322</v>
      </c>
      <c r="U179" s="47" t="s">
        <v>1323</v>
      </c>
      <c r="V179" s="48">
        <v>154035.89</v>
      </c>
      <c r="W179" s="49">
        <v>0.0</v>
      </c>
      <c r="X179" s="49">
        <v>0.0</v>
      </c>
      <c r="Y179" s="49">
        <v>0.0</v>
      </c>
      <c r="Z179" s="50">
        <v>116985.89</v>
      </c>
      <c r="AA179" s="51">
        <v>22230.0</v>
      </c>
      <c r="AB179" s="49">
        <v>14820.0</v>
      </c>
      <c r="AC179" s="50">
        <f t="shared" si="6"/>
        <v>37050</v>
      </c>
      <c r="AD179" s="52">
        <f t="shared" si="2"/>
        <v>0</v>
      </c>
      <c r="AE179" s="53" t="s">
        <v>306</v>
      </c>
      <c r="AF179" s="54" t="s">
        <v>70</v>
      </c>
      <c r="AG179" s="55" t="b">
        <v>1</v>
      </c>
      <c r="AH179" s="56"/>
      <c r="AI179" s="55" t="b">
        <v>1</v>
      </c>
      <c r="AJ179" s="56"/>
      <c r="AK179" s="55" t="b">
        <v>1</v>
      </c>
      <c r="AL179" s="56"/>
      <c r="AM179" s="57" t="s">
        <v>151</v>
      </c>
      <c r="AN179" s="46" t="b">
        <v>1</v>
      </c>
      <c r="AO179" s="46"/>
      <c r="AP179" s="54" t="s">
        <v>237</v>
      </c>
      <c r="AQ179" s="59" t="s">
        <v>95</v>
      </c>
      <c r="AR179" s="60"/>
      <c r="AS179" s="170">
        <f t="shared" si="3"/>
        <v>45722</v>
      </c>
      <c r="AT179" s="133"/>
      <c r="AU179" s="53"/>
      <c r="AV179" s="53"/>
      <c r="AW179" s="54"/>
      <c r="AX179" s="63"/>
      <c r="AY179" s="64"/>
      <c r="AZ179" s="65"/>
      <c r="BA179" s="66"/>
      <c r="BB179" s="67"/>
    </row>
    <row r="180" ht="15.75" customHeight="1">
      <c r="A180" s="200" t="s">
        <v>1324</v>
      </c>
      <c r="B180" s="40">
        <v>18459.0</v>
      </c>
      <c r="C180" s="41">
        <v>45690.0</v>
      </c>
      <c r="D180" s="169">
        <v>45692.0</v>
      </c>
      <c r="E180" s="43"/>
      <c r="F180" s="44" t="s">
        <v>1325</v>
      </c>
      <c r="G180" s="201"/>
      <c r="H180" s="41">
        <v>44489.0</v>
      </c>
      <c r="I180" s="39">
        <v>3.0</v>
      </c>
      <c r="J180" s="46" t="s">
        <v>67</v>
      </c>
      <c r="K180" s="46" t="s">
        <v>1326</v>
      </c>
      <c r="L180" s="46" t="s">
        <v>1327</v>
      </c>
      <c r="M180" s="46" t="s">
        <v>62</v>
      </c>
      <c r="N180" s="46" t="s">
        <v>63</v>
      </c>
      <c r="O180" s="46" t="s">
        <v>1328</v>
      </c>
      <c r="P180" s="46" t="s">
        <v>1329</v>
      </c>
      <c r="Q180" s="39" t="s">
        <v>1211</v>
      </c>
      <c r="R180" s="46" t="s">
        <v>1330</v>
      </c>
      <c r="S180" s="39" t="s">
        <v>1331</v>
      </c>
      <c r="T180" s="47" t="s">
        <v>601</v>
      </c>
      <c r="U180" s="56" t="s">
        <v>1332</v>
      </c>
      <c r="V180" s="51">
        <v>170213.02</v>
      </c>
      <c r="W180" s="49">
        <v>0.0</v>
      </c>
      <c r="X180" s="49">
        <v>0.0</v>
      </c>
      <c r="Y180" s="49">
        <v>0.0</v>
      </c>
      <c r="Z180" s="50">
        <v>85427.02</v>
      </c>
      <c r="AA180" s="51">
        <f>21255+8775</f>
        <v>30030</v>
      </c>
      <c r="AB180" s="49">
        <f>19656+35100</f>
        <v>54756</v>
      </c>
      <c r="AC180" s="50">
        <f t="shared" si="6"/>
        <v>84786</v>
      </c>
      <c r="AD180" s="52">
        <f t="shared" si="2"/>
        <v>0</v>
      </c>
      <c r="AE180" s="53" t="s">
        <v>1333</v>
      </c>
      <c r="AF180" s="54" t="s">
        <v>70</v>
      </c>
      <c r="AG180" s="55" t="b">
        <v>1</v>
      </c>
      <c r="AH180" s="56"/>
      <c r="AI180" s="55" t="b">
        <v>1</v>
      </c>
      <c r="AJ180" s="56"/>
      <c r="AK180" s="55" t="b">
        <v>1</v>
      </c>
      <c r="AL180" s="47"/>
      <c r="AM180" s="55" t="s">
        <v>151</v>
      </c>
      <c r="AN180" s="57" t="b">
        <v>1</v>
      </c>
      <c r="AO180" s="46"/>
      <c r="AP180" s="54" t="s">
        <v>86</v>
      </c>
      <c r="AQ180" s="59" t="s">
        <v>95</v>
      </c>
      <c r="AR180" s="60"/>
      <c r="AS180" s="170">
        <f t="shared" si="3"/>
        <v>45722</v>
      </c>
      <c r="AT180" s="133"/>
      <c r="AU180" s="53"/>
      <c r="AV180" s="53"/>
      <c r="AW180" s="54"/>
      <c r="AX180" s="63"/>
      <c r="AY180" s="64"/>
      <c r="AZ180" s="65"/>
      <c r="BA180" s="66"/>
      <c r="BB180" s="67"/>
    </row>
    <row r="181" ht="15.75" customHeight="1">
      <c r="A181" s="200" t="s">
        <v>1334</v>
      </c>
      <c r="B181" s="40">
        <v>18477.0</v>
      </c>
      <c r="C181" s="41">
        <v>45690.0</v>
      </c>
      <c r="D181" s="169">
        <v>45692.0</v>
      </c>
      <c r="E181" s="43"/>
      <c r="F181" s="44" t="s">
        <v>1335</v>
      </c>
      <c r="G181" s="201"/>
      <c r="H181" s="41">
        <v>42214.0</v>
      </c>
      <c r="I181" s="39">
        <v>10.0</v>
      </c>
      <c r="J181" s="46" t="s">
        <v>67</v>
      </c>
      <c r="K181" s="46" t="s">
        <v>1336</v>
      </c>
      <c r="L181" s="46" t="s">
        <v>1337</v>
      </c>
      <c r="M181" s="47" t="s">
        <v>164</v>
      </c>
      <c r="N181" s="46" t="s">
        <v>63</v>
      </c>
      <c r="O181" s="57" t="s">
        <v>1338</v>
      </c>
      <c r="P181" s="46" t="s">
        <v>1339</v>
      </c>
      <c r="Q181" s="39" t="s">
        <v>1340</v>
      </c>
      <c r="R181" s="46" t="s">
        <v>67</v>
      </c>
      <c r="S181" s="39" t="s">
        <v>67</v>
      </c>
      <c r="T181" s="47" t="s">
        <v>416</v>
      </c>
      <c r="U181" s="56" t="s">
        <v>1341</v>
      </c>
      <c r="V181" s="48">
        <v>50547.09</v>
      </c>
      <c r="W181" s="49">
        <v>0.0</v>
      </c>
      <c r="X181" s="49">
        <v>1354.87</v>
      </c>
      <c r="Y181" s="49">
        <v>0.0</v>
      </c>
      <c r="Z181" s="50">
        <v>32032.22</v>
      </c>
      <c r="AA181" s="51">
        <v>12012.0</v>
      </c>
      <c r="AB181" s="49">
        <v>5148.0</v>
      </c>
      <c r="AC181" s="50">
        <f t="shared" si="6"/>
        <v>17160</v>
      </c>
      <c r="AD181" s="52">
        <f t="shared" si="2"/>
        <v>0</v>
      </c>
      <c r="AE181" s="53" t="s">
        <v>84</v>
      </c>
      <c r="AF181" s="54" t="s">
        <v>70</v>
      </c>
      <c r="AG181" s="55" t="b">
        <v>1</v>
      </c>
      <c r="AH181" s="56"/>
      <c r="AI181" s="55" t="b">
        <v>1</v>
      </c>
      <c r="AJ181" s="56"/>
      <c r="AK181" s="55" t="b">
        <v>1</v>
      </c>
      <c r="AL181" s="56"/>
      <c r="AM181" s="57"/>
      <c r="AN181" s="46" t="b">
        <v>1</v>
      </c>
      <c r="AO181" s="46"/>
      <c r="AP181" s="54" t="s">
        <v>86</v>
      </c>
      <c r="AQ181" s="59" t="s">
        <v>74</v>
      </c>
      <c r="AR181" s="60"/>
      <c r="AS181" s="170">
        <f t="shared" si="3"/>
        <v>45722</v>
      </c>
      <c r="AT181" s="133"/>
      <c r="AU181" s="53"/>
      <c r="AV181" s="53"/>
      <c r="AW181" s="54"/>
      <c r="AX181" s="63"/>
      <c r="AY181" s="64"/>
      <c r="AZ181" s="65"/>
      <c r="BA181" s="66"/>
      <c r="BB181" s="67"/>
    </row>
    <row r="182" ht="45.75" customHeight="1">
      <c r="A182" s="200" t="s">
        <v>1342</v>
      </c>
      <c r="B182" s="145">
        <v>18440.0</v>
      </c>
      <c r="C182" s="41">
        <v>45689.0</v>
      </c>
      <c r="D182" s="169">
        <v>45692.0</v>
      </c>
      <c r="E182" s="43"/>
      <c r="F182" s="148" t="s">
        <v>1343</v>
      </c>
      <c r="G182" s="202"/>
      <c r="H182" s="146">
        <v>32074.0</v>
      </c>
      <c r="I182" s="149">
        <v>37.0</v>
      </c>
      <c r="J182" s="150" t="s">
        <v>67</v>
      </c>
      <c r="K182" s="150" t="s">
        <v>67</v>
      </c>
      <c r="L182" s="150" t="s">
        <v>1344</v>
      </c>
      <c r="M182" s="150" t="s">
        <v>227</v>
      </c>
      <c r="N182" s="150" t="s">
        <v>79</v>
      </c>
      <c r="O182" s="150" t="s">
        <v>1345</v>
      </c>
      <c r="P182" s="150" t="s">
        <v>1346</v>
      </c>
      <c r="Q182" s="149" t="s">
        <v>1347</v>
      </c>
      <c r="R182" s="150" t="s">
        <v>67</v>
      </c>
      <c r="S182" s="149" t="s">
        <v>67</v>
      </c>
      <c r="T182" s="151" t="s">
        <v>103</v>
      </c>
      <c r="U182" s="160" t="s">
        <v>1348</v>
      </c>
      <c r="V182" s="152">
        <v>264147.77</v>
      </c>
      <c r="W182" s="49">
        <v>0.0</v>
      </c>
      <c r="X182" s="153">
        <v>0.0</v>
      </c>
      <c r="Y182" s="153">
        <v>71664.93</v>
      </c>
      <c r="Z182" s="154">
        <v>112482.84</v>
      </c>
      <c r="AA182" s="155">
        <v>56000.0</v>
      </c>
      <c r="AB182" s="153">
        <v>24000.0</v>
      </c>
      <c r="AC182" s="154">
        <f t="shared" si="6"/>
        <v>80000</v>
      </c>
      <c r="AD182" s="52">
        <f t="shared" si="2"/>
        <v>0</v>
      </c>
      <c r="AE182" s="53" t="s">
        <v>84</v>
      </c>
      <c r="AF182" s="54" t="s">
        <v>70</v>
      </c>
      <c r="AG182" s="55" t="b">
        <v>1</v>
      </c>
      <c r="AH182" s="56"/>
      <c r="AI182" s="55" t="b">
        <v>1</v>
      </c>
      <c r="AJ182" s="56"/>
      <c r="AK182" s="55" t="b">
        <v>1</v>
      </c>
      <c r="AL182" s="56"/>
      <c r="AM182" s="57"/>
      <c r="AN182" s="46" t="b">
        <v>1</v>
      </c>
      <c r="AO182" s="46"/>
      <c r="AP182" s="54" t="s">
        <v>86</v>
      </c>
      <c r="AQ182" s="59"/>
      <c r="AR182" s="60"/>
      <c r="AS182" s="170">
        <f t="shared" si="3"/>
        <v>45722</v>
      </c>
      <c r="AT182" s="133"/>
      <c r="AU182" s="53"/>
      <c r="AV182" s="53"/>
      <c r="AW182" s="54"/>
      <c r="AX182" s="63"/>
      <c r="AY182" s="64"/>
      <c r="AZ182" s="65"/>
      <c r="BA182" s="66"/>
      <c r="BB182" s="67"/>
    </row>
    <row r="183" ht="15.75" customHeight="1">
      <c r="A183" s="200" t="s">
        <v>1349</v>
      </c>
      <c r="B183" s="40">
        <v>18469.0</v>
      </c>
      <c r="C183" s="205">
        <v>45690.0</v>
      </c>
      <c r="D183" s="206">
        <v>45693.0</v>
      </c>
      <c r="E183" s="43"/>
      <c r="F183" s="44" t="s">
        <v>1350</v>
      </c>
      <c r="G183" s="201"/>
      <c r="H183" s="41">
        <v>31311.0</v>
      </c>
      <c r="I183" s="39">
        <v>39.0</v>
      </c>
      <c r="J183" s="46" t="s">
        <v>67</v>
      </c>
      <c r="K183" s="46" t="s">
        <v>67</v>
      </c>
      <c r="L183" s="46" t="s">
        <v>1351</v>
      </c>
      <c r="M183" s="46" t="s">
        <v>551</v>
      </c>
      <c r="N183" s="46" t="s">
        <v>79</v>
      </c>
      <c r="O183" s="46" t="s">
        <v>1352</v>
      </c>
      <c r="P183" s="46" t="s">
        <v>1353</v>
      </c>
      <c r="Q183" s="39" t="s">
        <v>336</v>
      </c>
      <c r="R183" s="46" t="s">
        <v>67</v>
      </c>
      <c r="S183" s="39" t="s">
        <v>67</v>
      </c>
      <c r="T183" s="46" t="s">
        <v>1354</v>
      </c>
      <c r="U183" s="47" t="s">
        <v>776</v>
      </c>
      <c r="V183" s="48">
        <v>83561.26</v>
      </c>
      <c r="W183" s="49">
        <v>16712.24</v>
      </c>
      <c r="X183" s="49">
        <v>0.0</v>
      </c>
      <c r="Y183" s="49">
        <v>0.0</v>
      </c>
      <c r="Z183" s="50">
        <v>44814.02</v>
      </c>
      <c r="AA183" s="51">
        <v>15424.5</v>
      </c>
      <c r="AB183" s="49">
        <v>6610.5</v>
      </c>
      <c r="AC183" s="50">
        <f t="shared" si="6"/>
        <v>22035</v>
      </c>
      <c r="AD183" s="207">
        <f t="shared" si="2"/>
        <v>0</v>
      </c>
      <c r="AE183" s="208" t="s">
        <v>84</v>
      </c>
      <c r="AF183" s="209" t="s">
        <v>70</v>
      </c>
      <c r="AG183" s="210" t="b">
        <v>1</v>
      </c>
      <c r="AH183" s="194"/>
      <c r="AI183" s="210" t="b">
        <v>0</v>
      </c>
      <c r="AJ183" s="211" t="s">
        <v>848</v>
      </c>
      <c r="AK183" s="210" t="b">
        <v>0</v>
      </c>
      <c r="AL183" s="211" t="s">
        <v>848</v>
      </c>
      <c r="AM183" s="195"/>
      <c r="AN183" s="212" t="b">
        <v>1</v>
      </c>
      <c r="AO183" s="212"/>
      <c r="AP183" s="213" t="s">
        <v>1266</v>
      </c>
      <c r="AQ183" s="214" t="s">
        <v>127</v>
      </c>
      <c r="AR183" s="215"/>
      <c r="AS183" s="193">
        <f t="shared" si="3"/>
        <v>45723</v>
      </c>
      <c r="AT183" s="133"/>
      <c r="AU183" s="53"/>
      <c r="AV183" s="53"/>
      <c r="AW183" s="54"/>
      <c r="AX183" s="63"/>
      <c r="AY183" s="64"/>
      <c r="AZ183" s="65"/>
      <c r="BA183" s="66"/>
      <c r="BB183" s="67"/>
    </row>
    <row r="184" ht="15.75" customHeight="1">
      <c r="A184" s="200" t="s">
        <v>1355</v>
      </c>
      <c r="B184" s="40">
        <v>18581.0</v>
      </c>
      <c r="C184" s="41">
        <v>45693.0</v>
      </c>
      <c r="D184" s="169">
        <v>45693.0</v>
      </c>
      <c r="E184" s="43"/>
      <c r="F184" s="44" t="s">
        <v>1356</v>
      </c>
      <c r="G184" s="201"/>
      <c r="H184" s="41">
        <v>31871.0</v>
      </c>
      <c r="I184" s="39">
        <v>37.0</v>
      </c>
      <c r="J184" s="46" t="s">
        <v>67</v>
      </c>
      <c r="K184" s="46" t="s">
        <v>67</v>
      </c>
      <c r="L184" s="46" t="s">
        <v>1357</v>
      </c>
      <c r="M184" s="46" t="s">
        <v>62</v>
      </c>
      <c r="N184" s="46" t="s">
        <v>79</v>
      </c>
      <c r="O184" s="46" t="s">
        <v>1358</v>
      </c>
      <c r="P184" s="46" t="s">
        <v>1358</v>
      </c>
      <c r="Q184" s="39" t="s">
        <v>690</v>
      </c>
      <c r="R184" s="46" t="s">
        <v>1359</v>
      </c>
      <c r="S184" s="39">
        <v>1100.0</v>
      </c>
      <c r="T184" s="46" t="s">
        <v>664</v>
      </c>
      <c r="U184" s="47" t="s">
        <v>67</v>
      </c>
      <c r="V184" s="48">
        <v>28289.78</v>
      </c>
      <c r="W184" s="49">
        <v>0.0</v>
      </c>
      <c r="X184" s="49">
        <v>0.0</v>
      </c>
      <c r="Y184" s="49">
        <v>8400.0</v>
      </c>
      <c r="Z184" s="50">
        <v>0.0</v>
      </c>
      <c r="AA184" s="51">
        <v>10725.0</v>
      </c>
      <c r="AB184" s="49">
        <v>9828.0</v>
      </c>
      <c r="AC184" s="50">
        <f t="shared" si="6"/>
        <v>20553</v>
      </c>
      <c r="AD184" s="52">
        <f t="shared" si="2"/>
        <v>-663.22</v>
      </c>
      <c r="AE184" s="53" t="s">
        <v>306</v>
      </c>
      <c r="AF184" s="54" t="s">
        <v>307</v>
      </c>
      <c r="AG184" s="55" t="b">
        <v>1</v>
      </c>
      <c r="AH184" s="56"/>
      <c r="AI184" s="55" t="b">
        <v>1</v>
      </c>
      <c r="AJ184" s="56"/>
      <c r="AK184" s="55" t="b">
        <v>1</v>
      </c>
      <c r="AL184" s="47"/>
      <c r="AM184" s="55" t="s">
        <v>151</v>
      </c>
      <c r="AN184" s="57" t="b">
        <v>1</v>
      </c>
      <c r="AO184" s="46"/>
      <c r="AP184" s="54" t="s">
        <v>86</v>
      </c>
      <c r="AQ184" s="59" t="s">
        <v>95</v>
      </c>
      <c r="AR184" s="60"/>
      <c r="AS184" s="170">
        <f t="shared" si="3"/>
        <v>45723</v>
      </c>
      <c r="AT184" s="133"/>
      <c r="AU184" s="53"/>
      <c r="AV184" s="53"/>
      <c r="AW184" s="54"/>
      <c r="AX184" s="63"/>
      <c r="AY184" s="64"/>
      <c r="AZ184" s="65"/>
      <c r="BA184" s="66"/>
      <c r="BB184" s="67"/>
    </row>
    <row r="185" ht="15.75" customHeight="1">
      <c r="A185" s="200" t="s">
        <v>1360</v>
      </c>
      <c r="B185" s="40">
        <v>18472.0</v>
      </c>
      <c r="C185" s="41">
        <v>45690.0</v>
      </c>
      <c r="D185" s="169">
        <v>45693.0</v>
      </c>
      <c r="E185" s="43"/>
      <c r="F185" s="44" t="s">
        <v>1361</v>
      </c>
      <c r="G185" s="201"/>
      <c r="H185" s="41">
        <v>27677.0</v>
      </c>
      <c r="I185" s="39">
        <v>49.0</v>
      </c>
      <c r="J185" s="46" t="s">
        <v>67</v>
      </c>
      <c r="K185" s="46" t="s">
        <v>67</v>
      </c>
      <c r="L185" s="46" t="s">
        <v>1362</v>
      </c>
      <c r="M185" s="46" t="s">
        <v>62</v>
      </c>
      <c r="N185" s="46" t="s">
        <v>79</v>
      </c>
      <c r="O185" s="46" t="s">
        <v>1363</v>
      </c>
      <c r="P185" s="46" t="s">
        <v>1364</v>
      </c>
      <c r="Q185" s="39" t="s">
        <v>336</v>
      </c>
      <c r="R185" s="46" t="s">
        <v>337</v>
      </c>
      <c r="S185" s="39">
        <v>47562.0</v>
      </c>
      <c r="T185" s="47" t="s">
        <v>664</v>
      </c>
      <c r="U185" s="56" t="s">
        <v>1365</v>
      </c>
      <c r="V185" s="51">
        <v>235486.48</v>
      </c>
      <c r="W185" s="49">
        <v>0.0</v>
      </c>
      <c r="X185" s="49">
        <v>0.0</v>
      </c>
      <c r="Y185" s="49">
        <v>174748.98</v>
      </c>
      <c r="Z185" s="50">
        <v>287.5</v>
      </c>
      <c r="AA185" s="51">
        <v>24180.0</v>
      </c>
      <c r="AB185" s="49">
        <v>16120.0</v>
      </c>
      <c r="AC185" s="50">
        <f t="shared" si="6"/>
        <v>40300</v>
      </c>
      <c r="AD185" s="52">
        <f t="shared" si="2"/>
        <v>20150</v>
      </c>
      <c r="AE185" s="53" t="s">
        <v>306</v>
      </c>
      <c r="AF185" s="54" t="s">
        <v>70</v>
      </c>
      <c r="AG185" s="55" t="b">
        <v>1</v>
      </c>
      <c r="AH185" s="56"/>
      <c r="AI185" s="55" t="b">
        <v>1</v>
      </c>
      <c r="AJ185" s="56"/>
      <c r="AK185" s="55" t="b">
        <v>1</v>
      </c>
      <c r="AL185" s="47"/>
      <c r="AM185" s="55" t="s">
        <v>151</v>
      </c>
      <c r="AN185" s="57" t="b">
        <v>1</v>
      </c>
      <c r="AO185" s="46"/>
      <c r="AP185" s="54" t="s">
        <v>86</v>
      </c>
      <c r="AQ185" s="59" t="s">
        <v>95</v>
      </c>
      <c r="AR185" s="60"/>
      <c r="AS185" s="170">
        <f t="shared" si="3"/>
        <v>45723</v>
      </c>
      <c r="AT185" s="133"/>
      <c r="AU185" s="53"/>
      <c r="AV185" s="53"/>
      <c r="AW185" s="54"/>
      <c r="AX185" s="63"/>
      <c r="AY185" s="64"/>
      <c r="AZ185" s="65"/>
      <c r="BA185" s="66"/>
      <c r="BB185" s="67"/>
    </row>
    <row r="186" ht="15.75" customHeight="1">
      <c r="A186" s="200" t="s">
        <v>1366</v>
      </c>
      <c r="B186" s="145">
        <v>18478.0</v>
      </c>
      <c r="C186" s="146">
        <v>45690.0</v>
      </c>
      <c r="D186" s="171">
        <v>45693.0</v>
      </c>
      <c r="E186" s="43"/>
      <c r="F186" s="148" t="s">
        <v>1367</v>
      </c>
      <c r="G186" s="202"/>
      <c r="H186" s="146">
        <v>35300.0</v>
      </c>
      <c r="I186" s="149">
        <v>28.0</v>
      </c>
      <c r="J186" s="150" t="s">
        <v>67</v>
      </c>
      <c r="K186" s="150" t="s">
        <v>67</v>
      </c>
      <c r="L186" s="150" t="s">
        <v>1368</v>
      </c>
      <c r="M186" s="150" t="s">
        <v>62</v>
      </c>
      <c r="N186" s="150" t="s">
        <v>79</v>
      </c>
      <c r="O186" s="150" t="s">
        <v>1369</v>
      </c>
      <c r="P186" s="150" t="s">
        <v>1370</v>
      </c>
      <c r="Q186" s="149" t="s">
        <v>360</v>
      </c>
      <c r="R186" s="150" t="s">
        <v>67</v>
      </c>
      <c r="S186" s="149" t="s">
        <v>67</v>
      </c>
      <c r="T186" s="150" t="s">
        <v>390</v>
      </c>
      <c r="U186" s="151" t="s">
        <v>1031</v>
      </c>
      <c r="V186" s="152">
        <v>80172.72</v>
      </c>
      <c r="W186" s="153">
        <v>0.0</v>
      </c>
      <c r="X186" s="153">
        <v>0.0</v>
      </c>
      <c r="Y186" s="153">
        <v>61433.96</v>
      </c>
      <c r="Z186" s="154">
        <v>4113.76</v>
      </c>
      <c r="AA186" s="155">
        <v>10237.5</v>
      </c>
      <c r="AB186" s="153">
        <v>4387.5</v>
      </c>
      <c r="AC186" s="154">
        <f t="shared" si="6"/>
        <v>14625</v>
      </c>
      <c r="AD186" s="156">
        <f t="shared" si="2"/>
        <v>0</v>
      </c>
      <c r="AE186" s="157" t="s">
        <v>84</v>
      </c>
      <c r="AF186" s="158" t="s">
        <v>70</v>
      </c>
      <c r="AG186" s="159" t="b">
        <v>1</v>
      </c>
      <c r="AH186" s="160"/>
      <c r="AI186" s="159" t="b">
        <v>1</v>
      </c>
      <c r="AJ186" s="160"/>
      <c r="AK186" s="159" t="b">
        <v>1</v>
      </c>
      <c r="AL186" s="151"/>
      <c r="AM186" s="159"/>
      <c r="AN186" s="161" t="b">
        <v>1</v>
      </c>
      <c r="AO186" s="150"/>
      <c r="AP186" s="158" t="s">
        <v>86</v>
      </c>
      <c r="AQ186" s="163" t="s">
        <v>95</v>
      </c>
      <c r="AR186" s="164"/>
      <c r="AS186" s="172">
        <f t="shared" si="3"/>
        <v>45723</v>
      </c>
      <c r="AT186" s="133"/>
      <c r="AU186" s="53"/>
      <c r="AV186" s="53"/>
      <c r="AW186" s="54"/>
      <c r="AX186" s="63"/>
      <c r="AY186" s="64"/>
      <c r="AZ186" s="65"/>
      <c r="BA186" s="66"/>
      <c r="BB186" s="67"/>
    </row>
    <row r="187" ht="15.75" customHeight="1">
      <c r="A187" s="200" t="s">
        <v>1371</v>
      </c>
      <c r="B187" s="145">
        <v>18666.0</v>
      </c>
      <c r="C187" s="146">
        <v>45694.0</v>
      </c>
      <c r="D187" s="171">
        <v>45694.0</v>
      </c>
      <c r="E187" s="43"/>
      <c r="F187" s="148" t="s">
        <v>1372</v>
      </c>
      <c r="G187" s="202"/>
      <c r="H187" s="146">
        <v>20265.0</v>
      </c>
      <c r="I187" s="149">
        <v>69.0</v>
      </c>
      <c r="J187" s="150" t="s">
        <v>67</v>
      </c>
      <c r="K187" s="150" t="s">
        <v>67</v>
      </c>
      <c r="L187" s="150" t="s">
        <v>1373</v>
      </c>
      <c r="M187" s="150" t="s">
        <v>227</v>
      </c>
      <c r="N187" s="150" t="s">
        <v>79</v>
      </c>
      <c r="O187" s="150" t="s">
        <v>1374</v>
      </c>
      <c r="P187" s="150" t="s">
        <v>1375</v>
      </c>
      <c r="Q187" s="149" t="s">
        <v>1376</v>
      </c>
      <c r="R187" s="150" t="s">
        <v>1377</v>
      </c>
      <c r="S187" s="149">
        <v>57500.0</v>
      </c>
      <c r="T187" s="150" t="s">
        <v>527</v>
      </c>
      <c r="U187" s="151" t="s">
        <v>1378</v>
      </c>
      <c r="V187" s="152">
        <v>42630.85</v>
      </c>
      <c r="W187" s="153">
        <v>8526.19</v>
      </c>
      <c r="X187" s="153">
        <v>0.0</v>
      </c>
      <c r="Y187" s="153">
        <v>0.0</v>
      </c>
      <c r="Z187" s="154">
        <v>23028.66</v>
      </c>
      <c r="AA187" s="155">
        <v>7800.0</v>
      </c>
      <c r="AB187" s="153">
        <v>3276.0</v>
      </c>
      <c r="AC187" s="154">
        <f t="shared" si="6"/>
        <v>11076</v>
      </c>
      <c r="AD187" s="156">
        <f t="shared" si="2"/>
        <v>0</v>
      </c>
      <c r="AE187" s="157" t="s">
        <v>306</v>
      </c>
      <c r="AF187" s="158" t="s">
        <v>307</v>
      </c>
      <c r="AG187" s="159" t="b">
        <v>1</v>
      </c>
      <c r="AH187" s="160"/>
      <c r="AI187" s="159" t="b">
        <v>1</v>
      </c>
      <c r="AJ187" s="160"/>
      <c r="AK187" s="159" t="b">
        <v>1</v>
      </c>
      <c r="AL187" s="151"/>
      <c r="AM187" s="159" t="s">
        <v>151</v>
      </c>
      <c r="AN187" s="161" t="b">
        <v>1</v>
      </c>
      <c r="AO187" s="150"/>
      <c r="AP187" s="158" t="s">
        <v>86</v>
      </c>
      <c r="AQ187" s="163" t="s">
        <v>95</v>
      </c>
      <c r="AR187" s="164"/>
      <c r="AS187" s="172">
        <f t="shared" si="3"/>
        <v>45724</v>
      </c>
      <c r="AT187" s="133"/>
      <c r="AU187" s="53"/>
      <c r="AV187" s="53"/>
      <c r="AW187" s="54"/>
      <c r="AX187" s="63"/>
      <c r="AY187" s="64"/>
      <c r="AZ187" s="65"/>
      <c r="BA187" s="66"/>
      <c r="BB187" s="67"/>
    </row>
    <row r="188" ht="15.75" customHeight="1">
      <c r="A188" s="200" t="s">
        <v>1379</v>
      </c>
      <c r="B188" s="40">
        <v>18509.0</v>
      </c>
      <c r="C188" s="41">
        <v>45691.0</v>
      </c>
      <c r="D188" s="169">
        <v>45695.0</v>
      </c>
      <c r="E188" s="43"/>
      <c r="F188" s="44" t="s">
        <v>1380</v>
      </c>
      <c r="G188" s="201"/>
      <c r="H188" s="41">
        <v>44800.0</v>
      </c>
      <c r="I188" s="39">
        <v>2.0</v>
      </c>
      <c r="J188" s="46" t="s">
        <v>67</v>
      </c>
      <c r="K188" s="46" t="s">
        <v>1381</v>
      </c>
      <c r="L188" s="46" t="s">
        <v>1382</v>
      </c>
      <c r="M188" s="46" t="s">
        <v>227</v>
      </c>
      <c r="N188" s="46" t="s">
        <v>63</v>
      </c>
      <c r="O188" s="46" t="s">
        <v>1245</v>
      </c>
      <c r="P188" s="46" t="s">
        <v>1383</v>
      </c>
      <c r="Q188" s="39" t="s">
        <v>952</v>
      </c>
      <c r="R188" s="46" t="s">
        <v>67</v>
      </c>
      <c r="S188" s="39" t="s">
        <v>67</v>
      </c>
      <c r="T188" s="46" t="s">
        <v>188</v>
      </c>
      <c r="U188" s="47" t="s">
        <v>67</v>
      </c>
      <c r="V188" s="48">
        <v>57132.38</v>
      </c>
      <c r="W188" s="49">
        <v>0.0</v>
      </c>
      <c r="X188" s="49">
        <v>0.0</v>
      </c>
      <c r="Y188" s="49">
        <v>0.0</v>
      </c>
      <c r="Z188" s="50">
        <v>28467.38</v>
      </c>
      <c r="AA188" s="51">
        <v>20065.5</v>
      </c>
      <c r="AB188" s="49">
        <v>8599.5</v>
      </c>
      <c r="AC188" s="50">
        <f t="shared" si="6"/>
        <v>28665</v>
      </c>
      <c r="AD188" s="52">
        <f t="shared" si="2"/>
        <v>0</v>
      </c>
      <c r="AE188" s="53" t="s">
        <v>69</v>
      </c>
      <c r="AF188" s="54" t="s">
        <v>70</v>
      </c>
      <c r="AG188" s="55" t="b">
        <v>1</v>
      </c>
      <c r="AH188" s="56"/>
      <c r="AI188" s="57" t="b">
        <v>1</v>
      </c>
      <c r="AJ188" s="56"/>
      <c r="AK188" s="57" t="b">
        <v>1</v>
      </c>
      <c r="AL188" s="56"/>
      <c r="AM188" s="57"/>
      <c r="AN188" s="46" t="b">
        <v>1</v>
      </c>
      <c r="AO188" s="46"/>
      <c r="AP188" s="54" t="s">
        <v>86</v>
      </c>
      <c r="AQ188" s="59" t="s">
        <v>95</v>
      </c>
      <c r="AR188" s="60"/>
      <c r="AS188" s="170">
        <f t="shared" si="3"/>
        <v>45725</v>
      </c>
      <c r="AT188" s="133"/>
      <c r="AU188" s="53"/>
      <c r="AV188" s="53"/>
      <c r="AW188" s="54"/>
      <c r="AX188" s="63"/>
      <c r="AY188" s="64"/>
      <c r="AZ188" s="65"/>
      <c r="BA188" s="66"/>
      <c r="BB188" s="67"/>
    </row>
    <row r="189" ht="15.75" customHeight="1">
      <c r="A189" s="200" t="s">
        <v>1384</v>
      </c>
      <c r="B189" s="40">
        <v>18583.0</v>
      </c>
      <c r="C189" s="41">
        <v>45693.0</v>
      </c>
      <c r="D189" s="169">
        <v>45695.0</v>
      </c>
      <c r="E189" s="43"/>
      <c r="F189" s="44" t="s">
        <v>1385</v>
      </c>
      <c r="G189" s="201"/>
      <c r="H189" s="41">
        <v>32563.0</v>
      </c>
      <c r="I189" s="39">
        <v>35.0</v>
      </c>
      <c r="J189" s="46" t="s">
        <v>67</v>
      </c>
      <c r="K189" s="46" t="s">
        <v>67</v>
      </c>
      <c r="L189" s="46" t="s">
        <v>1386</v>
      </c>
      <c r="M189" s="46" t="s">
        <v>62</v>
      </c>
      <c r="N189" s="46" t="s">
        <v>79</v>
      </c>
      <c r="O189" s="46" t="s">
        <v>1387</v>
      </c>
      <c r="P189" s="46" t="s">
        <v>1388</v>
      </c>
      <c r="Q189" s="39" t="s">
        <v>1389</v>
      </c>
      <c r="R189" s="46" t="s">
        <v>67</v>
      </c>
      <c r="S189" s="39" t="s">
        <v>67</v>
      </c>
      <c r="T189" s="46" t="s">
        <v>180</v>
      </c>
      <c r="U189" s="47" t="s">
        <v>1390</v>
      </c>
      <c r="V189" s="48"/>
      <c r="W189" s="49"/>
      <c r="X189" s="49"/>
      <c r="Y189" s="49"/>
      <c r="Z189" s="50"/>
      <c r="AA189" s="51">
        <v>11329.5</v>
      </c>
      <c r="AB189" s="49">
        <v>4855.5</v>
      </c>
      <c r="AC189" s="50">
        <f t="shared" si="6"/>
        <v>16185</v>
      </c>
      <c r="AD189" s="52">
        <f t="shared" si="2"/>
        <v>-16185</v>
      </c>
      <c r="AE189" s="53" t="s">
        <v>84</v>
      </c>
      <c r="AF189" s="54" t="s">
        <v>70</v>
      </c>
      <c r="AG189" s="55" t="b">
        <v>1</v>
      </c>
      <c r="AH189" s="56"/>
      <c r="AI189" s="57" t="b">
        <v>1</v>
      </c>
      <c r="AJ189" s="56"/>
      <c r="AK189" s="57" t="b">
        <v>1</v>
      </c>
      <c r="AL189" s="56"/>
      <c r="AM189" s="57"/>
      <c r="AN189" s="46" t="b">
        <v>1</v>
      </c>
      <c r="AO189" s="46"/>
      <c r="AP189" s="54" t="s">
        <v>73</v>
      </c>
      <c r="AQ189" s="59" t="s">
        <v>95</v>
      </c>
      <c r="AR189" s="60"/>
      <c r="AS189" s="170">
        <f t="shared" si="3"/>
        <v>45725</v>
      </c>
      <c r="AT189" s="133"/>
      <c r="AU189" s="53"/>
      <c r="AV189" s="53"/>
      <c r="AW189" s="54"/>
      <c r="AX189" s="63"/>
      <c r="AY189" s="64"/>
      <c r="AZ189" s="65"/>
      <c r="BA189" s="66"/>
      <c r="BB189" s="67"/>
    </row>
    <row r="190" ht="15.75" customHeight="1">
      <c r="A190" s="200" t="s">
        <v>1391</v>
      </c>
      <c r="B190" s="40">
        <v>18540.0</v>
      </c>
      <c r="C190" s="41">
        <v>45692.0</v>
      </c>
      <c r="D190" s="169">
        <v>45695.0</v>
      </c>
      <c r="E190" s="43"/>
      <c r="F190" s="44" t="s">
        <v>1392</v>
      </c>
      <c r="G190" s="201"/>
      <c r="H190" s="41">
        <v>15681.0</v>
      </c>
      <c r="I190" s="39">
        <v>82.0</v>
      </c>
      <c r="J190" s="46" t="s">
        <v>67</v>
      </c>
      <c r="K190" s="46" t="s">
        <v>67</v>
      </c>
      <c r="L190" s="46" t="s">
        <v>1393</v>
      </c>
      <c r="M190" s="46" t="s">
        <v>99</v>
      </c>
      <c r="N190" s="46" t="s">
        <v>79</v>
      </c>
      <c r="O190" s="46" t="s">
        <v>1394</v>
      </c>
      <c r="P190" s="46" t="s">
        <v>1394</v>
      </c>
      <c r="Q190" s="39" t="s">
        <v>92</v>
      </c>
      <c r="R190" s="46" t="s">
        <v>67</v>
      </c>
      <c r="S190" s="39" t="s">
        <v>67</v>
      </c>
      <c r="T190" s="46" t="s">
        <v>1057</v>
      </c>
      <c r="U190" s="47" t="s">
        <v>67</v>
      </c>
      <c r="V190" s="48">
        <v>91612.79</v>
      </c>
      <c r="W190" s="49">
        <v>18322.5</v>
      </c>
      <c r="X190" s="49">
        <v>0.0</v>
      </c>
      <c r="Y190" s="49">
        <v>0.0</v>
      </c>
      <c r="Z190" s="50">
        <v>44020.9</v>
      </c>
      <c r="AA190" s="51">
        <v>20475.0</v>
      </c>
      <c r="AB190" s="49">
        <v>8775.0</v>
      </c>
      <c r="AC190" s="50">
        <f t="shared" si="6"/>
        <v>29250</v>
      </c>
      <c r="AD190" s="52">
        <f t="shared" si="2"/>
        <v>19.39</v>
      </c>
      <c r="AE190" s="53" t="s">
        <v>84</v>
      </c>
      <c r="AF190" s="54" t="s">
        <v>70</v>
      </c>
      <c r="AG190" s="55" t="b">
        <v>1</v>
      </c>
      <c r="AH190" s="56"/>
      <c r="AI190" s="57" t="b">
        <v>1</v>
      </c>
      <c r="AJ190" s="56"/>
      <c r="AK190" s="57" t="b">
        <v>1</v>
      </c>
      <c r="AL190" s="56"/>
      <c r="AM190" s="57" t="s">
        <v>1395</v>
      </c>
      <c r="AN190" s="46" t="b">
        <v>1</v>
      </c>
      <c r="AO190" s="46" t="s">
        <v>1396</v>
      </c>
      <c r="AP190" s="54" t="s">
        <v>73</v>
      </c>
      <c r="AQ190" s="59" t="s">
        <v>95</v>
      </c>
      <c r="AR190" s="60"/>
      <c r="AS190" s="170">
        <f t="shared" si="3"/>
        <v>45725</v>
      </c>
      <c r="AT190" s="133"/>
      <c r="AU190" s="53"/>
      <c r="AV190" s="53"/>
      <c r="AW190" s="54"/>
      <c r="AX190" s="63"/>
      <c r="AY190" s="64"/>
      <c r="AZ190" s="65"/>
      <c r="BA190" s="66"/>
      <c r="BB190" s="67"/>
    </row>
    <row r="191" ht="15.75" customHeight="1">
      <c r="A191" s="200" t="s">
        <v>1397</v>
      </c>
      <c r="B191" s="40">
        <v>18559.0</v>
      </c>
      <c r="C191" s="41">
        <v>45692.0</v>
      </c>
      <c r="D191" s="169">
        <v>45695.0</v>
      </c>
      <c r="E191" s="43"/>
      <c r="F191" s="44" t="s">
        <v>1398</v>
      </c>
      <c r="G191" s="201"/>
      <c r="H191" s="41">
        <v>43658.0</v>
      </c>
      <c r="I191" s="39">
        <v>5.0</v>
      </c>
      <c r="J191" s="46" t="s">
        <v>67</v>
      </c>
      <c r="K191" s="46" t="s">
        <v>1399</v>
      </c>
      <c r="L191" s="46" t="s">
        <v>1400</v>
      </c>
      <c r="M191" s="46" t="s">
        <v>1112</v>
      </c>
      <c r="N191" s="46" t="s">
        <v>63</v>
      </c>
      <c r="O191" s="46" t="s">
        <v>958</v>
      </c>
      <c r="P191" s="46" t="s">
        <v>1401</v>
      </c>
      <c r="Q191" s="39" t="s">
        <v>1079</v>
      </c>
      <c r="R191" s="46" t="s">
        <v>67</v>
      </c>
      <c r="S191" s="39" t="s">
        <v>67</v>
      </c>
      <c r="T191" s="46" t="s">
        <v>1402</v>
      </c>
      <c r="U191" s="47" t="s">
        <v>67</v>
      </c>
      <c r="V191" s="48">
        <v>42190.17</v>
      </c>
      <c r="W191" s="49">
        <v>8438.03</v>
      </c>
      <c r="X191" s="49">
        <v>0.0</v>
      </c>
      <c r="Y191" s="49">
        <v>25026.06</v>
      </c>
      <c r="Z191" s="50">
        <v>926.08</v>
      </c>
      <c r="AA191" s="51">
        <v>5460.0</v>
      </c>
      <c r="AB191" s="49">
        <v>2340.0</v>
      </c>
      <c r="AC191" s="50">
        <f t="shared" si="6"/>
        <v>7800</v>
      </c>
      <c r="AD191" s="52">
        <f t="shared" si="2"/>
        <v>0</v>
      </c>
      <c r="AE191" s="53" t="s">
        <v>170</v>
      </c>
      <c r="AF191" s="54" t="s">
        <v>70</v>
      </c>
      <c r="AG191" s="55" t="b">
        <v>1</v>
      </c>
      <c r="AH191" s="56"/>
      <c r="AI191" s="57" t="b">
        <v>1</v>
      </c>
      <c r="AJ191" s="56"/>
      <c r="AK191" s="57" t="b">
        <v>1</v>
      </c>
      <c r="AL191" s="56"/>
      <c r="AM191" s="57"/>
      <c r="AN191" s="46" t="b">
        <v>1</v>
      </c>
      <c r="AO191" s="46"/>
      <c r="AP191" s="54" t="s">
        <v>86</v>
      </c>
      <c r="AQ191" s="59" t="s">
        <v>95</v>
      </c>
      <c r="AR191" s="60"/>
      <c r="AS191" s="170">
        <f t="shared" si="3"/>
        <v>45725</v>
      </c>
      <c r="AT191" s="133"/>
      <c r="AU191" s="53"/>
      <c r="AV191" s="53"/>
      <c r="AW191" s="54"/>
      <c r="AX191" s="63"/>
      <c r="AY191" s="64"/>
      <c r="AZ191" s="65"/>
      <c r="BA191" s="66"/>
      <c r="BB191" s="67"/>
    </row>
    <row r="192" ht="15.75" customHeight="1">
      <c r="A192" s="200" t="s">
        <v>1403</v>
      </c>
      <c r="B192" s="145">
        <v>18569.0</v>
      </c>
      <c r="C192" s="146">
        <v>45693.0</v>
      </c>
      <c r="D192" s="171">
        <v>45695.0</v>
      </c>
      <c r="E192" s="43"/>
      <c r="F192" s="148" t="s">
        <v>1404</v>
      </c>
      <c r="G192" s="202"/>
      <c r="H192" s="146">
        <v>40890.0</v>
      </c>
      <c r="I192" s="149">
        <v>13.0</v>
      </c>
      <c r="J192" s="150" t="s">
        <v>67</v>
      </c>
      <c r="K192" s="150" t="s">
        <v>1405</v>
      </c>
      <c r="L192" s="150" t="s">
        <v>1406</v>
      </c>
      <c r="M192" s="150" t="s">
        <v>62</v>
      </c>
      <c r="N192" s="150" t="s">
        <v>63</v>
      </c>
      <c r="O192" s="150" t="s">
        <v>1407</v>
      </c>
      <c r="P192" s="150" t="s">
        <v>1245</v>
      </c>
      <c r="Q192" s="149" t="s">
        <v>1247</v>
      </c>
      <c r="R192" s="150" t="s">
        <v>67</v>
      </c>
      <c r="S192" s="149" t="s">
        <v>67</v>
      </c>
      <c r="T192" s="150" t="s">
        <v>327</v>
      </c>
      <c r="U192" s="151" t="s">
        <v>67</v>
      </c>
      <c r="V192" s="152">
        <v>34520.78</v>
      </c>
      <c r="W192" s="153">
        <v>0.0</v>
      </c>
      <c r="X192" s="153">
        <v>0.0</v>
      </c>
      <c r="Y192" s="153">
        <v>26297.2</v>
      </c>
      <c r="Z192" s="154">
        <v>423.58</v>
      </c>
      <c r="AA192" s="155">
        <v>5460.0</v>
      </c>
      <c r="AB192" s="153">
        <v>2340.0</v>
      </c>
      <c r="AC192" s="154">
        <f t="shared" si="6"/>
        <v>7800</v>
      </c>
      <c r="AD192" s="156">
        <f t="shared" si="2"/>
        <v>0</v>
      </c>
      <c r="AE192" s="157" t="s">
        <v>170</v>
      </c>
      <c r="AF192" s="158" t="s">
        <v>70</v>
      </c>
      <c r="AG192" s="159" t="b">
        <v>0</v>
      </c>
      <c r="AH192" s="160" t="s">
        <v>1408</v>
      </c>
      <c r="AI192" s="161" t="b">
        <v>1</v>
      </c>
      <c r="AJ192" s="162" t="s">
        <v>1409</v>
      </c>
      <c r="AK192" s="161" t="b">
        <v>1</v>
      </c>
      <c r="AL192" s="160"/>
      <c r="AM192" s="161"/>
      <c r="AN192" s="150" t="b">
        <v>1</v>
      </c>
      <c r="AO192" s="150"/>
      <c r="AP192" s="158" t="s">
        <v>86</v>
      </c>
      <c r="AQ192" s="163" t="s">
        <v>74</v>
      </c>
      <c r="AR192" s="164"/>
      <c r="AS192" s="172">
        <f t="shared" si="3"/>
        <v>45725</v>
      </c>
      <c r="AT192" s="216"/>
      <c r="AU192" s="157"/>
      <c r="AV192" s="157"/>
      <c r="AW192" s="158"/>
      <c r="AX192" s="217"/>
      <c r="AY192" s="218"/>
      <c r="AZ192" s="219"/>
      <c r="BA192" s="220"/>
      <c r="BB192" s="221"/>
    </row>
    <row r="193" ht="15.75" customHeight="1">
      <c r="A193" s="200" t="s">
        <v>1410</v>
      </c>
      <c r="B193" s="40">
        <v>18558.0</v>
      </c>
      <c r="C193" s="41">
        <v>45692.0</v>
      </c>
      <c r="D193" s="169">
        <v>45696.0</v>
      </c>
      <c r="E193" s="43"/>
      <c r="F193" s="44" t="s">
        <v>1411</v>
      </c>
      <c r="G193" s="201"/>
      <c r="H193" s="41">
        <v>45088.0</v>
      </c>
      <c r="I193" s="39">
        <v>1.0</v>
      </c>
      <c r="J193" s="46" t="s">
        <v>1412</v>
      </c>
      <c r="K193" s="46" t="s">
        <v>1413</v>
      </c>
      <c r="L193" s="46" t="s">
        <v>1414</v>
      </c>
      <c r="M193" s="46" t="s">
        <v>62</v>
      </c>
      <c r="N193" s="46" t="s">
        <v>63</v>
      </c>
      <c r="O193" s="46" t="s">
        <v>1415</v>
      </c>
      <c r="P193" s="46" t="s">
        <v>218</v>
      </c>
      <c r="Q193" s="39" t="s">
        <v>360</v>
      </c>
      <c r="R193" s="46" t="s">
        <v>67</v>
      </c>
      <c r="S193" s="39" t="s">
        <v>67</v>
      </c>
      <c r="T193" s="46" t="s">
        <v>415</v>
      </c>
      <c r="U193" s="47" t="s">
        <v>67</v>
      </c>
      <c r="V193" s="48">
        <v>46730.19</v>
      </c>
      <c r="W193" s="49">
        <v>9346.04</v>
      </c>
      <c r="X193" s="49">
        <v>0.0</v>
      </c>
      <c r="Y193" s="49">
        <v>22759.15</v>
      </c>
      <c r="Z193" s="50">
        <v>0.0</v>
      </c>
      <c r="AA193" s="51">
        <v>10237.5</v>
      </c>
      <c r="AB193" s="49">
        <v>4387.5</v>
      </c>
      <c r="AC193" s="50">
        <f t="shared" si="6"/>
        <v>14625</v>
      </c>
      <c r="AD193" s="52">
        <f t="shared" si="2"/>
        <v>0</v>
      </c>
      <c r="AE193" s="53" t="s">
        <v>170</v>
      </c>
      <c r="AF193" s="54" t="s">
        <v>70</v>
      </c>
      <c r="AG193" s="55" t="b">
        <v>1</v>
      </c>
      <c r="AH193" s="56"/>
      <c r="AI193" s="57" t="b">
        <v>1</v>
      </c>
      <c r="AJ193" s="56"/>
      <c r="AK193" s="57" t="b">
        <v>1</v>
      </c>
      <c r="AL193" s="56"/>
      <c r="AM193" s="57" t="s">
        <v>1416</v>
      </c>
      <c r="AN193" s="46" t="b">
        <v>1</v>
      </c>
      <c r="AO193" s="46"/>
      <c r="AP193" s="54" t="s">
        <v>1417</v>
      </c>
      <c r="AQ193" s="59" t="s">
        <v>95</v>
      </c>
      <c r="AR193" s="60"/>
      <c r="AS193" s="170">
        <f t="shared" si="3"/>
        <v>45726</v>
      </c>
      <c r="AT193" s="133"/>
      <c r="AU193" s="53"/>
      <c r="AV193" s="53"/>
      <c r="AW193" s="54"/>
      <c r="AX193" s="63"/>
      <c r="AY193" s="64"/>
      <c r="AZ193" s="65"/>
      <c r="BA193" s="66"/>
      <c r="BB193" s="67"/>
    </row>
    <row r="194" ht="15.75" customHeight="1">
      <c r="A194" s="200" t="s">
        <v>1418</v>
      </c>
      <c r="B194" s="40">
        <v>18608.0</v>
      </c>
      <c r="C194" s="41">
        <v>45693.0</v>
      </c>
      <c r="D194" s="169">
        <v>45696.0</v>
      </c>
      <c r="E194" s="43"/>
      <c r="F194" s="44" t="s">
        <v>1419</v>
      </c>
      <c r="G194" s="201"/>
      <c r="H194" s="41">
        <v>45693.0</v>
      </c>
      <c r="I194" s="39">
        <v>0.0</v>
      </c>
      <c r="J194" s="46" t="s">
        <v>67</v>
      </c>
      <c r="K194" s="46" t="s">
        <v>1420</v>
      </c>
      <c r="L194" s="46" t="s">
        <v>1421</v>
      </c>
      <c r="M194" s="46" t="s">
        <v>62</v>
      </c>
      <c r="N194" s="46" t="s">
        <v>63</v>
      </c>
      <c r="O194" s="46" t="s">
        <v>1422</v>
      </c>
      <c r="P194" s="46" t="s">
        <v>1423</v>
      </c>
      <c r="Q194" s="39" t="s">
        <v>1424</v>
      </c>
      <c r="R194" s="46" t="s">
        <v>253</v>
      </c>
      <c r="S194" s="39">
        <v>99460.0</v>
      </c>
      <c r="T194" s="46" t="s">
        <v>1425</v>
      </c>
      <c r="U194" s="47" t="s">
        <v>67</v>
      </c>
      <c r="V194" s="48">
        <v>56879.17</v>
      </c>
      <c r="W194" s="49">
        <v>0.0</v>
      </c>
      <c r="X194" s="49">
        <v>5036.84</v>
      </c>
      <c r="Y194" s="49">
        <v>0.0</v>
      </c>
      <c r="Z194" s="50">
        <v>20296.83</v>
      </c>
      <c r="AA194" s="51">
        <v>21238.1</v>
      </c>
      <c r="AB194" s="49">
        <v>8715.9</v>
      </c>
      <c r="AC194" s="50">
        <f t="shared" si="6"/>
        <v>29954</v>
      </c>
      <c r="AD194" s="52">
        <f t="shared" si="2"/>
        <v>1591.5</v>
      </c>
      <c r="AE194" s="53" t="s">
        <v>1426</v>
      </c>
      <c r="AF194" s="54" t="s">
        <v>70</v>
      </c>
      <c r="AG194" s="55" t="b">
        <v>0</v>
      </c>
      <c r="AH194" s="56" t="s">
        <v>1427</v>
      </c>
      <c r="AI194" s="57" t="b">
        <v>1</v>
      </c>
      <c r="AJ194" s="56"/>
      <c r="AK194" s="57" t="b">
        <v>1</v>
      </c>
      <c r="AL194" s="56"/>
      <c r="AM194" s="57" t="s">
        <v>1428</v>
      </c>
      <c r="AN194" s="46" t="b">
        <v>1</v>
      </c>
      <c r="AO194" s="46" t="s">
        <v>1396</v>
      </c>
      <c r="AP194" s="54" t="s">
        <v>266</v>
      </c>
      <c r="AQ194" s="59"/>
      <c r="AR194" s="60"/>
      <c r="AS194" s="170">
        <f t="shared" si="3"/>
        <v>45726</v>
      </c>
      <c r="AT194" s="133"/>
      <c r="AU194" s="53"/>
      <c r="AV194" s="53"/>
      <c r="AW194" s="54"/>
      <c r="AX194" s="63"/>
      <c r="AY194" s="64"/>
      <c r="AZ194" s="65"/>
      <c r="BA194" s="66"/>
      <c r="BB194" s="67"/>
    </row>
    <row r="195" ht="15.75" customHeight="1">
      <c r="A195" s="200" t="s">
        <v>1429</v>
      </c>
      <c r="B195" s="145">
        <v>18659.0</v>
      </c>
      <c r="C195" s="146">
        <v>45694.0</v>
      </c>
      <c r="D195" s="171">
        <v>45696.0</v>
      </c>
      <c r="E195" s="43"/>
      <c r="F195" s="148" t="s">
        <v>1430</v>
      </c>
      <c r="G195" s="202"/>
      <c r="H195" s="146">
        <v>33318.0</v>
      </c>
      <c r="I195" s="149">
        <v>33.0</v>
      </c>
      <c r="J195" s="150" t="s">
        <v>67</v>
      </c>
      <c r="K195" s="150" t="s">
        <v>67</v>
      </c>
      <c r="L195" s="150" t="s">
        <v>1431</v>
      </c>
      <c r="M195" s="150" t="s">
        <v>62</v>
      </c>
      <c r="N195" s="150" t="s">
        <v>79</v>
      </c>
      <c r="O195" s="150" t="s">
        <v>1432</v>
      </c>
      <c r="P195" s="150" t="s">
        <v>1432</v>
      </c>
      <c r="Q195" s="149" t="s">
        <v>1433</v>
      </c>
      <c r="R195" s="150" t="s">
        <v>1434</v>
      </c>
      <c r="S195" s="149">
        <v>19160.0</v>
      </c>
      <c r="T195" s="150" t="s">
        <v>664</v>
      </c>
      <c r="U195" s="151" t="s">
        <v>447</v>
      </c>
      <c r="V195" s="152">
        <v>105713.69</v>
      </c>
      <c r="W195" s="153"/>
      <c r="X195" s="153"/>
      <c r="Y195" s="153">
        <v>62256.06</v>
      </c>
      <c r="Z195" s="154">
        <v>557.63</v>
      </c>
      <c r="AA195" s="155">
        <v>25740.0</v>
      </c>
      <c r="AB195" s="153">
        <v>17160.0</v>
      </c>
      <c r="AC195" s="154">
        <f t="shared" si="6"/>
        <v>42900</v>
      </c>
      <c r="AD195" s="156">
        <f t="shared" si="2"/>
        <v>0</v>
      </c>
      <c r="AE195" s="157" t="s">
        <v>84</v>
      </c>
      <c r="AF195" s="158" t="s">
        <v>70</v>
      </c>
      <c r="AG195" s="159" t="b">
        <v>1</v>
      </c>
      <c r="AH195" s="160"/>
      <c r="AI195" s="161" t="b">
        <v>1</v>
      </c>
      <c r="AJ195" s="160"/>
      <c r="AK195" s="161" t="b">
        <v>1</v>
      </c>
      <c r="AL195" s="160"/>
      <c r="AM195" s="161" t="s">
        <v>1435</v>
      </c>
      <c r="AN195" s="150" t="b">
        <v>1</v>
      </c>
      <c r="AO195" s="150"/>
      <c r="AP195" s="158" t="s">
        <v>86</v>
      </c>
      <c r="AQ195" s="163" t="s">
        <v>74</v>
      </c>
      <c r="AR195" s="164"/>
      <c r="AS195" s="172">
        <f t="shared" si="3"/>
        <v>45726</v>
      </c>
      <c r="AT195" s="216"/>
      <c r="AU195" s="157"/>
      <c r="AV195" s="157"/>
      <c r="AW195" s="158"/>
      <c r="AX195" s="217"/>
      <c r="AY195" s="218"/>
      <c r="AZ195" s="219"/>
      <c r="BA195" s="220"/>
      <c r="BB195" s="221"/>
    </row>
    <row r="196" ht="15.75" customHeight="1">
      <c r="A196" s="200" t="s">
        <v>1436</v>
      </c>
      <c r="B196" s="222"/>
      <c r="C196" s="122"/>
      <c r="D196" s="122"/>
      <c r="E196" s="43"/>
      <c r="F196" s="122"/>
      <c r="G196" s="122"/>
      <c r="H196" s="122"/>
      <c r="I196" s="122"/>
      <c r="J196" s="122"/>
      <c r="K196" s="122"/>
      <c r="L196" s="122"/>
      <c r="M196" s="122"/>
      <c r="N196" s="122"/>
      <c r="O196" s="122"/>
      <c r="P196" s="122"/>
      <c r="Q196" s="123"/>
      <c r="R196" s="46"/>
      <c r="S196" s="39"/>
      <c r="T196" s="46"/>
      <c r="U196" s="47"/>
      <c r="V196" s="48"/>
      <c r="W196" s="49"/>
      <c r="X196" s="49"/>
      <c r="Y196" s="49"/>
      <c r="Z196" s="50"/>
      <c r="AA196" s="51"/>
      <c r="AB196" s="49"/>
      <c r="AC196" s="50">
        <f t="shared" si="6"/>
        <v>0</v>
      </c>
      <c r="AD196" s="52">
        <f t="shared" si="2"/>
        <v>0</v>
      </c>
      <c r="AE196" s="53"/>
      <c r="AF196" s="54"/>
      <c r="AG196" s="55" t="b">
        <v>0</v>
      </c>
      <c r="AH196" s="56"/>
      <c r="AI196" s="57" t="b">
        <v>0</v>
      </c>
      <c r="AJ196" s="56"/>
      <c r="AK196" s="57" t="b">
        <v>0</v>
      </c>
      <c r="AL196" s="56"/>
      <c r="AM196" s="57"/>
      <c r="AN196" s="46" t="b">
        <v>0</v>
      </c>
      <c r="AO196" s="46"/>
      <c r="AP196" s="54"/>
      <c r="AQ196" s="59"/>
      <c r="AR196" s="60"/>
      <c r="AS196" s="170">
        <f>FEBRUARY!D68+30</f>
        <v>45733</v>
      </c>
      <c r="AT196" s="133"/>
      <c r="AU196" s="53"/>
      <c r="AV196" s="53"/>
      <c r="AW196" s="54"/>
      <c r="AX196" s="63"/>
      <c r="AY196" s="64"/>
      <c r="AZ196" s="65"/>
      <c r="BA196" s="66"/>
      <c r="BB196" s="67"/>
    </row>
    <row r="197" ht="15.75" customHeight="1">
      <c r="A197" s="200" t="s">
        <v>1437</v>
      </c>
      <c r="B197" s="40"/>
      <c r="C197" s="41"/>
      <c r="D197" s="169"/>
      <c r="E197" s="43"/>
      <c r="F197" s="44"/>
      <c r="G197" s="201"/>
      <c r="H197" s="41"/>
      <c r="I197" s="41"/>
      <c r="J197" s="46"/>
      <c r="K197" s="46"/>
      <c r="L197" s="46"/>
      <c r="M197" s="46"/>
      <c r="N197" s="46"/>
      <c r="O197" s="46"/>
      <c r="P197" s="46"/>
      <c r="Q197" s="39"/>
      <c r="R197" s="46"/>
      <c r="S197" s="39"/>
      <c r="T197" s="46"/>
      <c r="U197" s="47"/>
      <c r="V197" s="48"/>
      <c r="W197" s="49"/>
      <c r="X197" s="49"/>
      <c r="Y197" s="49"/>
      <c r="Z197" s="50"/>
      <c r="AA197" s="51"/>
      <c r="AB197" s="49"/>
      <c r="AC197" s="50">
        <f t="shared" si="6"/>
        <v>0</v>
      </c>
      <c r="AD197" s="52">
        <f t="shared" si="2"/>
        <v>0</v>
      </c>
      <c r="AE197" s="53"/>
      <c r="AF197" s="54"/>
      <c r="AG197" s="55" t="b">
        <v>0</v>
      </c>
      <c r="AH197" s="56"/>
      <c r="AI197" s="57" t="b">
        <v>0</v>
      </c>
      <c r="AJ197" s="56"/>
      <c r="AK197" s="57" t="b">
        <v>0</v>
      </c>
      <c r="AL197" s="56"/>
      <c r="AM197" s="57"/>
      <c r="AN197" s="46" t="b">
        <v>0</v>
      </c>
      <c r="AO197" s="46"/>
      <c r="AP197" s="54"/>
      <c r="AQ197" s="59"/>
      <c r="AR197" s="60"/>
      <c r="AS197" s="170">
        <f t="shared" ref="AS197:AS215" si="7">D197+30</f>
        <v>30</v>
      </c>
      <c r="AT197" s="133"/>
      <c r="AU197" s="53"/>
      <c r="AV197" s="53"/>
      <c r="AW197" s="54"/>
      <c r="AX197" s="63"/>
      <c r="AY197" s="64"/>
      <c r="AZ197" s="65"/>
      <c r="BA197" s="66"/>
      <c r="BB197" s="67"/>
    </row>
    <row r="198" ht="15.75" customHeight="1">
      <c r="A198" s="200" t="s">
        <v>1438</v>
      </c>
      <c r="B198" s="40"/>
      <c r="C198" s="41"/>
      <c r="D198" s="169"/>
      <c r="E198" s="43"/>
      <c r="F198" s="44"/>
      <c r="G198" s="201"/>
      <c r="H198" s="41"/>
      <c r="I198" s="41"/>
      <c r="J198" s="46"/>
      <c r="K198" s="46"/>
      <c r="L198" s="46"/>
      <c r="M198" s="46"/>
      <c r="N198" s="46"/>
      <c r="O198" s="46"/>
      <c r="P198" s="46"/>
      <c r="Q198" s="39"/>
      <c r="R198" s="46"/>
      <c r="S198" s="39"/>
      <c r="T198" s="46"/>
      <c r="U198" s="47"/>
      <c r="V198" s="48"/>
      <c r="W198" s="49"/>
      <c r="X198" s="49"/>
      <c r="Y198" s="49"/>
      <c r="Z198" s="50"/>
      <c r="AA198" s="51"/>
      <c r="AB198" s="49"/>
      <c r="AC198" s="50">
        <f t="shared" si="6"/>
        <v>0</v>
      </c>
      <c r="AD198" s="52">
        <f t="shared" si="2"/>
        <v>0</v>
      </c>
      <c r="AE198" s="53"/>
      <c r="AF198" s="54"/>
      <c r="AG198" s="55" t="b">
        <v>0</v>
      </c>
      <c r="AH198" s="56"/>
      <c r="AI198" s="57" t="b">
        <v>0</v>
      </c>
      <c r="AJ198" s="56"/>
      <c r="AK198" s="57" t="b">
        <v>0</v>
      </c>
      <c r="AL198" s="56"/>
      <c r="AM198" s="57"/>
      <c r="AN198" s="46" t="b">
        <v>0</v>
      </c>
      <c r="AO198" s="46"/>
      <c r="AP198" s="54"/>
      <c r="AQ198" s="59"/>
      <c r="AR198" s="60"/>
      <c r="AS198" s="170">
        <f t="shared" si="7"/>
        <v>30</v>
      </c>
      <c r="AT198" s="133"/>
      <c r="AU198" s="53"/>
      <c r="AV198" s="53"/>
      <c r="AW198" s="54"/>
      <c r="AX198" s="63"/>
      <c r="AY198" s="64"/>
      <c r="AZ198" s="65"/>
      <c r="BA198" s="66"/>
      <c r="BB198" s="67"/>
    </row>
    <row r="199" ht="15.75" customHeight="1">
      <c r="A199" s="200" t="s">
        <v>1439</v>
      </c>
      <c r="B199" s="40"/>
      <c r="C199" s="41"/>
      <c r="D199" s="169"/>
      <c r="E199" s="43"/>
      <c r="F199" s="44"/>
      <c r="G199" s="201"/>
      <c r="H199" s="41"/>
      <c r="I199" s="41"/>
      <c r="J199" s="46"/>
      <c r="K199" s="46"/>
      <c r="L199" s="46"/>
      <c r="M199" s="46"/>
      <c r="N199" s="46"/>
      <c r="O199" s="46"/>
      <c r="P199" s="46"/>
      <c r="Q199" s="39"/>
      <c r="R199" s="46"/>
      <c r="S199" s="39"/>
      <c r="T199" s="46"/>
      <c r="U199" s="47"/>
      <c r="V199" s="48"/>
      <c r="W199" s="49"/>
      <c r="X199" s="49"/>
      <c r="Y199" s="49"/>
      <c r="Z199" s="50"/>
      <c r="AA199" s="51"/>
      <c r="AB199" s="49"/>
      <c r="AC199" s="50">
        <f t="shared" si="6"/>
        <v>0</v>
      </c>
      <c r="AD199" s="52">
        <f t="shared" si="2"/>
        <v>0</v>
      </c>
      <c r="AE199" s="53"/>
      <c r="AF199" s="54"/>
      <c r="AG199" s="55" t="b">
        <v>0</v>
      </c>
      <c r="AH199" s="56"/>
      <c r="AI199" s="57" t="b">
        <v>0</v>
      </c>
      <c r="AJ199" s="56"/>
      <c r="AK199" s="57" t="b">
        <v>0</v>
      </c>
      <c r="AL199" s="56"/>
      <c r="AM199" s="57"/>
      <c r="AN199" s="46" t="b">
        <v>0</v>
      </c>
      <c r="AO199" s="46"/>
      <c r="AP199" s="54"/>
      <c r="AQ199" s="59"/>
      <c r="AR199" s="60"/>
      <c r="AS199" s="170">
        <f t="shared" si="7"/>
        <v>30</v>
      </c>
      <c r="AT199" s="133"/>
      <c r="AU199" s="53"/>
      <c r="AV199" s="53"/>
      <c r="AW199" s="54"/>
      <c r="AX199" s="63"/>
      <c r="AY199" s="64"/>
      <c r="AZ199" s="65"/>
      <c r="BA199" s="66"/>
      <c r="BB199" s="67"/>
    </row>
    <row r="200" ht="15.75" customHeight="1">
      <c r="A200" s="200" t="s">
        <v>1440</v>
      </c>
      <c r="B200" s="40"/>
      <c r="C200" s="41"/>
      <c r="D200" s="169"/>
      <c r="E200" s="43"/>
      <c r="F200" s="44"/>
      <c r="G200" s="201"/>
      <c r="H200" s="41"/>
      <c r="I200" s="41"/>
      <c r="J200" s="46"/>
      <c r="K200" s="46"/>
      <c r="L200" s="46"/>
      <c r="M200" s="46"/>
      <c r="N200" s="46"/>
      <c r="O200" s="46"/>
      <c r="P200" s="46"/>
      <c r="Q200" s="39"/>
      <c r="R200" s="46"/>
      <c r="S200" s="39"/>
      <c r="T200" s="46"/>
      <c r="U200" s="47"/>
      <c r="V200" s="48"/>
      <c r="W200" s="49"/>
      <c r="X200" s="49"/>
      <c r="Y200" s="49"/>
      <c r="Z200" s="50"/>
      <c r="AA200" s="51"/>
      <c r="AB200" s="49"/>
      <c r="AC200" s="50">
        <f t="shared" si="6"/>
        <v>0</v>
      </c>
      <c r="AD200" s="52">
        <f t="shared" si="2"/>
        <v>0</v>
      </c>
      <c r="AE200" s="53"/>
      <c r="AF200" s="54"/>
      <c r="AG200" s="55" t="b">
        <v>0</v>
      </c>
      <c r="AH200" s="56"/>
      <c r="AI200" s="57" t="b">
        <v>0</v>
      </c>
      <c r="AJ200" s="56"/>
      <c r="AK200" s="57" t="b">
        <v>0</v>
      </c>
      <c r="AL200" s="56"/>
      <c r="AM200" s="57"/>
      <c r="AN200" s="46" t="b">
        <v>0</v>
      </c>
      <c r="AO200" s="46"/>
      <c r="AP200" s="54"/>
      <c r="AQ200" s="59"/>
      <c r="AR200" s="60"/>
      <c r="AS200" s="170">
        <f t="shared" si="7"/>
        <v>30</v>
      </c>
      <c r="AT200" s="133"/>
      <c r="AU200" s="53"/>
      <c r="AV200" s="53"/>
      <c r="AW200" s="54"/>
      <c r="AX200" s="63"/>
      <c r="AY200" s="64"/>
      <c r="AZ200" s="65"/>
      <c r="BA200" s="66"/>
      <c r="BB200" s="67"/>
    </row>
    <row r="201" ht="15.75" customHeight="1">
      <c r="A201" s="200" t="s">
        <v>1441</v>
      </c>
      <c r="B201" s="40"/>
      <c r="C201" s="41"/>
      <c r="D201" s="169"/>
      <c r="E201" s="43"/>
      <c r="F201" s="44"/>
      <c r="G201" s="201"/>
      <c r="H201" s="41"/>
      <c r="I201" s="41"/>
      <c r="J201" s="46"/>
      <c r="K201" s="46"/>
      <c r="L201" s="46"/>
      <c r="M201" s="46"/>
      <c r="N201" s="46"/>
      <c r="O201" s="46"/>
      <c r="P201" s="46"/>
      <c r="Q201" s="39"/>
      <c r="R201" s="46"/>
      <c r="S201" s="39"/>
      <c r="T201" s="46"/>
      <c r="U201" s="47"/>
      <c r="V201" s="48"/>
      <c r="W201" s="49"/>
      <c r="X201" s="49"/>
      <c r="Y201" s="49"/>
      <c r="Z201" s="50"/>
      <c r="AA201" s="51"/>
      <c r="AB201" s="49"/>
      <c r="AC201" s="50">
        <f t="shared" si="6"/>
        <v>0</v>
      </c>
      <c r="AD201" s="52">
        <f t="shared" si="2"/>
        <v>0</v>
      </c>
      <c r="AE201" s="53"/>
      <c r="AF201" s="54"/>
      <c r="AG201" s="55" t="b">
        <v>0</v>
      </c>
      <c r="AH201" s="56"/>
      <c r="AI201" s="57" t="b">
        <v>0</v>
      </c>
      <c r="AJ201" s="56"/>
      <c r="AK201" s="57" t="b">
        <v>0</v>
      </c>
      <c r="AL201" s="56"/>
      <c r="AM201" s="57"/>
      <c r="AN201" s="46" t="b">
        <v>0</v>
      </c>
      <c r="AO201" s="46"/>
      <c r="AP201" s="54"/>
      <c r="AQ201" s="59"/>
      <c r="AR201" s="60"/>
      <c r="AS201" s="170">
        <f t="shared" si="7"/>
        <v>30</v>
      </c>
      <c r="AT201" s="133"/>
      <c r="AU201" s="53"/>
      <c r="AV201" s="53"/>
      <c r="AW201" s="54"/>
      <c r="AX201" s="63"/>
      <c r="AY201" s="64"/>
      <c r="AZ201" s="65"/>
      <c r="BA201" s="66"/>
      <c r="BB201" s="67"/>
    </row>
    <row r="202" ht="15.75" customHeight="1">
      <c r="A202" s="200" t="s">
        <v>1442</v>
      </c>
      <c r="B202" s="40"/>
      <c r="C202" s="41"/>
      <c r="D202" s="169"/>
      <c r="E202" s="43"/>
      <c r="F202" s="44"/>
      <c r="G202" s="201"/>
      <c r="H202" s="41"/>
      <c r="I202" s="41"/>
      <c r="J202" s="46"/>
      <c r="K202" s="46"/>
      <c r="L202" s="46"/>
      <c r="M202" s="46"/>
      <c r="N202" s="46"/>
      <c r="O202" s="46"/>
      <c r="P202" s="46"/>
      <c r="Q202" s="39"/>
      <c r="R202" s="46"/>
      <c r="S202" s="39"/>
      <c r="T202" s="46"/>
      <c r="U202" s="47"/>
      <c r="V202" s="48"/>
      <c r="W202" s="49"/>
      <c r="X202" s="49"/>
      <c r="Y202" s="49"/>
      <c r="Z202" s="50"/>
      <c r="AA202" s="51"/>
      <c r="AB202" s="49"/>
      <c r="AC202" s="50">
        <f t="shared" si="6"/>
        <v>0</v>
      </c>
      <c r="AD202" s="52">
        <f t="shared" si="2"/>
        <v>0</v>
      </c>
      <c r="AE202" s="53"/>
      <c r="AF202" s="54"/>
      <c r="AG202" s="55" t="b">
        <v>0</v>
      </c>
      <c r="AH202" s="56"/>
      <c r="AI202" s="57" t="b">
        <v>0</v>
      </c>
      <c r="AJ202" s="56"/>
      <c r="AK202" s="57" t="b">
        <v>0</v>
      </c>
      <c r="AL202" s="56"/>
      <c r="AM202" s="57"/>
      <c r="AN202" s="46" t="b">
        <v>0</v>
      </c>
      <c r="AO202" s="46"/>
      <c r="AP202" s="54"/>
      <c r="AQ202" s="59"/>
      <c r="AR202" s="60"/>
      <c r="AS202" s="170">
        <f t="shared" si="7"/>
        <v>30</v>
      </c>
      <c r="AT202" s="133"/>
      <c r="AU202" s="53"/>
      <c r="AV202" s="53"/>
      <c r="AW202" s="54"/>
      <c r="AX202" s="63"/>
      <c r="AY202" s="64"/>
      <c r="AZ202" s="65"/>
      <c r="BA202" s="66"/>
      <c r="BB202" s="67"/>
    </row>
    <row r="203" ht="15.75" customHeight="1">
      <c r="A203" s="200" t="s">
        <v>1443</v>
      </c>
      <c r="B203" s="40"/>
      <c r="C203" s="41"/>
      <c r="D203" s="169"/>
      <c r="E203" s="43"/>
      <c r="F203" s="44"/>
      <c r="G203" s="201"/>
      <c r="H203" s="41"/>
      <c r="I203" s="41"/>
      <c r="J203" s="46"/>
      <c r="K203" s="46"/>
      <c r="L203" s="46"/>
      <c r="M203" s="46"/>
      <c r="N203" s="46"/>
      <c r="O203" s="46"/>
      <c r="P203" s="46"/>
      <c r="Q203" s="39"/>
      <c r="R203" s="46"/>
      <c r="S203" s="39"/>
      <c r="T203" s="46"/>
      <c r="U203" s="47"/>
      <c r="V203" s="48"/>
      <c r="W203" s="49"/>
      <c r="X203" s="49"/>
      <c r="Y203" s="49"/>
      <c r="Z203" s="50"/>
      <c r="AA203" s="51"/>
      <c r="AB203" s="49"/>
      <c r="AC203" s="50">
        <f t="shared" si="6"/>
        <v>0</v>
      </c>
      <c r="AD203" s="52">
        <f t="shared" si="2"/>
        <v>0</v>
      </c>
      <c r="AE203" s="53"/>
      <c r="AF203" s="54"/>
      <c r="AG203" s="55" t="b">
        <v>0</v>
      </c>
      <c r="AH203" s="56"/>
      <c r="AI203" s="57" t="b">
        <v>0</v>
      </c>
      <c r="AJ203" s="56"/>
      <c r="AK203" s="57" t="b">
        <v>0</v>
      </c>
      <c r="AL203" s="56"/>
      <c r="AM203" s="57"/>
      <c r="AN203" s="46" t="b">
        <v>0</v>
      </c>
      <c r="AO203" s="46"/>
      <c r="AP203" s="54"/>
      <c r="AQ203" s="59"/>
      <c r="AR203" s="60"/>
      <c r="AS203" s="170">
        <f t="shared" si="7"/>
        <v>30</v>
      </c>
      <c r="AT203" s="133"/>
      <c r="AU203" s="53"/>
      <c r="AV203" s="53"/>
      <c r="AW203" s="54"/>
      <c r="AX203" s="63"/>
      <c r="AY203" s="64"/>
      <c r="AZ203" s="65"/>
      <c r="BA203" s="223"/>
      <c r="BB203" s="67"/>
    </row>
    <row r="204" ht="15.75" customHeight="1">
      <c r="A204" s="200" t="s">
        <v>1444</v>
      </c>
      <c r="B204" s="40"/>
      <c r="C204" s="41"/>
      <c r="D204" s="169"/>
      <c r="E204" s="41"/>
      <c r="F204" s="44"/>
      <c r="G204" s="201"/>
      <c r="H204" s="41"/>
      <c r="I204" s="41"/>
      <c r="J204" s="46"/>
      <c r="K204" s="46"/>
      <c r="L204" s="46"/>
      <c r="M204" s="46"/>
      <c r="N204" s="46"/>
      <c r="O204" s="46"/>
      <c r="P204" s="46"/>
      <c r="Q204" s="39"/>
      <c r="R204" s="46"/>
      <c r="S204" s="39"/>
      <c r="T204" s="46"/>
      <c r="U204" s="47"/>
      <c r="V204" s="48"/>
      <c r="W204" s="49"/>
      <c r="X204" s="49"/>
      <c r="Y204" s="49"/>
      <c r="Z204" s="50"/>
      <c r="AA204" s="51"/>
      <c r="AB204" s="49"/>
      <c r="AC204" s="50">
        <f t="shared" si="6"/>
        <v>0</v>
      </c>
      <c r="AD204" s="52">
        <f t="shared" si="2"/>
        <v>0</v>
      </c>
      <c r="AE204" s="53"/>
      <c r="AF204" s="54"/>
      <c r="AG204" s="55" t="b">
        <v>0</v>
      </c>
      <c r="AH204" s="56"/>
      <c r="AI204" s="57" t="b">
        <v>0</v>
      </c>
      <c r="AJ204" s="56"/>
      <c r="AK204" s="57" t="b">
        <v>0</v>
      </c>
      <c r="AL204" s="56"/>
      <c r="AM204" s="57"/>
      <c r="AN204" s="46" t="b">
        <v>0</v>
      </c>
      <c r="AO204" s="46"/>
      <c r="AP204" s="54"/>
      <c r="AQ204" s="59"/>
      <c r="AR204" s="60"/>
      <c r="AS204" s="170">
        <f t="shared" si="7"/>
        <v>30</v>
      </c>
      <c r="AT204" s="57"/>
      <c r="AU204" s="46"/>
      <c r="AV204" s="46"/>
      <c r="AW204" s="47"/>
      <c r="AX204" s="224"/>
      <c r="AY204" s="225"/>
      <c r="AZ204" s="226"/>
      <c r="BA204" s="223"/>
      <c r="BB204" s="227"/>
    </row>
    <row r="205" ht="15.75" customHeight="1">
      <c r="A205" s="228" t="s">
        <v>1252</v>
      </c>
      <c r="B205" s="229"/>
      <c r="C205" s="230"/>
      <c r="D205" s="231"/>
      <c r="E205" s="230"/>
      <c r="F205" s="232"/>
      <c r="G205" s="201"/>
      <c r="H205" s="230"/>
      <c r="I205" s="230"/>
      <c r="J205" s="225"/>
      <c r="K205" s="225"/>
      <c r="L205" s="225"/>
      <c r="M205" s="46"/>
      <c r="N205" s="46"/>
      <c r="O205" s="225"/>
      <c r="P205" s="225"/>
      <c r="Q205" s="233"/>
      <c r="R205" s="225"/>
      <c r="S205" s="233"/>
      <c r="T205" s="225"/>
      <c r="U205" s="234"/>
      <c r="V205" s="235"/>
      <c r="W205" s="236"/>
      <c r="X205" s="236"/>
      <c r="Y205" s="236"/>
      <c r="Z205" s="237"/>
      <c r="AA205" s="238"/>
      <c r="AB205" s="236"/>
      <c r="AC205" s="50">
        <f t="shared" si="6"/>
        <v>0</v>
      </c>
      <c r="AD205" s="52">
        <f t="shared" si="2"/>
        <v>0</v>
      </c>
      <c r="AE205" s="53"/>
      <c r="AF205" s="54"/>
      <c r="AG205" s="55" t="b">
        <v>0</v>
      </c>
      <c r="AH205" s="56"/>
      <c r="AI205" s="57" t="b">
        <v>0</v>
      </c>
      <c r="AJ205" s="56"/>
      <c r="AK205" s="57" t="b">
        <v>0</v>
      </c>
      <c r="AL205" s="56"/>
      <c r="AM205" s="57"/>
      <c r="AN205" s="46" t="b">
        <v>0</v>
      </c>
      <c r="AO205" s="225"/>
      <c r="AP205" s="54"/>
      <c r="AQ205" s="59"/>
      <c r="AR205" s="60"/>
      <c r="AS205" s="170">
        <f t="shared" si="7"/>
        <v>30</v>
      </c>
      <c r="AT205" s="239"/>
      <c r="AU205" s="225"/>
      <c r="AV205" s="225"/>
      <c r="AW205" s="234"/>
      <c r="AX205" s="224"/>
      <c r="AY205" s="225"/>
      <c r="AZ205" s="226"/>
      <c r="BA205" s="223"/>
      <c r="BB205" s="227"/>
    </row>
    <row r="206" ht="15.75" customHeight="1">
      <c r="A206" s="200" t="s">
        <v>1259</v>
      </c>
      <c r="B206" s="229"/>
      <c r="C206" s="230"/>
      <c r="D206" s="231"/>
      <c r="E206" s="230"/>
      <c r="F206" s="232"/>
      <c r="G206" s="201"/>
      <c r="H206" s="230"/>
      <c r="I206" s="230"/>
      <c r="J206" s="225"/>
      <c r="K206" s="225"/>
      <c r="L206" s="225"/>
      <c r="M206" s="46"/>
      <c r="N206" s="46"/>
      <c r="O206" s="225"/>
      <c r="P206" s="225"/>
      <c r="Q206" s="233"/>
      <c r="R206" s="225"/>
      <c r="S206" s="233"/>
      <c r="T206" s="225"/>
      <c r="U206" s="234"/>
      <c r="V206" s="235"/>
      <c r="W206" s="236"/>
      <c r="X206" s="236"/>
      <c r="Y206" s="236"/>
      <c r="Z206" s="237"/>
      <c r="AA206" s="238"/>
      <c r="AB206" s="236"/>
      <c r="AC206" s="50">
        <f t="shared" si="6"/>
        <v>0</v>
      </c>
      <c r="AD206" s="52">
        <f t="shared" si="2"/>
        <v>0</v>
      </c>
      <c r="AE206" s="53"/>
      <c r="AF206" s="54"/>
      <c r="AG206" s="55" t="b">
        <v>0</v>
      </c>
      <c r="AH206" s="56"/>
      <c r="AI206" s="57" t="b">
        <v>0</v>
      </c>
      <c r="AJ206" s="56"/>
      <c r="AK206" s="57" t="b">
        <v>0</v>
      </c>
      <c r="AL206" s="56"/>
      <c r="AM206" s="57"/>
      <c r="AN206" s="46" t="b">
        <v>0</v>
      </c>
      <c r="AO206" s="225"/>
      <c r="AP206" s="54"/>
      <c r="AQ206" s="59"/>
      <c r="AR206" s="60"/>
      <c r="AS206" s="170">
        <f t="shared" si="7"/>
        <v>30</v>
      </c>
      <c r="AT206" s="239"/>
      <c r="AU206" s="225"/>
      <c r="AV206" s="225"/>
      <c r="AW206" s="234"/>
      <c r="AX206" s="224"/>
      <c r="AY206" s="225"/>
      <c r="AZ206" s="226"/>
      <c r="BA206" s="223"/>
      <c r="BB206" s="227"/>
    </row>
    <row r="207" ht="15.75" customHeight="1">
      <c r="A207" s="200" t="s">
        <v>1267</v>
      </c>
      <c r="B207" s="229"/>
      <c r="C207" s="230"/>
      <c r="D207" s="231"/>
      <c r="E207" s="230"/>
      <c r="F207" s="232"/>
      <c r="G207" s="201"/>
      <c r="H207" s="230"/>
      <c r="I207" s="230"/>
      <c r="J207" s="225"/>
      <c r="K207" s="225"/>
      <c r="L207" s="225"/>
      <c r="M207" s="46"/>
      <c r="N207" s="46"/>
      <c r="O207" s="225"/>
      <c r="P207" s="225"/>
      <c r="Q207" s="233"/>
      <c r="R207" s="225"/>
      <c r="S207" s="233"/>
      <c r="T207" s="225"/>
      <c r="U207" s="234"/>
      <c r="V207" s="235"/>
      <c r="W207" s="236"/>
      <c r="X207" s="236"/>
      <c r="Y207" s="236"/>
      <c r="Z207" s="237"/>
      <c r="AA207" s="238"/>
      <c r="AB207" s="236"/>
      <c r="AC207" s="50">
        <f t="shared" si="6"/>
        <v>0</v>
      </c>
      <c r="AD207" s="52">
        <f t="shared" si="2"/>
        <v>0</v>
      </c>
      <c r="AE207" s="53"/>
      <c r="AF207" s="54"/>
      <c r="AG207" s="55" t="b">
        <v>0</v>
      </c>
      <c r="AH207" s="56"/>
      <c r="AI207" s="57" t="b">
        <v>0</v>
      </c>
      <c r="AJ207" s="56"/>
      <c r="AK207" s="57" t="b">
        <v>0</v>
      </c>
      <c r="AL207" s="56"/>
      <c r="AM207" s="57"/>
      <c r="AN207" s="46" t="b">
        <v>0</v>
      </c>
      <c r="AO207" s="225"/>
      <c r="AP207" s="54"/>
      <c r="AQ207" s="59"/>
      <c r="AR207" s="60"/>
      <c r="AS207" s="170">
        <f t="shared" si="7"/>
        <v>30</v>
      </c>
      <c r="AT207" s="239"/>
      <c r="AU207" s="225"/>
      <c r="AV207" s="225"/>
      <c r="AW207" s="234"/>
      <c r="AX207" s="224"/>
      <c r="AY207" s="225"/>
      <c r="AZ207" s="226"/>
      <c r="BA207" s="223"/>
      <c r="BB207" s="227"/>
    </row>
    <row r="208" ht="15.75" customHeight="1">
      <c r="A208" s="200" t="s">
        <v>1274</v>
      </c>
      <c r="B208" s="229"/>
      <c r="C208" s="230"/>
      <c r="D208" s="231"/>
      <c r="E208" s="230"/>
      <c r="F208" s="232"/>
      <c r="G208" s="201"/>
      <c r="H208" s="230"/>
      <c r="I208" s="230"/>
      <c r="J208" s="225"/>
      <c r="K208" s="225"/>
      <c r="L208" s="225"/>
      <c r="M208" s="46"/>
      <c r="N208" s="46"/>
      <c r="O208" s="225"/>
      <c r="P208" s="225"/>
      <c r="Q208" s="233"/>
      <c r="R208" s="225"/>
      <c r="S208" s="233"/>
      <c r="T208" s="225"/>
      <c r="U208" s="234"/>
      <c r="V208" s="235"/>
      <c r="W208" s="236"/>
      <c r="X208" s="236"/>
      <c r="Y208" s="236"/>
      <c r="Z208" s="237"/>
      <c r="AA208" s="238"/>
      <c r="AB208" s="236"/>
      <c r="AC208" s="50">
        <f t="shared" si="6"/>
        <v>0</v>
      </c>
      <c r="AD208" s="52">
        <f t="shared" si="2"/>
        <v>0</v>
      </c>
      <c r="AE208" s="53"/>
      <c r="AF208" s="54"/>
      <c r="AG208" s="55" t="b">
        <v>0</v>
      </c>
      <c r="AH208" s="56"/>
      <c r="AI208" s="57" t="b">
        <v>0</v>
      </c>
      <c r="AJ208" s="56"/>
      <c r="AK208" s="57" t="b">
        <v>0</v>
      </c>
      <c r="AL208" s="56"/>
      <c r="AM208" s="57"/>
      <c r="AN208" s="46" t="b">
        <v>0</v>
      </c>
      <c r="AO208" s="225"/>
      <c r="AP208" s="54"/>
      <c r="AQ208" s="59"/>
      <c r="AR208" s="60"/>
      <c r="AS208" s="170">
        <f t="shared" si="7"/>
        <v>30</v>
      </c>
      <c r="AT208" s="239"/>
      <c r="AU208" s="225"/>
      <c r="AV208" s="225"/>
      <c r="AW208" s="234"/>
      <c r="AX208" s="224"/>
      <c r="AY208" s="225"/>
      <c r="AZ208" s="226"/>
      <c r="BA208" s="223"/>
      <c r="BB208" s="227"/>
    </row>
    <row r="209" ht="15.75" customHeight="1">
      <c r="A209" s="240" t="s">
        <v>1280</v>
      </c>
      <c r="B209" s="241"/>
      <c r="C209" s="242"/>
      <c r="D209" s="243"/>
      <c r="E209" s="242"/>
      <c r="F209" s="244"/>
      <c r="G209" s="202"/>
      <c r="H209" s="242"/>
      <c r="I209" s="242"/>
      <c r="J209" s="245"/>
      <c r="K209" s="245"/>
      <c r="L209" s="245"/>
      <c r="M209" s="150"/>
      <c r="N209" s="150"/>
      <c r="O209" s="245"/>
      <c r="P209" s="245"/>
      <c r="Q209" s="246"/>
      <c r="R209" s="245"/>
      <c r="S209" s="246"/>
      <c r="T209" s="245"/>
      <c r="U209" s="247"/>
      <c r="V209" s="248"/>
      <c r="W209" s="249"/>
      <c r="X209" s="249"/>
      <c r="Y209" s="249"/>
      <c r="Z209" s="250"/>
      <c r="AA209" s="251"/>
      <c r="AB209" s="249"/>
      <c r="AC209" s="154">
        <f t="shared" si="6"/>
        <v>0</v>
      </c>
      <c r="AD209" s="156">
        <f t="shared" si="2"/>
        <v>0</v>
      </c>
      <c r="AE209" s="157"/>
      <c r="AF209" s="158"/>
      <c r="AG209" s="159" t="b">
        <v>0</v>
      </c>
      <c r="AH209" s="160"/>
      <c r="AI209" s="161" t="b">
        <v>0</v>
      </c>
      <c r="AJ209" s="160"/>
      <c r="AK209" s="161" t="b">
        <v>0</v>
      </c>
      <c r="AL209" s="160"/>
      <c r="AM209" s="161"/>
      <c r="AN209" s="150" t="b">
        <v>0</v>
      </c>
      <c r="AO209" s="245"/>
      <c r="AP209" s="158"/>
      <c r="AQ209" s="163"/>
      <c r="AR209" s="164"/>
      <c r="AS209" s="172">
        <f t="shared" si="7"/>
        <v>30</v>
      </c>
      <c r="AT209" s="239"/>
      <c r="AU209" s="225"/>
      <c r="AV209" s="225"/>
      <c r="AW209" s="234"/>
      <c r="AX209" s="224"/>
      <c r="AY209" s="225"/>
      <c r="AZ209" s="226"/>
      <c r="BA209" s="223"/>
      <c r="BB209" s="227"/>
    </row>
    <row r="210" ht="15.75" customHeight="1">
      <c r="A210" s="200" t="s">
        <v>1286</v>
      </c>
      <c r="B210" s="229"/>
      <c r="C210" s="230"/>
      <c r="D210" s="231"/>
      <c r="E210" s="230"/>
      <c r="F210" s="232"/>
      <c r="G210" s="201"/>
      <c r="H210" s="230"/>
      <c r="I210" s="230"/>
      <c r="J210" s="225"/>
      <c r="K210" s="225"/>
      <c r="L210" s="225"/>
      <c r="M210" s="46"/>
      <c r="N210" s="46"/>
      <c r="O210" s="225"/>
      <c r="P210" s="225"/>
      <c r="Q210" s="233"/>
      <c r="R210" s="225"/>
      <c r="S210" s="233"/>
      <c r="T210" s="225"/>
      <c r="U210" s="234"/>
      <c r="V210" s="235"/>
      <c r="W210" s="236"/>
      <c r="X210" s="236"/>
      <c r="Y210" s="236"/>
      <c r="Z210" s="237"/>
      <c r="AA210" s="238"/>
      <c r="AB210" s="236"/>
      <c r="AC210" s="50">
        <f t="shared" si="6"/>
        <v>0</v>
      </c>
      <c r="AD210" s="52">
        <f t="shared" si="2"/>
        <v>0</v>
      </c>
      <c r="AE210" s="53"/>
      <c r="AF210" s="54"/>
      <c r="AG210" s="55" t="b">
        <v>0</v>
      </c>
      <c r="AH210" s="56"/>
      <c r="AI210" s="57" t="b">
        <v>0</v>
      </c>
      <c r="AJ210" s="56"/>
      <c r="AK210" s="57" t="b">
        <v>0</v>
      </c>
      <c r="AL210" s="56"/>
      <c r="AM210" s="57"/>
      <c r="AN210" s="46" t="b">
        <v>0</v>
      </c>
      <c r="AO210" s="225"/>
      <c r="AP210" s="54"/>
      <c r="AQ210" s="59"/>
      <c r="AR210" s="60"/>
      <c r="AS210" s="170">
        <f t="shared" si="7"/>
        <v>30</v>
      </c>
      <c r="AT210" s="239"/>
      <c r="AU210" s="225"/>
      <c r="AV210" s="225"/>
      <c r="AW210" s="234"/>
      <c r="AX210" s="224"/>
      <c r="AY210" s="225"/>
      <c r="AZ210" s="226"/>
      <c r="BA210" s="223"/>
      <c r="BB210" s="227"/>
    </row>
    <row r="211" ht="15.75" customHeight="1">
      <c r="A211" s="200" t="s">
        <v>1291</v>
      </c>
      <c r="B211" s="229"/>
      <c r="C211" s="230"/>
      <c r="D211" s="231"/>
      <c r="E211" s="230"/>
      <c r="F211" s="232"/>
      <c r="G211" s="201"/>
      <c r="H211" s="230"/>
      <c r="I211" s="230"/>
      <c r="J211" s="225"/>
      <c r="K211" s="225"/>
      <c r="L211" s="225"/>
      <c r="M211" s="46"/>
      <c r="N211" s="46"/>
      <c r="O211" s="225"/>
      <c r="P211" s="225"/>
      <c r="Q211" s="233"/>
      <c r="R211" s="225"/>
      <c r="S211" s="233"/>
      <c r="T211" s="225"/>
      <c r="U211" s="234"/>
      <c r="V211" s="235"/>
      <c r="W211" s="236"/>
      <c r="X211" s="236"/>
      <c r="Y211" s="236"/>
      <c r="Z211" s="237"/>
      <c r="AA211" s="238"/>
      <c r="AB211" s="236"/>
      <c r="AC211" s="50">
        <f t="shared" si="6"/>
        <v>0</v>
      </c>
      <c r="AD211" s="52">
        <f t="shared" si="2"/>
        <v>0</v>
      </c>
      <c r="AE211" s="53"/>
      <c r="AF211" s="54"/>
      <c r="AG211" s="55" t="b">
        <v>0</v>
      </c>
      <c r="AH211" s="56"/>
      <c r="AI211" s="57" t="b">
        <v>0</v>
      </c>
      <c r="AJ211" s="56"/>
      <c r="AK211" s="57" t="b">
        <v>0</v>
      </c>
      <c r="AL211" s="56"/>
      <c r="AM211" s="57"/>
      <c r="AN211" s="46" t="b">
        <v>0</v>
      </c>
      <c r="AO211" s="225"/>
      <c r="AP211" s="54"/>
      <c r="AQ211" s="59"/>
      <c r="AR211" s="60"/>
      <c r="AS211" s="170">
        <f t="shared" si="7"/>
        <v>30</v>
      </c>
      <c r="AT211" s="239"/>
      <c r="AU211" s="225"/>
      <c r="AV211" s="225"/>
      <c r="AW211" s="234"/>
      <c r="AX211" s="224"/>
      <c r="AY211" s="225"/>
      <c r="AZ211" s="226"/>
      <c r="BA211" s="223"/>
      <c r="BB211" s="227"/>
    </row>
    <row r="212" ht="15.75" customHeight="1">
      <c r="A212" s="200" t="s">
        <v>1296</v>
      </c>
      <c r="B212" s="229"/>
      <c r="C212" s="230"/>
      <c r="D212" s="231"/>
      <c r="E212" s="230"/>
      <c r="F212" s="232"/>
      <c r="G212" s="201"/>
      <c r="H212" s="230"/>
      <c r="I212" s="230"/>
      <c r="J212" s="225"/>
      <c r="K212" s="225"/>
      <c r="L212" s="225"/>
      <c r="M212" s="46"/>
      <c r="N212" s="46"/>
      <c r="O212" s="225"/>
      <c r="P212" s="225"/>
      <c r="Q212" s="233"/>
      <c r="R212" s="225"/>
      <c r="S212" s="233"/>
      <c r="T212" s="225"/>
      <c r="U212" s="234"/>
      <c r="V212" s="235"/>
      <c r="W212" s="236"/>
      <c r="X212" s="236"/>
      <c r="Y212" s="236"/>
      <c r="Z212" s="237"/>
      <c r="AA212" s="238"/>
      <c r="AB212" s="236"/>
      <c r="AC212" s="50">
        <f t="shared" si="6"/>
        <v>0</v>
      </c>
      <c r="AD212" s="52">
        <f t="shared" si="2"/>
        <v>0</v>
      </c>
      <c r="AE212" s="53"/>
      <c r="AF212" s="54"/>
      <c r="AG212" s="55" t="b">
        <v>0</v>
      </c>
      <c r="AH212" s="56"/>
      <c r="AI212" s="57" t="b">
        <v>0</v>
      </c>
      <c r="AJ212" s="56"/>
      <c r="AK212" s="57" t="b">
        <v>0</v>
      </c>
      <c r="AL212" s="56"/>
      <c r="AM212" s="57"/>
      <c r="AN212" s="46" t="b">
        <v>0</v>
      </c>
      <c r="AO212" s="225"/>
      <c r="AP212" s="54"/>
      <c r="AQ212" s="59"/>
      <c r="AR212" s="60"/>
      <c r="AS212" s="170">
        <f t="shared" si="7"/>
        <v>30</v>
      </c>
      <c r="AT212" s="239"/>
      <c r="AU212" s="225"/>
      <c r="AV212" s="225"/>
      <c r="AW212" s="234"/>
      <c r="AX212" s="224"/>
      <c r="AY212" s="225"/>
      <c r="AZ212" s="226"/>
      <c r="BA212" s="223"/>
      <c r="BB212" s="227"/>
    </row>
    <row r="213" ht="15.75" customHeight="1">
      <c r="A213" s="200" t="s">
        <v>1304</v>
      </c>
      <c r="B213" s="229"/>
      <c r="C213" s="230"/>
      <c r="D213" s="231"/>
      <c r="E213" s="230"/>
      <c r="F213" s="232"/>
      <c r="G213" s="201"/>
      <c r="H213" s="230"/>
      <c r="I213" s="230"/>
      <c r="J213" s="225"/>
      <c r="K213" s="225"/>
      <c r="L213" s="225"/>
      <c r="M213" s="46"/>
      <c r="N213" s="46"/>
      <c r="O213" s="225"/>
      <c r="P213" s="225"/>
      <c r="Q213" s="233"/>
      <c r="R213" s="225"/>
      <c r="S213" s="233"/>
      <c r="T213" s="225"/>
      <c r="U213" s="234"/>
      <c r="V213" s="235"/>
      <c r="W213" s="236"/>
      <c r="X213" s="236"/>
      <c r="Y213" s="236"/>
      <c r="Z213" s="237"/>
      <c r="AA213" s="238"/>
      <c r="AB213" s="236"/>
      <c r="AC213" s="50">
        <f t="shared" si="6"/>
        <v>0</v>
      </c>
      <c r="AD213" s="52">
        <f t="shared" si="2"/>
        <v>0</v>
      </c>
      <c r="AE213" s="53"/>
      <c r="AF213" s="54"/>
      <c r="AG213" s="55" t="b">
        <v>0</v>
      </c>
      <c r="AH213" s="56"/>
      <c r="AI213" s="57" t="b">
        <v>0</v>
      </c>
      <c r="AJ213" s="56"/>
      <c r="AK213" s="57" t="b">
        <v>0</v>
      </c>
      <c r="AL213" s="56"/>
      <c r="AM213" s="57"/>
      <c r="AN213" s="46" t="b">
        <v>0</v>
      </c>
      <c r="AO213" s="225"/>
      <c r="AP213" s="54"/>
      <c r="AQ213" s="59"/>
      <c r="AR213" s="60"/>
      <c r="AS213" s="170">
        <f t="shared" si="7"/>
        <v>30</v>
      </c>
      <c r="AT213" s="239"/>
      <c r="AU213" s="225"/>
      <c r="AV213" s="225"/>
      <c r="AW213" s="234"/>
      <c r="AX213" s="224"/>
      <c r="AY213" s="225"/>
      <c r="AZ213" s="226"/>
      <c r="BA213" s="223"/>
      <c r="BB213" s="227"/>
    </row>
    <row r="214" ht="15.75" customHeight="1">
      <c r="A214" s="200" t="s">
        <v>1311</v>
      </c>
      <c r="B214" s="229"/>
      <c r="C214" s="230"/>
      <c r="D214" s="231"/>
      <c r="E214" s="230"/>
      <c r="F214" s="232"/>
      <c r="G214" s="201"/>
      <c r="H214" s="230"/>
      <c r="I214" s="230"/>
      <c r="J214" s="225"/>
      <c r="K214" s="225"/>
      <c r="L214" s="225"/>
      <c r="M214" s="46"/>
      <c r="N214" s="46"/>
      <c r="O214" s="225"/>
      <c r="P214" s="225"/>
      <c r="Q214" s="233"/>
      <c r="R214" s="225"/>
      <c r="S214" s="233"/>
      <c r="T214" s="225"/>
      <c r="U214" s="234"/>
      <c r="V214" s="235"/>
      <c r="W214" s="236"/>
      <c r="X214" s="236"/>
      <c r="Y214" s="236"/>
      <c r="Z214" s="237"/>
      <c r="AA214" s="238"/>
      <c r="AB214" s="236"/>
      <c r="AC214" s="50">
        <f t="shared" si="6"/>
        <v>0</v>
      </c>
      <c r="AD214" s="52">
        <f t="shared" si="2"/>
        <v>0</v>
      </c>
      <c r="AE214" s="53"/>
      <c r="AF214" s="54"/>
      <c r="AG214" s="55" t="b">
        <v>0</v>
      </c>
      <c r="AH214" s="56"/>
      <c r="AI214" s="57" t="b">
        <v>0</v>
      </c>
      <c r="AJ214" s="56"/>
      <c r="AK214" s="57" t="b">
        <v>0</v>
      </c>
      <c r="AL214" s="56"/>
      <c r="AM214" s="57"/>
      <c r="AN214" s="46" t="b">
        <v>0</v>
      </c>
      <c r="AO214" s="225"/>
      <c r="AP214" s="54"/>
      <c r="AQ214" s="59"/>
      <c r="AR214" s="60"/>
      <c r="AS214" s="170">
        <f t="shared" si="7"/>
        <v>30</v>
      </c>
      <c r="AT214" s="239"/>
      <c r="AU214" s="225"/>
      <c r="AV214" s="225"/>
      <c r="AW214" s="234"/>
      <c r="AX214" s="224"/>
      <c r="AY214" s="225"/>
      <c r="AZ214" s="226"/>
      <c r="BA214" s="223"/>
      <c r="BB214" s="227"/>
    </row>
    <row r="215" ht="15.75" customHeight="1">
      <c r="A215" s="200" t="s">
        <v>1316</v>
      </c>
      <c r="B215" s="229"/>
      <c r="C215" s="230"/>
      <c r="D215" s="231"/>
      <c r="E215" s="230"/>
      <c r="F215" s="232"/>
      <c r="G215" s="201"/>
      <c r="H215" s="230"/>
      <c r="I215" s="230"/>
      <c r="J215" s="225"/>
      <c r="K215" s="225"/>
      <c r="L215" s="225"/>
      <c r="M215" s="46"/>
      <c r="N215" s="46"/>
      <c r="O215" s="225"/>
      <c r="P215" s="225"/>
      <c r="Q215" s="233"/>
      <c r="R215" s="225"/>
      <c r="S215" s="233"/>
      <c r="T215" s="225"/>
      <c r="U215" s="234"/>
      <c r="V215" s="235"/>
      <c r="W215" s="236"/>
      <c r="X215" s="236"/>
      <c r="Y215" s="236"/>
      <c r="Z215" s="237"/>
      <c r="AA215" s="238"/>
      <c r="AB215" s="236"/>
      <c r="AC215" s="50">
        <f t="shared" si="6"/>
        <v>0</v>
      </c>
      <c r="AD215" s="52">
        <f t="shared" si="2"/>
        <v>0</v>
      </c>
      <c r="AE215" s="53"/>
      <c r="AF215" s="54"/>
      <c r="AG215" s="55" t="b">
        <v>0</v>
      </c>
      <c r="AH215" s="56"/>
      <c r="AI215" s="57" t="b">
        <v>0</v>
      </c>
      <c r="AJ215" s="56"/>
      <c r="AK215" s="57" t="b">
        <v>0</v>
      </c>
      <c r="AL215" s="56"/>
      <c r="AM215" s="57"/>
      <c r="AN215" s="46" t="b">
        <v>0</v>
      </c>
      <c r="AO215" s="225"/>
      <c r="AP215" s="54"/>
      <c r="AQ215" s="59"/>
      <c r="AR215" s="60"/>
      <c r="AS215" s="170">
        <f t="shared" si="7"/>
        <v>30</v>
      </c>
      <c r="AT215" s="239"/>
      <c r="AU215" s="225"/>
      <c r="AV215" s="225"/>
      <c r="AW215" s="234"/>
      <c r="AX215" s="224"/>
      <c r="AY215" s="225"/>
      <c r="AZ215" s="226"/>
      <c r="BA215" s="223"/>
      <c r="BB215" s="227"/>
    </row>
    <row r="216" ht="15.75" customHeight="1">
      <c r="A216" s="200" t="s">
        <v>1324</v>
      </c>
      <c r="G216" s="125"/>
    </row>
    <row r="217" ht="15.75" customHeight="1">
      <c r="A217" s="200" t="s">
        <v>1334</v>
      </c>
      <c r="B217" s="229"/>
      <c r="C217" s="230"/>
      <c r="D217" s="231"/>
      <c r="E217" s="230"/>
      <c r="F217" s="232"/>
      <c r="G217" s="201"/>
      <c r="H217" s="230"/>
      <c r="I217" s="230"/>
      <c r="J217" s="225"/>
      <c r="K217" s="225"/>
      <c r="L217" s="225"/>
      <c r="M217" s="46"/>
      <c r="N217" s="46"/>
      <c r="O217" s="225"/>
      <c r="P217" s="225"/>
      <c r="Q217" s="233"/>
      <c r="R217" s="225"/>
      <c r="S217" s="233"/>
      <c r="T217" s="225"/>
      <c r="U217" s="234"/>
      <c r="V217" s="235"/>
      <c r="W217" s="236"/>
      <c r="X217" s="236"/>
      <c r="Y217" s="236"/>
      <c r="Z217" s="237"/>
      <c r="AA217" s="238"/>
      <c r="AB217" s="236"/>
      <c r="AC217" s="50">
        <f t="shared" ref="AC217:AC236" si="8">AA217+AB217</f>
        <v>0</v>
      </c>
      <c r="AD217" s="52">
        <f t="shared" ref="AD217:AD236" si="9">V217-W217-X217-Y217-Z217-AC217</f>
        <v>0</v>
      </c>
      <c r="AE217" s="53"/>
      <c r="AF217" s="54"/>
      <c r="AG217" s="55" t="b">
        <v>0</v>
      </c>
      <c r="AH217" s="56"/>
      <c r="AI217" s="57" t="b">
        <v>0</v>
      </c>
      <c r="AJ217" s="56"/>
      <c r="AK217" s="57" t="b">
        <v>0</v>
      </c>
      <c r="AL217" s="56"/>
      <c r="AM217" s="57"/>
      <c r="AN217" s="46" t="b">
        <v>0</v>
      </c>
      <c r="AO217" s="225"/>
      <c r="AP217" s="54"/>
      <c r="AQ217" s="59"/>
      <c r="AR217" s="60"/>
      <c r="AS217" s="170">
        <f t="shared" ref="AS217:AS238" si="10">D217+30</f>
        <v>30</v>
      </c>
      <c r="AT217" s="239"/>
      <c r="AU217" s="225"/>
      <c r="AV217" s="225"/>
      <c r="AW217" s="234"/>
      <c r="AX217" s="224"/>
      <c r="AY217" s="225"/>
      <c r="AZ217" s="226"/>
      <c r="BA217" s="223"/>
      <c r="BB217" s="227"/>
    </row>
    <row r="218" ht="15.75" customHeight="1">
      <c r="A218" s="200" t="s">
        <v>1342</v>
      </c>
      <c r="B218" s="229"/>
      <c r="C218" s="230"/>
      <c r="D218" s="231"/>
      <c r="E218" s="230"/>
      <c r="F218" s="232"/>
      <c r="G218" s="201"/>
      <c r="H218" s="230"/>
      <c r="I218" s="230"/>
      <c r="J218" s="225"/>
      <c r="K218" s="225"/>
      <c r="L218" s="225"/>
      <c r="M218" s="46"/>
      <c r="N218" s="46"/>
      <c r="O218" s="225"/>
      <c r="P218" s="225"/>
      <c r="Q218" s="233"/>
      <c r="R218" s="225"/>
      <c r="S218" s="233"/>
      <c r="T218" s="225"/>
      <c r="U218" s="234"/>
      <c r="V218" s="235"/>
      <c r="W218" s="236"/>
      <c r="X218" s="236"/>
      <c r="Y218" s="236"/>
      <c r="Z218" s="237"/>
      <c r="AA218" s="238"/>
      <c r="AB218" s="236"/>
      <c r="AC218" s="50">
        <f t="shared" si="8"/>
        <v>0</v>
      </c>
      <c r="AD218" s="52">
        <f t="shared" si="9"/>
        <v>0</v>
      </c>
      <c r="AE218" s="53"/>
      <c r="AF218" s="54"/>
      <c r="AG218" s="55" t="b">
        <v>0</v>
      </c>
      <c r="AH218" s="56"/>
      <c r="AI218" s="57" t="b">
        <v>0</v>
      </c>
      <c r="AJ218" s="56"/>
      <c r="AK218" s="57" t="b">
        <v>0</v>
      </c>
      <c r="AL218" s="56"/>
      <c r="AM218" s="57"/>
      <c r="AN218" s="46" t="b">
        <v>0</v>
      </c>
      <c r="AO218" s="225"/>
      <c r="AP218" s="54"/>
      <c r="AQ218" s="59"/>
      <c r="AR218" s="60"/>
      <c r="AS218" s="170">
        <f t="shared" si="10"/>
        <v>30</v>
      </c>
      <c r="AT218" s="239"/>
      <c r="AU218" s="225"/>
      <c r="AV218" s="225"/>
      <c r="AW218" s="234"/>
      <c r="AX218" s="224"/>
      <c r="AY218" s="225"/>
      <c r="AZ218" s="226"/>
      <c r="BA218" s="223"/>
      <c r="BB218" s="227"/>
    </row>
    <row r="219" ht="15.75" customHeight="1">
      <c r="A219" s="200" t="s">
        <v>1349</v>
      </c>
      <c r="B219" s="229"/>
      <c r="C219" s="230"/>
      <c r="D219" s="231"/>
      <c r="E219" s="230"/>
      <c r="F219" s="232"/>
      <c r="G219" s="201"/>
      <c r="H219" s="230"/>
      <c r="I219" s="230"/>
      <c r="J219" s="225"/>
      <c r="K219" s="225"/>
      <c r="L219" s="225"/>
      <c r="M219" s="46"/>
      <c r="N219" s="46"/>
      <c r="O219" s="225"/>
      <c r="P219" s="225"/>
      <c r="Q219" s="233"/>
      <c r="R219" s="225"/>
      <c r="S219" s="233"/>
      <c r="T219" s="225"/>
      <c r="U219" s="234"/>
      <c r="V219" s="235"/>
      <c r="W219" s="236"/>
      <c r="X219" s="236"/>
      <c r="Y219" s="236"/>
      <c r="Z219" s="237"/>
      <c r="AA219" s="238"/>
      <c r="AB219" s="236"/>
      <c r="AC219" s="50">
        <f t="shared" si="8"/>
        <v>0</v>
      </c>
      <c r="AD219" s="52">
        <f t="shared" si="9"/>
        <v>0</v>
      </c>
      <c r="AE219" s="53"/>
      <c r="AF219" s="54"/>
      <c r="AG219" s="55" t="b">
        <v>0</v>
      </c>
      <c r="AH219" s="56"/>
      <c r="AI219" s="57" t="b">
        <v>0</v>
      </c>
      <c r="AJ219" s="56"/>
      <c r="AK219" s="57" t="b">
        <v>0</v>
      </c>
      <c r="AL219" s="56"/>
      <c r="AM219" s="57"/>
      <c r="AN219" s="46" t="b">
        <v>0</v>
      </c>
      <c r="AO219" s="225"/>
      <c r="AP219" s="54"/>
      <c r="AQ219" s="59"/>
      <c r="AR219" s="60"/>
      <c r="AS219" s="170">
        <f t="shared" si="10"/>
        <v>30</v>
      </c>
      <c r="AT219" s="239"/>
      <c r="AU219" s="225"/>
      <c r="AV219" s="225"/>
      <c r="AW219" s="234"/>
      <c r="AX219" s="224"/>
      <c r="AY219" s="225"/>
      <c r="AZ219" s="226"/>
      <c r="BA219" s="223"/>
      <c r="BB219" s="227"/>
    </row>
    <row r="220" ht="15.75" customHeight="1">
      <c r="A220" s="200" t="s">
        <v>1355</v>
      </c>
      <c r="B220" s="229"/>
      <c r="C220" s="230"/>
      <c r="D220" s="231"/>
      <c r="E220" s="230"/>
      <c r="F220" s="232"/>
      <c r="G220" s="201"/>
      <c r="H220" s="230"/>
      <c r="I220" s="230"/>
      <c r="J220" s="225"/>
      <c r="K220" s="225"/>
      <c r="L220" s="225"/>
      <c r="M220" s="46"/>
      <c r="N220" s="46"/>
      <c r="O220" s="225"/>
      <c r="P220" s="225"/>
      <c r="Q220" s="233"/>
      <c r="R220" s="225"/>
      <c r="S220" s="233"/>
      <c r="T220" s="225"/>
      <c r="U220" s="234"/>
      <c r="V220" s="235"/>
      <c r="W220" s="236"/>
      <c r="X220" s="236"/>
      <c r="Y220" s="236"/>
      <c r="Z220" s="237"/>
      <c r="AA220" s="238"/>
      <c r="AB220" s="236"/>
      <c r="AC220" s="50">
        <f t="shared" si="8"/>
        <v>0</v>
      </c>
      <c r="AD220" s="52">
        <f t="shared" si="9"/>
        <v>0</v>
      </c>
      <c r="AE220" s="53"/>
      <c r="AF220" s="54"/>
      <c r="AG220" s="55" t="b">
        <v>0</v>
      </c>
      <c r="AH220" s="56"/>
      <c r="AI220" s="57" t="b">
        <v>0</v>
      </c>
      <c r="AJ220" s="56"/>
      <c r="AK220" s="57" t="b">
        <v>0</v>
      </c>
      <c r="AL220" s="56"/>
      <c r="AM220" s="57"/>
      <c r="AN220" s="46" t="b">
        <v>0</v>
      </c>
      <c r="AO220" s="225"/>
      <c r="AP220" s="54"/>
      <c r="AQ220" s="59"/>
      <c r="AR220" s="60"/>
      <c r="AS220" s="170">
        <f t="shared" si="10"/>
        <v>30</v>
      </c>
      <c r="AT220" s="239"/>
      <c r="AU220" s="225"/>
      <c r="AV220" s="225"/>
      <c r="AW220" s="234"/>
      <c r="AX220" s="224"/>
      <c r="AY220" s="225"/>
      <c r="AZ220" s="226"/>
      <c r="BA220" s="223"/>
      <c r="BB220" s="227"/>
    </row>
    <row r="221" ht="15.75" customHeight="1">
      <c r="A221" s="200" t="s">
        <v>1360</v>
      </c>
      <c r="B221" s="229"/>
      <c r="C221" s="230"/>
      <c r="D221" s="231"/>
      <c r="E221" s="230"/>
      <c r="F221" s="232"/>
      <c r="G221" s="201"/>
      <c r="H221" s="230"/>
      <c r="I221" s="230"/>
      <c r="J221" s="225"/>
      <c r="K221" s="225"/>
      <c r="L221" s="225"/>
      <c r="M221" s="46"/>
      <c r="N221" s="46"/>
      <c r="O221" s="225"/>
      <c r="P221" s="225"/>
      <c r="Q221" s="233"/>
      <c r="R221" s="225"/>
      <c r="S221" s="233"/>
      <c r="T221" s="225"/>
      <c r="U221" s="234"/>
      <c r="V221" s="235"/>
      <c r="W221" s="236"/>
      <c r="X221" s="236"/>
      <c r="Y221" s="236"/>
      <c r="Z221" s="237"/>
      <c r="AA221" s="238"/>
      <c r="AB221" s="236"/>
      <c r="AC221" s="50">
        <f t="shared" si="8"/>
        <v>0</v>
      </c>
      <c r="AD221" s="52">
        <f t="shared" si="9"/>
        <v>0</v>
      </c>
      <c r="AE221" s="53"/>
      <c r="AF221" s="54"/>
      <c r="AG221" s="55" t="b">
        <v>0</v>
      </c>
      <c r="AH221" s="56"/>
      <c r="AI221" s="57" t="b">
        <v>0</v>
      </c>
      <c r="AJ221" s="56"/>
      <c r="AK221" s="57" t="b">
        <v>0</v>
      </c>
      <c r="AL221" s="56"/>
      <c r="AM221" s="57"/>
      <c r="AN221" s="46" t="b">
        <v>0</v>
      </c>
      <c r="AO221" s="225"/>
      <c r="AP221" s="54"/>
      <c r="AQ221" s="59"/>
      <c r="AR221" s="60"/>
      <c r="AS221" s="170">
        <f t="shared" si="10"/>
        <v>30</v>
      </c>
      <c r="AT221" s="239"/>
      <c r="AU221" s="225"/>
      <c r="AV221" s="225"/>
      <c r="AW221" s="234"/>
      <c r="AX221" s="224"/>
      <c r="AY221" s="225"/>
      <c r="AZ221" s="226"/>
      <c r="BA221" s="223"/>
      <c r="BB221" s="227"/>
    </row>
    <row r="222" ht="15.75" customHeight="1">
      <c r="A222" s="200" t="s">
        <v>1366</v>
      </c>
      <c r="B222" s="229"/>
      <c r="C222" s="230"/>
      <c r="D222" s="231"/>
      <c r="E222" s="230"/>
      <c r="F222" s="232"/>
      <c r="G222" s="201"/>
      <c r="H222" s="230"/>
      <c r="I222" s="230"/>
      <c r="J222" s="225"/>
      <c r="K222" s="225"/>
      <c r="L222" s="225"/>
      <c r="M222" s="46"/>
      <c r="N222" s="46"/>
      <c r="O222" s="225"/>
      <c r="P222" s="225"/>
      <c r="Q222" s="233"/>
      <c r="R222" s="225"/>
      <c r="S222" s="233"/>
      <c r="T222" s="225"/>
      <c r="U222" s="234"/>
      <c r="V222" s="235"/>
      <c r="W222" s="236"/>
      <c r="X222" s="236"/>
      <c r="Y222" s="236"/>
      <c r="Z222" s="237"/>
      <c r="AA222" s="238"/>
      <c r="AB222" s="236"/>
      <c r="AC222" s="50">
        <f t="shared" si="8"/>
        <v>0</v>
      </c>
      <c r="AD222" s="52">
        <f t="shared" si="9"/>
        <v>0</v>
      </c>
      <c r="AE222" s="53"/>
      <c r="AF222" s="54"/>
      <c r="AG222" s="55" t="b">
        <v>0</v>
      </c>
      <c r="AH222" s="56"/>
      <c r="AI222" s="57" t="b">
        <v>0</v>
      </c>
      <c r="AJ222" s="56"/>
      <c r="AK222" s="57" t="b">
        <v>0</v>
      </c>
      <c r="AL222" s="56"/>
      <c r="AM222" s="57"/>
      <c r="AN222" s="46" t="b">
        <v>0</v>
      </c>
      <c r="AO222" s="225"/>
      <c r="AP222" s="54"/>
      <c r="AQ222" s="59"/>
      <c r="AR222" s="60"/>
      <c r="AS222" s="170">
        <f t="shared" si="10"/>
        <v>30</v>
      </c>
      <c r="AT222" s="239"/>
      <c r="AU222" s="225"/>
      <c r="AV222" s="225"/>
      <c r="AW222" s="234"/>
      <c r="AX222" s="224"/>
      <c r="AY222" s="225"/>
      <c r="AZ222" s="226"/>
      <c r="BA222" s="223"/>
      <c r="BB222" s="227"/>
    </row>
    <row r="223" ht="15.75" customHeight="1">
      <c r="A223" s="200" t="s">
        <v>1371</v>
      </c>
      <c r="B223" s="229"/>
      <c r="C223" s="230"/>
      <c r="D223" s="231"/>
      <c r="E223" s="230"/>
      <c r="F223" s="232"/>
      <c r="G223" s="201"/>
      <c r="H223" s="230"/>
      <c r="I223" s="230"/>
      <c r="J223" s="225"/>
      <c r="K223" s="225"/>
      <c r="L223" s="225"/>
      <c r="M223" s="46"/>
      <c r="N223" s="46"/>
      <c r="O223" s="225"/>
      <c r="P223" s="225"/>
      <c r="Q223" s="233"/>
      <c r="R223" s="225"/>
      <c r="S223" s="233"/>
      <c r="T223" s="225"/>
      <c r="U223" s="234"/>
      <c r="V223" s="235"/>
      <c r="W223" s="236"/>
      <c r="X223" s="236"/>
      <c r="Y223" s="236"/>
      <c r="Z223" s="237"/>
      <c r="AA223" s="238"/>
      <c r="AB223" s="236"/>
      <c r="AC223" s="50">
        <f t="shared" si="8"/>
        <v>0</v>
      </c>
      <c r="AD223" s="52">
        <f t="shared" si="9"/>
        <v>0</v>
      </c>
      <c r="AE223" s="53"/>
      <c r="AF223" s="54"/>
      <c r="AG223" s="55" t="b">
        <v>0</v>
      </c>
      <c r="AH223" s="56"/>
      <c r="AI223" s="57" t="b">
        <v>0</v>
      </c>
      <c r="AJ223" s="56"/>
      <c r="AK223" s="57" t="b">
        <v>0</v>
      </c>
      <c r="AL223" s="56"/>
      <c r="AM223" s="57"/>
      <c r="AN223" s="46" t="b">
        <v>0</v>
      </c>
      <c r="AO223" s="225"/>
      <c r="AP223" s="54"/>
      <c r="AQ223" s="59"/>
      <c r="AR223" s="60"/>
      <c r="AS223" s="170">
        <f t="shared" si="10"/>
        <v>30</v>
      </c>
      <c r="AT223" s="239"/>
      <c r="AU223" s="225"/>
      <c r="AV223" s="225"/>
      <c r="AW223" s="234"/>
      <c r="AX223" s="224"/>
      <c r="AY223" s="225"/>
      <c r="AZ223" s="226"/>
      <c r="BA223" s="223"/>
      <c r="BB223" s="227"/>
    </row>
    <row r="224" ht="15.75" customHeight="1">
      <c r="A224" s="200" t="s">
        <v>1379</v>
      </c>
      <c r="B224" s="229"/>
      <c r="C224" s="230"/>
      <c r="D224" s="231"/>
      <c r="E224" s="230"/>
      <c r="F224" s="232"/>
      <c r="G224" s="201"/>
      <c r="H224" s="230"/>
      <c r="I224" s="230"/>
      <c r="J224" s="225"/>
      <c r="K224" s="225"/>
      <c r="L224" s="225"/>
      <c r="M224" s="46"/>
      <c r="N224" s="46"/>
      <c r="O224" s="225"/>
      <c r="P224" s="225"/>
      <c r="Q224" s="233"/>
      <c r="R224" s="225"/>
      <c r="S224" s="233"/>
      <c r="T224" s="225"/>
      <c r="U224" s="234"/>
      <c r="V224" s="235"/>
      <c r="W224" s="236"/>
      <c r="X224" s="236"/>
      <c r="Y224" s="236"/>
      <c r="Z224" s="237"/>
      <c r="AA224" s="238"/>
      <c r="AB224" s="236"/>
      <c r="AC224" s="50">
        <f t="shared" si="8"/>
        <v>0</v>
      </c>
      <c r="AD224" s="52">
        <f t="shared" si="9"/>
        <v>0</v>
      </c>
      <c r="AE224" s="53"/>
      <c r="AF224" s="54"/>
      <c r="AG224" s="55" t="b">
        <v>0</v>
      </c>
      <c r="AH224" s="56"/>
      <c r="AI224" s="57" t="b">
        <v>0</v>
      </c>
      <c r="AJ224" s="56"/>
      <c r="AK224" s="57" t="b">
        <v>0</v>
      </c>
      <c r="AL224" s="56"/>
      <c r="AM224" s="57"/>
      <c r="AN224" s="46" t="b">
        <v>0</v>
      </c>
      <c r="AO224" s="225"/>
      <c r="AP224" s="54"/>
      <c r="AQ224" s="59"/>
      <c r="AR224" s="60"/>
      <c r="AS224" s="170">
        <f t="shared" si="10"/>
        <v>30</v>
      </c>
      <c r="AT224" s="239"/>
      <c r="AU224" s="225"/>
      <c r="AV224" s="225"/>
      <c r="AW224" s="234"/>
      <c r="AX224" s="224"/>
      <c r="AY224" s="225"/>
      <c r="AZ224" s="226"/>
      <c r="BA224" s="223"/>
      <c r="BB224" s="227"/>
    </row>
    <row r="225" ht="15.75" customHeight="1">
      <c r="A225" s="200" t="s">
        <v>1384</v>
      </c>
      <c r="B225" s="229"/>
      <c r="C225" s="230"/>
      <c r="D225" s="231"/>
      <c r="E225" s="230"/>
      <c r="F225" s="232"/>
      <c r="G225" s="201"/>
      <c r="H225" s="230"/>
      <c r="I225" s="230"/>
      <c r="J225" s="225"/>
      <c r="K225" s="225"/>
      <c r="L225" s="225"/>
      <c r="M225" s="46"/>
      <c r="N225" s="46"/>
      <c r="O225" s="225"/>
      <c r="P225" s="225"/>
      <c r="Q225" s="233"/>
      <c r="R225" s="225"/>
      <c r="S225" s="233"/>
      <c r="T225" s="225"/>
      <c r="U225" s="234"/>
      <c r="V225" s="235"/>
      <c r="W225" s="236"/>
      <c r="X225" s="236"/>
      <c r="Y225" s="236"/>
      <c r="Z225" s="237"/>
      <c r="AA225" s="238"/>
      <c r="AB225" s="236"/>
      <c r="AC225" s="50">
        <f t="shared" si="8"/>
        <v>0</v>
      </c>
      <c r="AD225" s="52">
        <f t="shared" si="9"/>
        <v>0</v>
      </c>
      <c r="AE225" s="53"/>
      <c r="AF225" s="54"/>
      <c r="AG225" s="55" t="b">
        <v>0</v>
      </c>
      <c r="AH225" s="56"/>
      <c r="AI225" s="57" t="b">
        <v>0</v>
      </c>
      <c r="AJ225" s="56"/>
      <c r="AK225" s="57" t="b">
        <v>0</v>
      </c>
      <c r="AL225" s="56"/>
      <c r="AM225" s="57"/>
      <c r="AN225" s="46" t="b">
        <v>0</v>
      </c>
      <c r="AO225" s="225"/>
      <c r="AP225" s="54"/>
      <c r="AQ225" s="59"/>
      <c r="AR225" s="60"/>
      <c r="AS225" s="170">
        <f t="shared" si="10"/>
        <v>30</v>
      </c>
      <c r="AT225" s="239"/>
      <c r="AU225" s="225"/>
      <c r="AV225" s="225"/>
      <c r="AW225" s="234"/>
      <c r="AX225" s="224"/>
      <c r="AY225" s="225"/>
      <c r="AZ225" s="226"/>
      <c r="BA225" s="223"/>
      <c r="BB225" s="227"/>
    </row>
    <row r="226" ht="15.75" customHeight="1">
      <c r="A226" s="233"/>
      <c r="B226" s="229"/>
      <c r="C226" s="230"/>
      <c r="D226" s="231"/>
      <c r="E226" s="230"/>
      <c r="F226" s="232"/>
      <c r="G226" s="201"/>
      <c r="H226" s="230"/>
      <c r="I226" s="230"/>
      <c r="J226" s="225"/>
      <c r="K226" s="225"/>
      <c r="L226" s="225"/>
      <c r="M226" s="46"/>
      <c r="N226" s="46"/>
      <c r="O226" s="225"/>
      <c r="P226" s="225"/>
      <c r="Q226" s="233"/>
      <c r="R226" s="225"/>
      <c r="S226" s="233"/>
      <c r="T226" s="225"/>
      <c r="U226" s="234"/>
      <c r="V226" s="235"/>
      <c r="W226" s="236"/>
      <c r="X226" s="236"/>
      <c r="Y226" s="236"/>
      <c r="Z226" s="237"/>
      <c r="AA226" s="238"/>
      <c r="AB226" s="236"/>
      <c r="AC226" s="50">
        <f t="shared" si="8"/>
        <v>0</v>
      </c>
      <c r="AD226" s="52">
        <f t="shared" si="9"/>
        <v>0</v>
      </c>
      <c r="AE226" s="53"/>
      <c r="AF226" s="54"/>
      <c r="AG226" s="55" t="b">
        <v>0</v>
      </c>
      <c r="AH226" s="56"/>
      <c r="AI226" s="57" t="b">
        <v>0</v>
      </c>
      <c r="AJ226" s="56"/>
      <c r="AK226" s="57" t="b">
        <v>0</v>
      </c>
      <c r="AL226" s="56"/>
      <c r="AM226" s="57"/>
      <c r="AN226" s="46" t="b">
        <v>0</v>
      </c>
      <c r="AO226" s="225"/>
      <c r="AP226" s="54"/>
      <c r="AQ226" s="59"/>
      <c r="AR226" s="60"/>
      <c r="AS226" s="170">
        <f t="shared" si="10"/>
        <v>30</v>
      </c>
      <c r="AT226" s="239"/>
      <c r="AU226" s="225"/>
      <c r="AV226" s="225"/>
      <c r="AW226" s="234"/>
      <c r="AX226" s="224"/>
      <c r="AY226" s="225"/>
      <c r="AZ226" s="226"/>
      <c r="BA226" s="223"/>
      <c r="BB226" s="227"/>
    </row>
    <row r="227" ht="15.75" customHeight="1">
      <c r="A227" s="233"/>
      <c r="B227" s="229"/>
      <c r="C227" s="230"/>
      <c r="D227" s="231"/>
      <c r="E227" s="230"/>
      <c r="F227" s="232"/>
      <c r="G227" s="201"/>
      <c r="H227" s="230"/>
      <c r="I227" s="230"/>
      <c r="J227" s="225"/>
      <c r="K227" s="225"/>
      <c r="L227" s="225"/>
      <c r="M227" s="46"/>
      <c r="N227" s="46"/>
      <c r="O227" s="225"/>
      <c r="P227" s="225"/>
      <c r="Q227" s="233"/>
      <c r="R227" s="225"/>
      <c r="S227" s="233"/>
      <c r="T227" s="225"/>
      <c r="U227" s="234"/>
      <c r="V227" s="235"/>
      <c r="W227" s="236"/>
      <c r="X227" s="236"/>
      <c r="Y227" s="236"/>
      <c r="Z227" s="237"/>
      <c r="AA227" s="238"/>
      <c r="AB227" s="236"/>
      <c r="AC227" s="50">
        <f t="shared" si="8"/>
        <v>0</v>
      </c>
      <c r="AD227" s="52">
        <f t="shared" si="9"/>
        <v>0</v>
      </c>
      <c r="AE227" s="53"/>
      <c r="AF227" s="54"/>
      <c r="AG227" s="55" t="b">
        <v>0</v>
      </c>
      <c r="AH227" s="56"/>
      <c r="AI227" s="57" t="b">
        <v>0</v>
      </c>
      <c r="AJ227" s="56"/>
      <c r="AK227" s="57" t="b">
        <v>0</v>
      </c>
      <c r="AL227" s="56"/>
      <c r="AM227" s="57"/>
      <c r="AN227" s="46" t="b">
        <v>0</v>
      </c>
      <c r="AO227" s="225"/>
      <c r="AP227" s="54"/>
      <c r="AQ227" s="59"/>
      <c r="AR227" s="60"/>
      <c r="AS227" s="170">
        <f t="shared" si="10"/>
        <v>30</v>
      </c>
      <c r="AT227" s="239"/>
      <c r="AU227" s="225"/>
      <c r="AV227" s="225"/>
      <c r="AW227" s="234"/>
      <c r="AX227" s="224"/>
      <c r="AY227" s="225"/>
      <c r="AZ227" s="226"/>
      <c r="BA227" s="223"/>
      <c r="BB227" s="227"/>
    </row>
    <row r="228" ht="15.75" customHeight="1">
      <c r="A228" s="233"/>
      <c r="B228" s="229"/>
      <c r="C228" s="230"/>
      <c r="D228" s="231"/>
      <c r="E228" s="230"/>
      <c r="F228" s="232"/>
      <c r="G228" s="201"/>
      <c r="H228" s="230"/>
      <c r="I228" s="230"/>
      <c r="J228" s="225"/>
      <c r="K228" s="225"/>
      <c r="L228" s="225"/>
      <c r="M228" s="46"/>
      <c r="N228" s="46"/>
      <c r="O228" s="225"/>
      <c r="P228" s="225"/>
      <c r="Q228" s="233"/>
      <c r="R228" s="225"/>
      <c r="S228" s="233"/>
      <c r="T228" s="225"/>
      <c r="U228" s="234"/>
      <c r="V228" s="235"/>
      <c r="W228" s="236"/>
      <c r="X228" s="236"/>
      <c r="Y228" s="236"/>
      <c r="Z228" s="237"/>
      <c r="AA228" s="238"/>
      <c r="AB228" s="236"/>
      <c r="AC228" s="50">
        <f t="shared" si="8"/>
        <v>0</v>
      </c>
      <c r="AD228" s="52">
        <f t="shared" si="9"/>
        <v>0</v>
      </c>
      <c r="AE228" s="53"/>
      <c r="AF228" s="54"/>
      <c r="AG228" s="55" t="b">
        <v>0</v>
      </c>
      <c r="AH228" s="56"/>
      <c r="AI228" s="57" t="b">
        <v>0</v>
      </c>
      <c r="AJ228" s="56"/>
      <c r="AK228" s="57" t="b">
        <v>0</v>
      </c>
      <c r="AL228" s="56"/>
      <c r="AM228" s="57"/>
      <c r="AN228" s="46" t="b">
        <v>0</v>
      </c>
      <c r="AO228" s="225"/>
      <c r="AP228" s="54"/>
      <c r="AQ228" s="59"/>
      <c r="AR228" s="60"/>
      <c r="AS228" s="170">
        <f t="shared" si="10"/>
        <v>30</v>
      </c>
      <c r="AT228" s="239"/>
      <c r="AU228" s="225"/>
      <c r="AV228" s="225"/>
      <c r="AW228" s="234"/>
      <c r="AX228" s="224"/>
      <c r="AY228" s="225"/>
      <c r="AZ228" s="226"/>
      <c r="BA228" s="223"/>
      <c r="BB228" s="227"/>
    </row>
    <row r="229" ht="15.75" customHeight="1">
      <c r="A229" s="233"/>
      <c r="B229" s="229"/>
      <c r="C229" s="230"/>
      <c r="D229" s="231"/>
      <c r="E229" s="230"/>
      <c r="F229" s="232"/>
      <c r="G229" s="201"/>
      <c r="H229" s="230"/>
      <c r="I229" s="230"/>
      <c r="J229" s="225"/>
      <c r="K229" s="225"/>
      <c r="L229" s="225"/>
      <c r="M229" s="46"/>
      <c r="N229" s="46"/>
      <c r="O229" s="225"/>
      <c r="P229" s="225"/>
      <c r="Q229" s="233"/>
      <c r="R229" s="225"/>
      <c r="S229" s="233"/>
      <c r="T229" s="225"/>
      <c r="U229" s="234"/>
      <c r="V229" s="235"/>
      <c r="W229" s="236"/>
      <c r="X229" s="236"/>
      <c r="Y229" s="236"/>
      <c r="Z229" s="237"/>
      <c r="AA229" s="238"/>
      <c r="AB229" s="236"/>
      <c r="AC229" s="50">
        <f t="shared" si="8"/>
        <v>0</v>
      </c>
      <c r="AD229" s="52">
        <f t="shared" si="9"/>
        <v>0</v>
      </c>
      <c r="AE229" s="53"/>
      <c r="AF229" s="54"/>
      <c r="AG229" s="55" t="b">
        <v>0</v>
      </c>
      <c r="AH229" s="56"/>
      <c r="AI229" s="57" t="b">
        <v>0</v>
      </c>
      <c r="AJ229" s="56"/>
      <c r="AK229" s="57" t="b">
        <v>0</v>
      </c>
      <c r="AL229" s="56"/>
      <c r="AM229" s="57"/>
      <c r="AN229" s="46" t="b">
        <v>0</v>
      </c>
      <c r="AO229" s="225"/>
      <c r="AP229" s="54"/>
      <c r="AQ229" s="59"/>
      <c r="AR229" s="60"/>
      <c r="AS229" s="170">
        <f t="shared" si="10"/>
        <v>30</v>
      </c>
      <c r="AT229" s="239"/>
      <c r="AU229" s="225"/>
      <c r="AV229" s="225"/>
      <c r="AW229" s="234"/>
      <c r="AX229" s="224"/>
      <c r="AY229" s="225"/>
      <c r="AZ229" s="226"/>
      <c r="BA229" s="223"/>
      <c r="BB229" s="227"/>
    </row>
    <row r="230" ht="15.75" customHeight="1">
      <c r="A230" s="233"/>
      <c r="B230" s="229"/>
      <c r="C230" s="230"/>
      <c r="D230" s="231"/>
      <c r="E230" s="230"/>
      <c r="F230" s="232"/>
      <c r="G230" s="201"/>
      <c r="H230" s="230"/>
      <c r="I230" s="230"/>
      <c r="J230" s="225"/>
      <c r="K230" s="225"/>
      <c r="L230" s="225"/>
      <c r="M230" s="46"/>
      <c r="N230" s="46"/>
      <c r="O230" s="225"/>
      <c r="P230" s="225"/>
      <c r="Q230" s="233"/>
      <c r="R230" s="225"/>
      <c r="S230" s="233"/>
      <c r="T230" s="225"/>
      <c r="U230" s="234"/>
      <c r="V230" s="235"/>
      <c r="W230" s="236"/>
      <c r="X230" s="236"/>
      <c r="Y230" s="236"/>
      <c r="Z230" s="237"/>
      <c r="AA230" s="238"/>
      <c r="AB230" s="236"/>
      <c r="AC230" s="50">
        <f t="shared" si="8"/>
        <v>0</v>
      </c>
      <c r="AD230" s="52">
        <f t="shared" si="9"/>
        <v>0</v>
      </c>
      <c r="AE230" s="53"/>
      <c r="AF230" s="54"/>
      <c r="AG230" s="55" t="b">
        <v>0</v>
      </c>
      <c r="AH230" s="56"/>
      <c r="AI230" s="57" t="b">
        <v>0</v>
      </c>
      <c r="AJ230" s="56"/>
      <c r="AK230" s="57" t="b">
        <v>0</v>
      </c>
      <c r="AL230" s="56"/>
      <c r="AM230" s="57"/>
      <c r="AN230" s="46" t="b">
        <v>0</v>
      </c>
      <c r="AO230" s="225"/>
      <c r="AP230" s="54"/>
      <c r="AQ230" s="59"/>
      <c r="AR230" s="60"/>
      <c r="AS230" s="170">
        <f t="shared" si="10"/>
        <v>30</v>
      </c>
      <c r="AT230" s="239"/>
      <c r="AU230" s="225"/>
      <c r="AV230" s="225"/>
      <c r="AW230" s="234"/>
      <c r="AX230" s="224"/>
      <c r="AY230" s="225"/>
      <c r="AZ230" s="226"/>
      <c r="BA230" s="223"/>
      <c r="BB230" s="227"/>
    </row>
    <row r="231" ht="15.75" customHeight="1">
      <c r="A231" s="233"/>
      <c r="B231" s="229"/>
      <c r="C231" s="230"/>
      <c r="D231" s="231"/>
      <c r="E231" s="230"/>
      <c r="F231" s="232"/>
      <c r="G231" s="201"/>
      <c r="H231" s="230"/>
      <c r="I231" s="230"/>
      <c r="J231" s="225"/>
      <c r="K231" s="225"/>
      <c r="L231" s="225"/>
      <c r="M231" s="46"/>
      <c r="N231" s="46"/>
      <c r="O231" s="225"/>
      <c r="P231" s="225"/>
      <c r="Q231" s="233"/>
      <c r="R231" s="225"/>
      <c r="S231" s="233"/>
      <c r="T231" s="225"/>
      <c r="U231" s="234"/>
      <c r="V231" s="235"/>
      <c r="W231" s="236"/>
      <c r="X231" s="236"/>
      <c r="Y231" s="236"/>
      <c r="Z231" s="237"/>
      <c r="AA231" s="238"/>
      <c r="AB231" s="236"/>
      <c r="AC231" s="50">
        <f t="shared" si="8"/>
        <v>0</v>
      </c>
      <c r="AD231" s="52">
        <f t="shared" si="9"/>
        <v>0</v>
      </c>
      <c r="AE231" s="53"/>
      <c r="AF231" s="54"/>
      <c r="AG231" s="55" t="b">
        <v>0</v>
      </c>
      <c r="AH231" s="56"/>
      <c r="AI231" s="57" t="b">
        <v>0</v>
      </c>
      <c r="AJ231" s="56"/>
      <c r="AK231" s="57" t="b">
        <v>0</v>
      </c>
      <c r="AL231" s="56"/>
      <c r="AM231" s="57"/>
      <c r="AN231" s="46" t="b">
        <v>0</v>
      </c>
      <c r="AO231" s="225"/>
      <c r="AP231" s="54"/>
      <c r="AQ231" s="59"/>
      <c r="AR231" s="60"/>
      <c r="AS231" s="170">
        <f t="shared" si="10"/>
        <v>30</v>
      </c>
      <c r="AT231" s="239"/>
      <c r="AU231" s="225"/>
      <c r="AV231" s="225"/>
      <c r="AW231" s="234"/>
      <c r="AX231" s="224"/>
      <c r="AY231" s="225"/>
      <c r="AZ231" s="226"/>
      <c r="BA231" s="223"/>
      <c r="BB231" s="227"/>
    </row>
    <row r="232" ht="15.75" customHeight="1">
      <c r="A232" s="233"/>
      <c r="B232" s="229"/>
      <c r="C232" s="230"/>
      <c r="D232" s="231"/>
      <c r="E232" s="230"/>
      <c r="F232" s="232"/>
      <c r="G232" s="201"/>
      <c r="H232" s="230"/>
      <c r="I232" s="230"/>
      <c r="J232" s="225"/>
      <c r="K232" s="225"/>
      <c r="L232" s="225"/>
      <c r="M232" s="46"/>
      <c r="N232" s="46"/>
      <c r="O232" s="225"/>
      <c r="P232" s="225"/>
      <c r="Q232" s="233"/>
      <c r="R232" s="225"/>
      <c r="S232" s="233"/>
      <c r="T232" s="225"/>
      <c r="U232" s="234"/>
      <c r="V232" s="235"/>
      <c r="W232" s="236"/>
      <c r="X232" s="236"/>
      <c r="Y232" s="236"/>
      <c r="Z232" s="237"/>
      <c r="AA232" s="238"/>
      <c r="AB232" s="236"/>
      <c r="AC232" s="50">
        <f t="shared" si="8"/>
        <v>0</v>
      </c>
      <c r="AD232" s="52">
        <f t="shared" si="9"/>
        <v>0</v>
      </c>
      <c r="AE232" s="53"/>
      <c r="AF232" s="54"/>
      <c r="AG232" s="55" t="b">
        <v>0</v>
      </c>
      <c r="AH232" s="56"/>
      <c r="AI232" s="57" t="b">
        <v>0</v>
      </c>
      <c r="AJ232" s="56"/>
      <c r="AK232" s="57" t="b">
        <v>0</v>
      </c>
      <c r="AL232" s="56"/>
      <c r="AM232" s="57"/>
      <c r="AN232" s="46" t="b">
        <v>0</v>
      </c>
      <c r="AO232" s="225"/>
      <c r="AP232" s="54"/>
      <c r="AQ232" s="59"/>
      <c r="AR232" s="60"/>
      <c r="AS232" s="170">
        <f t="shared" si="10"/>
        <v>30</v>
      </c>
      <c r="AT232" s="239"/>
      <c r="AU232" s="225"/>
      <c r="AV232" s="225"/>
      <c r="AW232" s="234"/>
      <c r="AX232" s="224"/>
      <c r="AY232" s="225"/>
      <c r="AZ232" s="226"/>
      <c r="BA232" s="223"/>
      <c r="BB232" s="227"/>
    </row>
    <row r="233" ht="15.75" customHeight="1">
      <c r="A233" s="233"/>
      <c r="B233" s="229"/>
      <c r="C233" s="230"/>
      <c r="D233" s="231"/>
      <c r="E233" s="230"/>
      <c r="F233" s="232"/>
      <c r="G233" s="201"/>
      <c r="H233" s="230"/>
      <c r="I233" s="230"/>
      <c r="J233" s="225"/>
      <c r="K233" s="225"/>
      <c r="L233" s="225"/>
      <c r="M233" s="46"/>
      <c r="N233" s="46"/>
      <c r="O233" s="225"/>
      <c r="P233" s="225"/>
      <c r="Q233" s="233"/>
      <c r="R233" s="225"/>
      <c r="S233" s="233"/>
      <c r="T233" s="225"/>
      <c r="U233" s="234"/>
      <c r="V233" s="235"/>
      <c r="W233" s="236"/>
      <c r="X233" s="236"/>
      <c r="Y233" s="236"/>
      <c r="Z233" s="237"/>
      <c r="AA233" s="238"/>
      <c r="AB233" s="236"/>
      <c r="AC233" s="50">
        <f t="shared" si="8"/>
        <v>0</v>
      </c>
      <c r="AD233" s="52">
        <f t="shared" si="9"/>
        <v>0</v>
      </c>
      <c r="AE233" s="53"/>
      <c r="AF233" s="54"/>
      <c r="AG233" s="55" t="b">
        <v>0</v>
      </c>
      <c r="AH233" s="56"/>
      <c r="AI233" s="57" t="b">
        <v>0</v>
      </c>
      <c r="AJ233" s="56"/>
      <c r="AK233" s="57" t="b">
        <v>0</v>
      </c>
      <c r="AL233" s="56"/>
      <c r="AM233" s="57"/>
      <c r="AN233" s="46" t="b">
        <v>0</v>
      </c>
      <c r="AO233" s="225"/>
      <c r="AP233" s="54"/>
      <c r="AQ233" s="59"/>
      <c r="AR233" s="60"/>
      <c r="AS233" s="170">
        <f t="shared" si="10"/>
        <v>30</v>
      </c>
      <c r="AT233" s="239"/>
      <c r="AU233" s="225"/>
      <c r="AV233" s="225"/>
      <c r="AW233" s="234"/>
      <c r="AX233" s="224"/>
      <c r="AY233" s="225"/>
      <c r="AZ233" s="226"/>
      <c r="BA233" s="223"/>
      <c r="BB233" s="227"/>
    </row>
    <row r="234" ht="15.75" customHeight="1">
      <c r="A234" s="233"/>
      <c r="B234" s="229"/>
      <c r="C234" s="230"/>
      <c r="D234" s="231"/>
      <c r="E234" s="230"/>
      <c r="F234" s="232"/>
      <c r="G234" s="201"/>
      <c r="H234" s="230"/>
      <c r="I234" s="230"/>
      <c r="J234" s="225"/>
      <c r="K234" s="225"/>
      <c r="L234" s="225"/>
      <c r="M234" s="46"/>
      <c r="N234" s="46"/>
      <c r="O234" s="225"/>
      <c r="P234" s="225"/>
      <c r="Q234" s="233"/>
      <c r="R234" s="225"/>
      <c r="S234" s="233"/>
      <c r="T234" s="225"/>
      <c r="U234" s="234"/>
      <c r="V234" s="235"/>
      <c r="W234" s="236"/>
      <c r="X234" s="236"/>
      <c r="Y234" s="236"/>
      <c r="Z234" s="237"/>
      <c r="AA234" s="238"/>
      <c r="AB234" s="236"/>
      <c r="AC234" s="50">
        <f t="shared" si="8"/>
        <v>0</v>
      </c>
      <c r="AD234" s="52">
        <f t="shared" si="9"/>
        <v>0</v>
      </c>
      <c r="AE234" s="53"/>
      <c r="AF234" s="54"/>
      <c r="AG234" s="55" t="b">
        <v>0</v>
      </c>
      <c r="AH234" s="56"/>
      <c r="AI234" s="57" t="b">
        <v>0</v>
      </c>
      <c r="AJ234" s="56"/>
      <c r="AK234" s="57" t="b">
        <v>0</v>
      </c>
      <c r="AL234" s="56"/>
      <c r="AM234" s="57"/>
      <c r="AN234" s="46" t="b">
        <v>0</v>
      </c>
      <c r="AO234" s="225"/>
      <c r="AP234" s="54"/>
      <c r="AQ234" s="59"/>
      <c r="AR234" s="60"/>
      <c r="AS234" s="170">
        <f t="shared" si="10"/>
        <v>30</v>
      </c>
      <c r="AT234" s="239"/>
      <c r="AU234" s="225"/>
      <c r="AV234" s="225"/>
      <c r="AW234" s="234"/>
      <c r="AX234" s="224"/>
      <c r="AY234" s="225"/>
      <c r="AZ234" s="226"/>
      <c r="BA234" s="223"/>
      <c r="BB234" s="227"/>
    </row>
    <row r="235" ht="15.75" customHeight="1">
      <c r="A235" s="233"/>
      <c r="B235" s="229"/>
      <c r="C235" s="230"/>
      <c r="D235" s="231"/>
      <c r="E235" s="230"/>
      <c r="F235" s="232"/>
      <c r="G235" s="201"/>
      <c r="H235" s="230"/>
      <c r="I235" s="230"/>
      <c r="J235" s="225"/>
      <c r="K235" s="225"/>
      <c r="L235" s="225"/>
      <c r="M235" s="46"/>
      <c r="N235" s="46"/>
      <c r="O235" s="225"/>
      <c r="P235" s="225"/>
      <c r="Q235" s="233"/>
      <c r="R235" s="225"/>
      <c r="S235" s="233"/>
      <c r="T235" s="225"/>
      <c r="U235" s="234"/>
      <c r="V235" s="235"/>
      <c r="W235" s="236"/>
      <c r="X235" s="236"/>
      <c r="Y235" s="236"/>
      <c r="Z235" s="237"/>
      <c r="AA235" s="238"/>
      <c r="AB235" s="236"/>
      <c r="AC235" s="50">
        <f t="shared" si="8"/>
        <v>0</v>
      </c>
      <c r="AD235" s="52">
        <f t="shared" si="9"/>
        <v>0</v>
      </c>
      <c r="AE235" s="53"/>
      <c r="AF235" s="54"/>
      <c r="AG235" s="55" t="b">
        <v>0</v>
      </c>
      <c r="AH235" s="56"/>
      <c r="AI235" s="57" t="b">
        <v>0</v>
      </c>
      <c r="AJ235" s="56"/>
      <c r="AK235" s="57" t="b">
        <v>0</v>
      </c>
      <c r="AL235" s="56"/>
      <c r="AM235" s="57"/>
      <c r="AN235" s="46" t="b">
        <v>0</v>
      </c>
      <c r="AO235" s="225"/>
      <c r="AP235" s="54"/>
      <c r="AQ235" s="59"/>
      <c r="AR235" s="60"/>
      <c r="AS235" s="170">
        <f t="shared" si="10"/>
        <v>30</v>
      </c>
      <c r="AT235" s="239"/>
      <c r="AU235" s="225"/>
      <c r="AV235" s="225"/>
      <c r="AW235" s="234"/>
      <c r="AX235" s="224"/>
      <c r="AY235" s="225"/>
      <c r="AZ235" s="226"/>
      <c r="BA235" s="223"/>
      <c r="BB235" s="227"/>
    </row>
    <row r="236" ht="15.75" customHeight="1">
      <c r="A236" s="233"/>
      <c r="B236" s="229"/>
      <c r="C236" s="230"/>
      <c r="D236" s="231"/>
      <c r="E236" s="230"/>
      <c r="F236" s="232"/>
      <c r="G236" s="201"/>
      <c r="H236" s="230"/>
      <c r="I236" s="230"/>
      <c r="J236" s="225"/>
      <c r="K236" s="225"/>
      <c r="L236" s="225"/>
      <c r="M236" s="46"/>
      <c r="N236" s="46"/>
      <c r="O236" s="225"/>
      <c r="P236" s="225"/>
      <c r="Q236" s="233"/>
      <c r="R236" s="225"/>
      <c r="S236" s="233"/>
      <c r="T236" s="225"/>
      <c r="U236" s="234"/>
      <c r="V236" s="235"/>
      <c r="W236" s="236"/>
      <c r="X236" s="236"/>
      <c r="Y236" s="236"/>
      <c r="Z236" s="237"/>
      <c r="AA236" s="238"/>
      <c r="AB236" s="236"/>
      <c r="AC236" s="50">
        <f t="shared" si="8"/>
        <v>0</v>
      </c>
      <c r="AD236" s="52">
        <f t="shared" si="9"/>
        <v>0</v>
      </c>
      <c r="AE236" s="53"/>
      <c r="AF236" s="54"/>
      <c r="AG236" s="55" t="b">
        <v>0</v>
      </c>
      <c r="AH236" s="56"/>
      <c r="AI236" s="57" t="b">
        <v>0</v>
      </c>
      <c r="AJ236" s="56"/>
      <c r="AK236" s="57" t="b">
        <v>0</v>
      </c>
      <c r="AL236" s="56"/>
      <c r="AM236" s="57"/>
      <c r="AN236" s="46" t="b">
        <v>0</v>
      </c>
      <c r="AO236" s="225"/>
      <c r="AP236" s="252"/>
      <c r="AQ236" s="226"/>
      <c r="AR236" s="253"/>
      <c r="AS236" s="170">
        <f t="shared" si="10"/>
        <v>30</v>
      </c>
      <c r="AT236" s="239"/>
      <c r="AU236" s="225"/>
      <c r="AV236" s="225"/>
      <c r="AW236" s="234"/>
      <c r="AX236" s="224"/>
      <c r="AY236" s="225"/>
      <c r="AZ236" s="226"/>
      <c r="BA236" s="223"/>
      <c r="BB236" s="227"/>
    </row>
    <row r="237" ht="15.75" customHeight="1">
      <c r="A237" s="233"/>
      <c r="B237" s="229"/>
      <c r="C237" s="230"/>
      <c r="D237" s="231"/>
      <c r="E237" s="230"/>
      <c r="F237" s="232"/>
      <c r="G237" s="201"/>
      <c r="H237" s="230"/>
      <c r="I237" s="230"/>
      <c r="J237" s="225"/>
      <c r="K237" s="225"/>
      <c r="L237" s="225"/>
      <c r="M237" s="46"/>
      <c r="N237" s="46"/>
      <c r="O237" s="225"/>
      <c r="P237" s="225"/>
      <c r="Q237" s="233"/>
      <c r="R237" s="225"/>
      <c r="S237" s="233"/>
      <c r="T237" s="225"/>
      <c r="U237" s="234"/>
      <c r="V237" s="235"/>
      <c r="W237" s="236"/>
      <c r="X237" s="236"/>
      <c r="Y237" s="236"/>
      <c r="Z237" s="237"/>
      <c r="AA237" s="238"/>
      <c r="AB237" s="236"/>
      <c r="AC237" s="237"/>
      <c r="AD237" s="238"/>
      <c r="AE237" s="233"/>
      <c r="AF237" s="252"/>
      <c r="AG237" s="224"/>
      <c r="AH237" s="226"/>
      <c r="AI237" s="239"/>
      <c r="AJ237" s="226"/>
      <c r="AK237" s="239"/>
      <c r="AL237" s="226"/>
      <c r="AM237" s="239"/>
      <c r="AN237" s="225"/>
      <c r="AO237" s="225"/>
      <c r="AP237" s="252"/>
      <c r="AQ237" s="226"/>
      <c r="AR237" s="253"/>
      <c r="AS237" s="170">
        <f t="shared" si="10"/>
        <v>30</v>
      </c>
      <c r="AT237" s="239"/>
      <c r="AU237" s="225"/>
      <c r="AV237" s="225"/>
      <c r="AW237" s="234"/>
      <c r="AX237" s="224"/>
      <c r="AY237" s="225"/>
      <c r="AZ237" s="226"/>
      <c r="BA237" s="223"/>
      <c r="BB237" s="227"/>
    </row>
    <row r="238" ht="15.75" customHeight="1">
      <c r="A238" s="233"/>
      <c r="B238" s="229"/>
      <c r="C238" s="230"/>
      <c r="D238" s="231"/>
      <c r="E238" s="230"/>
      <c r="F238" s="232"/>
      <c r="G238" s="201"/>
      <c r="H238" s="230"/>
      <c r="I238" s="230"/>
      <c r="J238" s="225"/>
      <c r="K238" s="225"/>
      <c r="L238" s="225"/>
      <c r="M238" s="46"/>
      <c r="N238" s="46"/>
      <c r="O238" s="225"/>
      <c r="P238" s="225"/>
      <c r="Q238" s="233"/>
      <c r="R238" s="225"/>
      <c r="S238" s="233"/>
      <c r="T238" s="225"/>
      <c r="U238" s="234"/>
      <c r="V238" s="235"/>
      <c r="W238" s="236"/>
      <c r="X238" s="236"/>
      <c r="Y238" s="236"/>
      <c r="Z238" s="237"/>
      <c r="AA238" s="238"/>
      <c r="AB238" s="236"/>
      <c r="AC238" s="237"/>
      <c r="AD238" s="238"/>
      <c r="AE238" s="233"/>
      <c r="AF238" s="252"/>
      <c r="AG238" s="224"/>
      <c r="AH238" s="226"/>
      <c r="AI238" s="239"/>
      <c r="AJ238" s="226"/>
      <c r="AK238" s="239"/>
      <c r="AL238" s="226"/>
      <c r="AM238" s="239"/>
      <c r="AN238" s="225"/>
      <c r="AO238" s="225"/>
      <c r="AP238" s="252"/>
      <c r="AQ238" s="226"/>
      <c r="AR238" s="253"/>
      <c r="AS238" s="170">
        <f t="shared" si="10"/>
        <v>30</v>
      </c>
      <c r="AT238" s="239"/>
      <c r="AU238" s="225"/>
      <c r="AV238" s="225"/>
      <c r="AW238" s="234"/>
      <c r="AX238" s="224"/>
      <c r="AY238" s="225"/>
      <c r="AZ238" s="226"/>
      <c r="BA238" s="223"/>
      <c r="BB238" s="227"/>
    </row>
    <row r="239" ht="15.75" customHeight="1">
      <c r="A239" s="233"/>
      <c r="B239" s="229"/>
      <c r="C239" s="230"/>
      <c r="D239" s="231"/>
      <c r="E239" s="230"/>
      <c r="F239" s="232"/>
      <c r="G239" s="201"/>
      <c r="H239" s="230"/>
      <c r="I239" s="230"/>
      <c r="J239" s="225"/>
      <c r="K239" s="225"/>
      <c r="L239" s="225"/>
      <c r="M239" s="46"/>
      <c r="N239" s="46"/>
      <c r="O239" s="225"/>
      <c r="P239" s="225"/>
      <c r="Q239" s="233"/>
      <c r="R239" s="225"/>
      <c r="S239" s="233"/>
      <c r="T239" s="225"/>
      <c r="U239" s="234"/>
      <c r="V239" s="235"/>
      <c r="W239" s="236"/>
      <c r="X239" s="236"/>
      <c r="Y239" s="236"/>
      <c r="Z239" s="237"/>
      <c r="AA239" s="238"/>
      <c r="AB239" s="236"/>
      <c r="AC239" s="237"/>
      <c r="AD239" s="238"/>
      <c r="AE239" s="233"/>
      <c r="AF239" s="252"/>
      <c r="AG239" s="224"/>
      <c r="AH239" s="226"/>
      <c r="AI239" s="239"/>
      <c r="AJ239" s="226"/>
      <c r="AK239" s="239"/>
      <c r="AL239" s="226"/>
      <c r="AM239" s="239"/>
      <c r="AN239" s="225"/>
      <c r="AO239" s="225"/>
      <c r="AP239" s="252"/>
      <c r="AQ239" s="226"/>
      <c r="AR239" s="253"/>
      <c r="AS239" s="254"/>
      <c r="AT239" s="239"/>
      <c r="AU239" s="225"/>
      <c r="AV239" s="225"/>
      <c r="AW239" s="234"/>
      <c r="AX239" s="224"/>
      <c r="AY239" s="225"/>
      <c r="AZ239" s="226"/>
      <c r="BA239" s="223"/>
      <c r="BB239" s="227"/>
    </row>
    <row r="240" ht="15.75" customHeight="1">
      <c r="A240" s="233"/>
      <c r="B240" s="229"/>
      <c r="C240" s="230"/>
      <c r="D240" s="231"/>
      <c r="E240" s="230"/>
      <c r="F240" s="232"/>
      <c r="G240" s="201"/>
      <c r="H240" s="230"/>
      <c r="I240" s="230"/>
      <c r="J240" s="225"/>
      <c r="K240" s="225"/>
      <c r="L240" s="225"/>
      <c r="M240" s="46"/>
      <c r="N240" s="46"/>
      <c r="O240" s="225"/>
      <c r="P240" s="225"/>
      <c r="Q240" s="233"/>
      <c r="R240" s="225"/>
      <c r="S240" s="233"/>
      <c r="T240" s="225"/>
      <c r="U240" s="234"/>
      <c r="V240" s="235"/>
      <c r="W240" s="236"/>
      <c r="X240" s="236"/>
      <c r="Y240" s="236"/>
      <c r="Z240" s="237"/>
      <c r="AA240" s="238"/>
      <c r="AB240" s="236"/>
      <c r="AC240" s="237"/>
      <c r="AD240" s="238"/>
      <c r="AE240" s="233"/>
      <c r="AF240" s="252"/>
      <c r="AG240" s="224"/>
      <c r="AH240" s="226"/>
      <c r="AI240" s="239"/>
      <c r="AJ240" s="226"/>
      <c r="AK240" s="239"/>
      <c r="AL240" s="226"/>
      <c r="AM240" s="239"/>
      <c r="AN240" s="225"/>
      <c r="AO240" s="225"/>
      <c r="AP240" s="252"/>
      <c r="AQ240" s="226"/>
      <c r="AR240" s="253"/>
      <c r="AS240" s="254"/>
      <c r="AT240" s="239"/>
      <c r="AU240" s="225"/>
      <c r="AV240" s="225"/>
      <c r="AW240" s="234"/>
      <c r="AX240" s="224"/>
      <c r="AY240" s="225"/>
      <c r="AZ240" s="226"/>
      <c r="BA240" s="223"/>
      <c r="BB240" s="227"/>
    </row>
    <row r="241" ht="15.75" customHeight="1">
      <c r="A241" s="233"/>
      <c r="B241" s="229"/>
      <c r="C241" s="230"/>
      <c r="D241" s="231"/>
      <c r="E241" s="230"/>
      <c r="F241" s="232"/>
      <c r="G241" s="201"/>
      <c r="H241" s="230"/>
      <c r="I241" s="230"/>
      <c r="J241" s="225"/>
      <c r="K241" s="225"/>
      <c r="L241" s="225"/>
      <c r="M241" s="46"/>
      <c r="N241" s="46"/>
      <c r="O241" s="225"/>
      <c r="P241" s="225"/>
      <c r="Q241" s="233"/>
      <c r="R241" s="225"/>
      <c r="S241" s="233"/>
      <c r="T241" s="225"/>
      <c r="U241" s="234"/>
      <c r="V241" s="235"/>
      <c r="W241" s="236"/>
      <c r="X241" s="236"/>
      <c r="Y241" s="236"/>
      <c r="Z241" s="237"/>
      <c r="AA241" s="238"/>
      <c r="AB241" s="236"/>
      <c r="AC241" s="237"/>
      <c r="AD241" s="238"/>
      <c r="AE241" s="233"/>
      <c r="AF241" s="252"/>
      <c r="AG241" s="224"/>
      <c r="AH241" s="226"/>
      <c r="AI241" s="239"/>
      <c r="AJ241" s="226"/>
      <c r="AK241" s="239"/>
      <c r="AL241" s="226"/>
      <c r="AM241" s="239"/>
      <c r="AN241" s="225"/>
      <c r="AO241" s="225"/>
      <c r="AP241" s="252"/>
      <c r="AQ241" s="226"/>
      <c r="AR241" s="253"/>
      <c r="AS241" s="254"/>
      <c r="AT241" s="239"/>
      <c r="AU241" s="225"/>
      <c r="AV241" s="225"/>
      <c r="AW241" s="234"/>
      <c r="AX241" s="224"/>
      <c r="AY241" s="225"/>
      <c r="AZ241" s="226"/>
      <c r="BA241" s="223"/>
      <c r="BB241" s="227"/>
    </row>
    <row r="242" ht="15.75" customHeight="1">
      <c r="A242" s="233"/>
      <c r="B242" s="229"/>
      <c r="C242" s="230"/>
      <c r="D242" s="231"/>
      <c r="E242" s="230"/>
      <c r="F242" s="232"/>
      <c r="G242" s="201"/>
      <c r="H242" s="230"/>
      <c r="I242" s="230"/>
      <c r="J242" s="225"/>
      <c r="K242" s="225"/>
      <c r="L242" s="225"/>
      <c r="M242" s="46"/>
      <c r="N242" s="46"/>
      <c r="O242" s="225"/>
      <c r="P242" s="225"/>
      <c r="Q242" s="233"/>
      <c r="R242" s="225"/>
      <c r="S242" s="233"/>
      <c r="T242" s="225"/>
      <c r="U242" s="234"/>
      <c r="V242" s="235"/>
      <c r="W242" s="236"/>
      <c r="X242" s="236"/>
      <c r="Y242" s="236"/>
      <c r="Z242" s="237"/>
      <c r="AA242" s="238"/>
      <c r="AB242" s="236"/>
      <c r="AC242" s="237"/>
      <c r="AD242" s="238"/>
      <c r="AE242" s="233"/>
      <c r="AF242" s="252"/>
      <c r="AG242" s="224"/>
      <c r="AH242" s="226"/>
      <c r="AI242" s="239"/>
      <c r="AJ242" s="226"/>
      <c r="AK242" s="239"/>
      <c r="AL242" s="226"/>
      <c r="AM242" s="239"/>
      <c r="AN242" s="225"/>
      <c r="AO242" s="225"/>
      <c r="AP242" s="252"/>
      <c r="AQ242" s="226"/>
      <c r="AR242" s="253"/>
      <c r="AS242" s="254"/>
      <c r="AT242" s="239"/>
      <c r="AU242" s="225"/>
      <c r="AV242" s="225"/>
      <c r="AW242" s="234"/>
      <c r="AX242" s="224"/>
      <c r="AY242" s="225"/>
      <c r="AZ242" s="226"/>
      <c r="BA242" s="223"/>
      <c r="BB242" s="227"/>
    </row>
    <row r="243" ht="15.75" customHeight="1">
      <c r="A243" s="233"/>
      <c r="B243" s="229"/>
      <c r="C243" s="230"/>
      <c r="D243" s="231"/>
      <c r="E243" s="230"/>
      <c r="F243" s="232"/>
      <c r="G243" s="201"/>
      <c r="H243" s="230"/>
      <c r="I243" s="230"/>
      <c r="J243" s="225"/>
      <c r="K243" s="225"/>
      <c r="L243" s="225"/>
      <c r="M243" s="46"/>
      <c r="N243" s="46"/>
      <c r="O243" s="225"/>
      <c r="P243" s="225"/>
      <c r="Q243" s="233"/>
      <c r="R243" s="225"/>
      <c r="S243" s="233"/>
      <c r="T243" s="225"/>
      <c r="U243" s="234"/>
      <c r="V243" s="235"/>
      <c r="W243" s="236"/>
      <c r="X243" s="236"/>
      <c r="Y243" s="236"/>
      <c r="Z243" s="237"/>
      <c r="AA243" s="238"/>
      <c r="AB243" s="236"/>
      <c r="AC243" s="237"/>
      <c r="AD243" s="238"/>
      <c r="AE243" s="233"/>
      <c r="AF243" s="252"/>
      <c r="AG243" s="224"/>
      <c r="AH243" s="226"/>
      <c r="AI243" s="239"/>
      <c r="AJ243" s="226"/>
      <c r="AK243" s="239"/>
      <c r="AL243" s="226"/>
      <c r="AM243" s="239"/>
      <c r="AN243" s="225"/>
      <c r="AO243" s="225"/>
      <c r="AP243" s="252"/>
      <c r="AQ243" s="226"/>
      <c r="AR243" s="253"/>
      <c r="AS243" s="254"/>
      <c r="AT243" s="239"/>
      <c r="AU243" s="225"/>
      <c r="AV243" s="225"/>
      <c r="AW243" s="234"/>
      <c r="AX243" s="224"/>
      <c r="AY243" s="225"/>
      <c r="AZ243" s="226"/>
      <c r="BA243" s="223"/>
      <c r="BB243" s="227"/>
    </row>
    <row r="244" ht="15.75" customHeight="1">
      <c r="A244" s="233"/>
      <c r="B244" s="229"/>
      <c r="C244" s="230"/>
      <c r="D244" s="231"/>
      <c r="E244" s="230"/>
      <c r="F244" s="232"/>
      <c r="G244" s="201"/>
      <c r="H244" s="230"/>
      <c r="I244" s="230"/>
      <c r="J244" s="225"/>
      <c r="K244" s="225"/>
      <c r="L244" s="225"/>
      <c r="M244" s="225"/>
      <c r="N244" s="233"/>
      <c r="O244" s="225"/>
      <c r="P244" s="225"/>
      <c r="Q244" s="233"/>
      <c r="R244" s="225"/>
      <c r="S244" s="233"/>
      <c r="T244" s="225"/>
      <c r="U244" s="234"/>
      <c r="V244" s="235"/>
      <c r="W244" s="236"/>
      <c r="X244" s="236"/>
      <c r="Y244" s="236"/>
      <c r="Z244" s="237"/>
      <c r="AA244" s="238"/>
      <c r="AB244" s="236"/>
      <c r="AC244" s="237"/>
      <c r="AD244" s="238"/>
      <c r="AE244" s="233"/>
      <c r="AF244" s="252"/>
      <c r="AG244" s="224"/>
      <c r="AH244" s="226"/>
      <c r="AI244" s="239"/>
      <c r="AJ244" s="226"/>
      <c r="AK244" s="239"/>
      <c r="AL244" s="226"/>
      <c r="AM244" s="239"/>
      <c r="AN244" s="225"/>
      <c r="AO244" s="225"/>
      <c r="AP244" s="252"/>
      <c r="AQ244" s="226"/>
      <c r="AR244" s="253"/>
      <c r="AS244" s="254"/>
      <c r="AT244" s="239"/>
      <c r="AU244" s="225"/>
      <c r="AV244" s="225"/>
      <c r="AW244" s="234"/>
      <c r="AX244" s="224"/>
      <c r="AY244" s="225"/>
      <c r="AZ244" s="226"/>
      <c r="BA244" s="223"/>
      <c r="BB244" s="227"/>
    </row>
    <row r="245" ht="15.75" customHeight="1">
      <c r="A245" s="233"/>
      <c r="B245" s="229"/>
      <c r="C245" s="230"/>
      <c r="D245" s="231"/>
      <c r="E245" s="230"/>
      <c r="F245" s="232"/>
      <c r="G245" s="201"/>
      <c r="H245" s="230"/>
      <c r="I245" s="230"/>
      <c r="J245" s="225"/>
      <c r="K245" s="225"/>
      <c r="L245" s="225"/>
      <c r="M245" s="225"/>
      <c r="N245" s="233"/>
      <c r="O245" s="225"/>
      <c r="P245" s="225"/>
      <c r="Q245" s="233"/>
      <c r="R245" s="225"/>
      <c r="S245" s="233"/>
      <c r="T245" s="225"/>
      <c r="U245" s="234"/>
      <c r="V245" s="235"/>
      <c r="W245" s="236"/>
      <c r="X245" s="236"/>
      <c r="Y245" s="236"/>
      <c r="Z245" s="237"/>
      <c r="AA245" s="238"/>
      <c r="AB245" s="236"/>
      <c r="AC245" s="237"/>
      <c r="AD245" s="238"/>
      <c r="AE245" s="233"/>
      <c r="AF245" s="252"/>
      <c r="AG245" s="224"/>
      <c r="AH245" s="226"/>
      <c r="AI245" s="239"/>
      <c r="AJ245" s="226"/>
      <c r="AK245" s="239"/>
      <c r="AL245" s="226"/>
      <c r="AM245" s="239"/>
      <c r="AN245" s="225"/>
      <c r="AO245" s="225"/>
      <c r="AP245" s="252"/>
      <c r="AQ245" s="226"/>
      <c r="AR245" s="253"/>
      <c r="AS245" s="254"/>
      <c r="AT245" s="239"/>
      <c r="AU245" s="225"/>
      <c r="AV245" s="225"/>
      <c r="AW245" s="234"/>
      <c r="AX245" s="224"/>
      <c r="AY245" s="225"/>
      <c r="AZ245" s="226"/>
      <c r="BA245" s="223"/>
      <c r="BB245" s="227"/>
    </row>
    <row r="246" ht="15.75" customHeight="1">
      <c r="A246" s="233"/>
      <c r="B246" s="229"/>
      <c r="C246" s="230"/>
      <c r="D246" s="231"/>
      <c r="E246" s="230"/>
      <c r="F246" s="232"/>
      <c r="G246" s="201"/>
      <c r="H246" s="230"/>
      <c r="I246" s="230"/>
      <c r="J246" s="225"/>
      <c r="K246" s="225"/>
      <c r="L246" s="225"/>
      <c r="M246" s="225"/>
      <c r="N246" s="233"/>
      <c r="O246" s="225"/>
      <c r="P246" s="225"/>
      <c r="Q246" s="233"/>
      <c r="R246" s="225"/>
      <c r="S246" s="233"/>
      <c r="T246" s="225"/>
      <c r="U246" s="234"/>
      <c r="V246" s="235"/>
      <c r="W246" s="236"/>
      <c r="X246" s="236"/>
      <c r="Y246" s="236"/>
      <c r="Z246" s="237"/>
      <c r="AA246" s="238"/>
      <c r="AB246" s="236"/>
      <c r="AC246" s="237"/>
      <c r="AD246" s="238"/>
      <c r="AE246" s="233"/>
      <c r="AF246" s="252"/>
      <c r="AG246" s="224"/>
      <c r="AH246" s="226"/>
      <c r="AI246" s="239"/>
      <c r="AJ246" s="226"/>
      <c r="AK246" s="239"/>
      <c r="AL246" s="226"/>
      <c r="AM246" s="239"/>
      <c r="AN246" s="225"/>
      <c r="AO246" s="225"/>
      <c r="AP246" s="252"/>
      <c r="AQ246" s="226"/>
      <c r="AR246" s="253"/>
      <c r="AS246" s="254"/>
      <c r="AT246" s="239"/>
      <c r="AU246" s="225"/>
      <c r="AV246" s="225"/>
      <c r="AW246" s="234"/>
      <c r="AX246" s="224"/>
      <c r="AY246" s="225"/>
      <c r="AZ246" s="226"/>
      <c r="BA246" s="223"/>
      <c r="BB246" s="227"/>
    </row>
    <row r="247" ht="15.75" customHeight="1">
      <c r="A247" s="233"/>
      <c r="B247" s="229"/>
      <c r="C247" s="230"/>
      <c r="D247" s="231"/>
      <c r="E247" s="230"/>
      <c r="F247" s="232"/>
      <c r="G247" s="201"/>
      <c r="H247" s="230"/>
      <c r="I247" s="230"/>
      <c r="J247" s="225"/>
      <c r="K247" s="225"/>
      <c r="L247" s="225"/>
      <c r="M247" s="225"/>
      <c r="N247" s="233"/>
      <c r="O247" s="225"/>
      <c r="P247" s="225"/>
      <c r="Q247" s="233"/>
      <c r="R247" s="225"/>
      <c r="S247" s="233"/>
      <c r="T247" s="225"/>
      <c r="U247" s="234"/>
      <c r="V247" s="235"/>
      <c r="W247" s="236"/>
      <c r="X247" s="236"/>
      <c r="Y247" s="236"/>
      <c r="Z247" s="237"/>
      <c r="AA247" s="238"/>
      <c r="AB247" s="236"/>
      <c r="AC247" s="237"/>
      <c r="AD247" s="238"/>
      <c r="AE247" s="233"/>
      <c r="AF247" s="252"/>
      <c r="AG247" s="224"/>
      <c r="AH247" s="226"/>
      <c r="AI247" s="239"/>
      <c r="AJ247" s="226"/>
      <c r="AK247" s="239"/>
      <c r="AL247" s="226"/>
      <c r="AM247" s="239"/>
      <c r="AN247" s="225"/>
      <c r="AO247" s="225"/>
      <c r="AP247" s="252"/>
      <c r="AQ247" s="226"/>
      <c r="AR247" s="253"/>
      <c r="AS247" s="254"/>
      <c r="AT247" s="239"/>
      <c r="AU247" s="225"/>
      <c r="AV247" s="225"/>
      <c r="AW247" s="234"/>
      <c r="AX247" s="224"/>
      <c r="AY247" s="225"/>
      <c r="AZ247" s="226"/>
      <c r="BA247" s="223"/>
      <c r="BB247" s="227"/>
    </row>
    <row r="248" ht="15.75" customHeight="1">
      <c r="A248" s="233"/>
      <c r="B248" s="229"/>
      <c r="C248" s="230"/>
      <c r="D248" s="231"/>
      <c r="E248" s="230"/>
      <c r="F248" s="232"/>
      <c r="G248" s="201"/>
      <c r="H248" s="230"/>
      <c r="I248" s="230"/>
      <c r="J248" s="225"/>
      <c r="K248" s="225"/>
      <c r="L248" s="225"/>
      <c r="M248" s="225"/>
      <c r="N248" s="233"/>
      <c r="O248" s="225"/>
      <c r="P248" s="225"/>
      <c r="Q248" s="233"/>
      <c r="R248" s="225"/>
      <c r="S248" s="233"/>
      <c r="T248" s="225"/>
      <c r="U248" s="234"/>
      <c r="V248" s="235"/>
      <c r="W248" s="236"/>
      <c r="X248" s="236"/>
      <c r="Y248" s="236"/>
      <c r="Z248" s="237"/>
      <c r="AA248" s="238"/>
      <c r="AB248" s="236"/>
      <c r="AC248" s="237"/>
      <c r="AD248" s="238"/>
      <c r="AE248" s="233"/>
      <c r="AF248" s="252"/>
      <c r="AG248" s="224"/>
      <c r="AH248" s="226"/>
      <c r="AI248" s="239"/>
      <c r="AJ248" s="226"/>
      <c r="AK248" s="239"/>
      <c r="AL248" s="226"/>
      <c r="AM248" s="239"/>
      <c r="AN248" s="225"/>
      <c r="AO248" s="225"/>
      <c r="AP248" s="252"/>
      <c r="AQ248" s="226"/>
      <c r="AR248" s="253"/>
      <c r="AS248" s="254"/>
      <c r="AT248" s="239"/>
      <c r="AU248" s="225"/>
      <c r="AV248" s="225"/>
      <c r="AW248" s="234"/>
      <c r="AX248" s="224"/>
      <c r="AY248" s="225"/>
      <c r="AZ248" s="226"/>
      <c r="BA248" s="223"/>
      <c r="BB248" s="227"/>
    </row>
    <row r="249" ht="15.75" customHeight="1">
      <c r="A249" s="233"/>
      <c r="B249" s="229"/>
      <c r="C249" s="230"/>
      <c r="D249" s="231"/>
      <c r="E249" s="230"/>
      <c r="F249" s="232"/>
      <c r="G249" s="201"/>
      <c r="H249" s="230"/>
      <c r="I249" s="230"/>
      <c r="J249" s="225"/>
      <c r="K249" s="225"/>
      <c r="L249" s="225"/>
      <c r="M249" s="225"/>
      <c r="N249" s="233"/>
      <c r="O249" s="225"/>
      <c r="P249" s="225"/>
      <c r="Q249" s="233"/>
      <c r="R249" s="225"/>
      <c r="S249" s="233"/>
      <c r="T249" s="225"/>
      <c r="U249" s="234"/>
      <c r="V249" s="235"/>
      <c r="W249" s="236"/>
      <c r="X249" s="236"/>
      <c r="Y249" s="236"/>
      <c r="Z249" s="237"/>
      <c r="AA249" s="238"/>
      <c r="AB249" s="236"/>
      <c r="AC249" s="237"/>
      <c r="AD249" s="238"/>
      <c r="AE249" s="233"/>
      <c r="AF249" s="252"/>
      <c r="AG249" s="224"/>
      <c r="AH249" s="226"/>
      <c r="AI249" s="239"/>
      <c r="AJ249" s="226"/>
      <c r="AK249" s="239"/>
      <c r="AL249" s="226"/>
      <c r="AM249" s="239"/>
      <c r="AN249" s="225"/>
      <c r="AO249" s="225"/>
      <c r="AP249" s="252"/>
      <c r="AQ249" s="226"/>
      <c r="AR249" s="253"/>
      <c r="AS249" s="254"/>
      <c r="AT249" s="239"/>
      <c r="AU249" s="225"/>
      <c r="AV249" s="225"/>
      <c r="AW249" s="234"/>
      <c r="AX249" s="224"/>
      <c r="AY249" s="225"/>
      <c r="AZ249" s="226"/>
      <c r="BA249" s="223"/>
      <c r="BB249" s="227"/>
    </row>
    <row r="250" ht="15.75" customHeight="1">
      <c r="A250" s="233"/>
      <c r="B250" s="229"/>
      <c r="C250" s="230"/>
      <c r="D250" s="231"/>
      <c r="E250" s="230"/>
      <c r="F250" s="232"/>
      <c r="G250" s="201"/>
      <c r="H250" s="230"/>
      <c r="I250" s="230"/>
      <c r="J250" s="225"/>
      <c r="K250" s="225"/>
      <c r="L250" s="225"/>
      <c r="M250" s="225"/>
      <c r="N250" s="233"/>
      <c r="O250" s="225"/>
      <c r="P250" s="225"/>
      <c r="Q250" s="233"/>
      <c r="R250" s="225"/>
      <c r="S250" s="233"/>
      <c r="T250" s="225"/>
      <c r="U250" s="234"/>
      <c r="V250" s="235"/>
      <c r="W250" s="236"/>
      <c r="X250" s="236"/>
      <c r="Y250" s="236"/>
      <c r="Z250" s="237"/>
      <c r="AA250" s="238"/>
      <c r="AB250" s="236"/>
      <c r="AC250" s="237"/>
      <c r="AD250" s="238"/>
      <c r="AE250" s="233"/>
      <c r="AF250" s="252"/>
      <c r="AG250" s="224"/>
      <c r="AH250" s="226"/>
      <c r="AI250" s="239"/>
      <c r="AJ250" s="226"/>
      <c r="AK250" s="239"/>
      <c r="AL250" s="226"/>
      <c r="AM250" s="239"/>
      <c r="AN250" s="225"/>
      <c r="AO250" s="225"/>
      <c r="AP250" s="252"/>
      <c r="AQ250" s="226"/>
      <c r="AR250" s="253"/>
      <c r="AS250" s="254"/>
      <c r="AT250" s="239"/>
      <c r="AU250" s="225"/>
      <c r="AV250" s="225"/>
      <c r="AW250" s="234"/>
      <c r="AX250" s="224"/>
      <c r="AY250" s="225"/>
      <c r="AZ250" s="226"/>
      <c r="BA250" s="223"/>
      <c r="BB250" s="227"/>
    </row>
    <row r="251" ht="15.75" customHeight="1">
      <c r="A251" s="233"/>
      <c r="B251" s="229"/>
      <c r="C251" s="230"/>
      <c r="D251" s="231"/>
      <c r="E251" s="230"/>
      <c r="F251" s="232"/>
      <c r="G251" s="201"/>
      <c r="H251" s="230"/>
      <c r="I251" s="230"/>
      <c r="J251" s="225"/>
      <c r="K251" s="225"/>
      <c r="L251" s="225"/>
      <c r="M251" s="225"/>
      <c r="N251" s="233"/>
      <c r="O251" s="225"/>
      <c r="P251" s="225"/>
      <c r="Q251" s="233"/>
      <c r="R251" s="225"/>
      <c r="S251" s="233"/>
      <c r="T251" s="225"/>
      <c r="U251" s="234"/>
      <c r="V251" s="235"/>
      <c r="W251" s="236"/>
      <c r="X251" s="236"/>
      <c r="Y251" s="236"/>
      <c r="Z251" s="237"/>
      <c r="AA251" s="238"/>
      <c r="AB251" s="236"/>
      <c r="AC251" s="237"/>
      <c r="AD251" s="238"/>
      <c r="AE251" s="233"/>
      <c r="AF251" s="252"/>
      <c r="AG251" s="224"/>
      <c r="AH251" s="226"/>
      <c r="AI251" s="239"/>
      <c r="AJ251" s="226"/>
      <c r="AK251" s="239"/>
      <c r="AL251" s="226"/>
      <c r="AM251" s="239"/>
      <c r="AN251" s="225"/>
      <c r="AO251" s="225"/>
      <c r="AP251" s="252"/>
      <c r="AQ251" s="226"/>
      <c r="AR251" s="253"/>
      <c r="AS251" s="254"/>
      <c r="AT251" s="239"/>
      <c r="AU251" s="225"/>
      <c r="AV251" s="225"/>
      <c r="AW251" s="234"/>
      <c r="AX251" s="224"/>
      <c r="AY251" s="225"/>
      <c r="AZ251" s="226"/>
      <c r="BA251" s="223"/>
      <c r="BB251" s="227"/>
    </row>
    <row r="252" ht="15.75" customHeight="1">
      <c r="A252" s="233"/>
      <c r="B252" s="229"/>
      <c r="C252" s="230"/>
      <c r="D252" s="231"/>
      <c r="E252" s="230"/>
      <c r="F252" s="232"/>
      <c r="G252" s="201"/>
      <c r="H252" s="230"/>
      <c r="I252" s="230"/>
      <c r="J252" s="225"/>
      <c r="K252" s="225"/>
      <c r="L252" s="225"/>
      <c r="M252" s="225"/>
      <c r="N252" s="233"/>
      <c r="O252" s="225"/>
      <c r="P252" s="225"/>
      <c r="Q252" s="233"/>
      <c r="R252" s="225"/>
      <c r="S252" s="233"/>
      <c r="T252" s="225"/>
      <c r="U252" s="234"/>
      <c r="V252" s="235"/>
      <c r="W252" s="236"/>
      <c r="X252" s="236"/>
      <c r="Y252" s="236"/>
      <c r="Z252" s="237"/>
      <c r="AA252" s="238"/>
      <c r="AB252" s="236"/>
      <c r="AC252" s="237"/>
      <c r="AD252" s="238"/>
      <c r="AE252" s="233"/>
      <c r="AF252" s="252"/>
      <c r="AG252" s="224"/>
      <c r="AH252" s="226"/>
      <c r="AI252" s="239"/>
      <c r="AJ252" s="226"/>
      <c r="AK252" s="239"/>
      <c r="AL252" s="226"/>
      <c r="AM252" s="239"/>
      <c r="AN252" s="225"/>
      <c r="AO252" s="225"/>
      <c r="AP252" s="252"/>
      <c r="AQ252" s="226"/>
      <c r="AR252" s="253"/>
      <c r="AS252" s="254"/>
      <c r="AT252" s="239"/>
      <c r="AU252" s="225"/>
      <c r="AV252" s="225"/>
      <c r="AW252" s="234"/>
      <c r="AX252" s="224"/>
      <c r="AY252" s="225"/>
      <c r="AZ252" s="226"/>
      <c r="BA252" s="223"/>
      <c r="BB252" s="227"/>
    </row>
    <row r="253" ht="15.75" customHeight="1">
      <c r="A253" s="233"/>
      <c r="B253" s="229"/>
      <c r="C253" s="230"/>
      <c r="D253" s="231"/>
      <c r="E253" s="230"/>
      <c r="F253" s="232"/>
      <c r="G253" s="201"/>
      <c r="H253" s="230"/>
      <c r="I253" s="230"/>
      <c r="J253" s="225"/>
      <c r="K253" s="225"/>
      <c r="L253" s="225"/>
      <c r="M253" s="225"/>
      <c r="N253" s="233"/>
      <c r="O253" s="225"/>
      <c r="P253" s="225"/>
      <c r="Q253" s="233"/>
      <c r="R253" s="225"/>
      <c r="S253" s="233"/>
      <c r="T253" s="225"/>
      <c r="U253" s="234"/>
      <c r="V253" s="235"/>
      <c r="W253" s="236"/>
      <c r="X253" s="236"/>
      <c r="Y253" s="236"/>
      <c r="Z253" s="237"/>
      <c r="AA253" s="238"/>
      <c r="AB253" s="236"/>
      <c r="AC253" s="237"/>
      <c r="AD253" s="238"/>
      <c r="AE253" s="233"/>
      <c r="AF253" s="252"/>
      <c r="AG253" s="224"/>
      <c r="AH253" s="226"/>
      <c r="AI253" s="239"/>
      <c r="AJ253" s="226"/>
      <c r="AK253" s="239"/>
      <c r="AL253" s="226"/>
      <c r="AM253" s="239"/>
      <c r="AN253" s="225"/>
      <c r="AO253" s="225"/>
      <c r="AP253" s="252"/>
      <c r="AQ253" s="226"/>
      <c r="AR253" s="253"/>
      <c r="AS253" s="254"/>
      <c r="AT253" s="239"/>
      <c r="AU253" s="225"/>
      <c r="AV253" s="225"/>
      <c r="AW253" s="234"/>
      <c r="AX253" s="224"/>
      <c r="AY253" s="225"/>
      <c r="AZ253" s="226"/>
      <c r="BA253" s="223"/>
      <c r="BB253" s="227"/>
    </row>
    <row r="254" ht="15.75" customHeight="1">
      <c r="A254" s="233"/>
      <c r="B254" s="229"/>
      <c r="C254" s="230"/>
      <c r="D254" s="231"/>
      <c r="E254" s="230"/>
      <c r="F254" s="232"/>
      <c r="G254" s="201"/>
      <c r="H254" s="230"/>
      <c r="I254" s="230"/>
      <c r="J254" s="225"/>
      <c r="K254" s="225"/>
      <c r="L254" s="225"/>
      <c r="M254" s="225"/>
      <c r="N254" s="233"/>
      <c r="O254" s="225"/>
      <c r="P254" s="225"/>
      <c r="Q254" s="233"/>
      <c r="R254" s="225"/>
      <c r="S254" s="233"/>
      <c r="T254" s="225"/>
      <c r="U254" s="234"/>
      <c r="V254" s="235"/>
      <c r="W254" s="236"/>
      <c r="X254" s="236"/>
      <c r="Y254" s="236"/>
      <c r="Z254" s="237"/>
      <c r="AA254" s="238"/>
      <c r="AB254" s="236"/>
      <c r="AC254" s="237"/>
      <c r="AD254" s="238"/>
      <c r="AE254" s="233"/>
      <c r="AF254" s="252"/>
      <c r="AG254" s="224"/>
      <c r="AH254" s="226"/>
      <c r="AI254" s="239"/>
      <c r="AJ254" s="226"/>
      <c r="AK254" s="239"/>
      <c r="AL254" s="226"/>
      <c r="AM254" s="239"/>
      <c r="AN254" s="225"/>
      <c r="AO254" s="225"/>
      <c r="AP254" s="252"/>
      <c r="AQ254" s="226"/>
      <c r="AR254" s="253"/>
      <c r="AS254" s="254"/>
      <c r="AT254" s="239"/>
      <c r="AU254" s="225"/>
      <c r="AV254" s="225"/>
      <c r="AW254" s="234"/>
      <c r="AX254" s="224"/>
      <c r="AY254" s="225"/>
      <c r="AZ254" s="226"/>
      <c r="BA254" s="223"/>
      <c r="BB254" s="227"/>
    </row>
    <row r="255" ht="15.75" customHeight="1">
      <c r="A255" s="233"/>
      <c r="B255" s="229"/>
      <c r="C255" s="230"/>
      <c r="D255" s="231"/>
      <c r="E255" s="230"/>
      <c r="F255" s="232"/>
      <c r="G255" s="201"/>
      <c r="H255" s="230"/>
      <c r="I255" s="230"/>
      <c r="J255" s="225"/>
      <c r="K255" s="225"/>
      <c r="L255" s="225"/>
      <c r="M255" s="225"/>
      <c r="N255" s="233"/>
      <c r="O255" s="225"/>
      <c r="P255" s="225"/>
      <c r="Q255" s="233"/>
      <c r="R255" s="225"/>
      <c r="S255" s="233"/>
      <c r="T255" s="225"/>
      <c r="U255" s="234"/>
      <c r="V255" s="235"/>
      <c r="W255" s="236"/>
      <c r="X255" s="236"/>
      <c r="Y255" s="236"/>
      <c r="Z255" s="237"/>
      <c r="AA255" s="238"/>
      <c r="AB255" s="236"/>
      <c r="AC255" s="237"/>
      <c r="AD255" s="238"/>
      <c r="AE255" s="233"/>
      <c r="AF255" s="252"/>
      <c r="AG255" s="224"/>
      <c r="AH255" s="226"/>
      <c r="AI255" s="239"/>
      <c r="AJ255" s="226"/>
      <c r="AK255" s="239"/>
      <c r="AL255" s="226"/>
      <c r="AM255" s="239"/>
      <c r="AN255" s="225"/>
      <c r="AO255" s="225"/>
      <c r="AP255" s="252"/>
      <c r="AQ255" s="226"/>
      <c r="AR255" s="253"/>
      <c r="AS255" s="254"/>
      <c r="AT255" s="239"/>
      <c r="AU255" s="225"/>
      <c r="AV255" s="225"/>
      <c r="AW255" s="234"/>
      <c r="AX255" s="224"/>
      <c r="AY255" s="225"/>
      <c r="AZ255" s="226"/>
      <c r="BA255" s="223"/>
      <c r="BB255" s="227"/>
    </row>
    <row r="256" ht="15.75" customHeight="1">
      <c r="A256" s="233"/>
      <c r="B256" s="229"/>
      <c r="C256" s="230"/>
      <c r="D256" s="231"/>
      <c r="E256" s="230"/>
      <c r="F256" s="232"/>
      <c r="G256" s="201"/>
      <c r="H256" s="230"/>
      <c r="I256" s="230"/>
      <c r="J256" s="225"/>
      <c r="K256" s="225"/>
      <c r="L256" s="225"/>
      <c r="M256" s="225"/>
      <c r="N256" s="233"/>
      <c r="O256" s="225"/>
      <c r="P256" s="225"/>
      <c r="Q256" s="233"/>
      <c r="R256" s="225"/>
      <c r="S256" s="233"/>
      <c r="T256" s="225"/>
      <c r="U256" s="234"/>
      <c r="V256" s="235"/>
      <c r="W256" s="236"/>
      <c r="X256" s="236"/>
      <c r="Y256" s="236"/>
      <c r="Z256" s="237"/>
      <c r="AA256" s="238"/>
      <c r="AB256" s="236"/>
      <c r="AC256" s="237"/>
      <c r="AD256" s="238"/>
      <c r="AE256" s="233"/>
      <c r="AF256" s="252"/>
      <c r="AG256" s="224"/>
      <c r="AH256" s="226"/>
      <c r="AI256" s="239"/>
      <c r="AJ256" s="226"/>
      <c r="AK256" s="239"/>
      <c r="AL256" s="226"/>
      <c r="AM256" s="239"/>
      <c r="AN256" s="225"/>
      <c r="AO256" s="225"/>
      <c r="AP256" s="252"/>
      <c r="AQ256" s="226"/>
      <c r="AR256" s="253"/>
      <c r="AS256" s="254"/>
      <c r="AT256" s="239"/>
      <c r="AU256" s="225"/>
      <c r="AV256" s="225"/>
      <c r="AW256" s="234"/>
      <c r="AX256" s="224"/>
      <c r="AY256" s="225"/>
      <c r="AZ256" s="226"/>
      <c r="BA256" s="223"/>
      <c r="BB256" s="227"/>
    </row>
    <row r="257" ht="15.75" customHeight="1">
      <c r="A257" s="233"/>
      <c r="B257" s="229"/>
      <c r="C257" s="230"/>
      <c r="D257" s="231"/>
      <c r="E257" s="230"/>
      <c r="F257" s="232"/>
      <c r="G257" s="201"/>
      <c r="H257" s="230"/>
      <c r="I257" s="230"/>
      <c r="J257" s="225"/>
      <c r="K257" s="225"/>
      <c r="L257" s="225"/>
      <c r="M257" s="225"/>
      <c r="N257" s="233"/>
      <c r="O257" s="225"/>
      <c r="P257" s="225"/>
      <c r="Q257" s="233"/>
      <c r="R257" s="225"/>
      <c r="S257" s="233"/>
      <c r="T257" s="225"/>
      <c r="U257" s="234"/>
      <c r="V257" s="235"/>
      <c r="W257" s="236"/>
      <c r="X257" s="236"/>
      <c r="Y257" s="236"/>
      <c r="Z257" s="237"/>
      <c r="AA257" s="238"/>
      <c r="AB257" s="236"/>
      <c r="AC257" s="237"/>
      <c r="AD257" s="238"/>
      <c r="AE257" s="233"/>
      <c r="AF257" s="252"/>
      <c r="AG257" s="224"/>
      <c r="AH257" s="226"/>
      <c r="AI257" s="239"/>
      <c r="AJ257" s="226"/>
      <c r="AK257" s="239"/>
      <c r="AL257" s="226"/>
      <c r="AM257" s="239"/>
      <c r="AN257" s="225"/>
      <c r="AO257" s="225"/>
      <c r="AP257" s="252"/>
      <c r="AQ257" s="226"/>
      <c r="AR257" s="253"/>
      <c r="AS257" s="254"/>
      <c r="AT257" s="239"/>
      <c r="AU257" s="225"/>
      <c r="AV257" s="225"/>
      <c r="AW257" s="234"/>
      <c r="AX257" s="224"/>
      <c r="AY257" s="225"/>
      <c r="AZ257" s="226"/>
      <c r="BA257" s="223"/>
      <c r="BB257" s="227"/>
    </row>
    <row r="258" ht="15.75" customHeight="1">
      <c r="A258" s="233"/>
      <c r="B258" s="229"/>
      <c r="C258" s="230"/>
      <c r="D258" s="231"/>
      <c r="E258" s="230"/>
      <c r="F258" s="232"/>
      <c r="G258" s="201"/>
      <c r="H258" s="230"/>
      <c r="I258" s="230"/>
      <c r="J258" s="225"/>
      <c r="K258" s="225"/>
      <c r="L258" s="225"/>
      <c r="M258" s="225"/>
      <c r="N258" s="233"/>
      <c r="O258" s="225"/>
      <c r="P258" s="225"/>
      <c r="Q258" s="233"/>
      <c r="R258" s="225"/>
      <c r="S258" s="233"/>
      <c r="T258" s="225"/>
      <c r="U258" s="234"/>
      <c r="V258" s="235"/>
      <c r="W258" s="236"/>
      <c r="X258" s="236"/>
      <c r="Y258" s="236"/>
      <c r="Z258" s="237"/>
      <c r="AA258" s="238"/>
      <c r="AB258" s="236"/>
      <c r="AC258" s="237"/>
      <c r="AD258" s="238"/>
      <c r="AE258" s="233"/>
      <c r="AF258" s="252"/>
      <c r="AG258" s="224"/>
      <c r="AH258" s="226"/>
      <c r="AI258" s="239"/>
      <c r="AJ258" s="226"/>
      <c r="AK258" s="239"/>
      <c r="AL258" s="226"/>
      <c r="AM258" s="239"/>
      <c r="AN258" s="225"/>
      <c r="AO258" s="225"/>
      <c r="AP258" s="252"/>
      <c r="AQ258" s="226"/>
      <c r="AR258" s="253"/>
      <c r="AS258" s="254"/>
      <c r="AT258" s="239"/>
      <c r="AU258" s="225"/>
      <c r="AV258" s="225"/>
      <c r="AW258" s="234"/>
      <c r="AX258" s="224"/>
      <c r="AY258" s="225"/>
      <c r="AZ258" s="226"/>
      <c r="BA258" s="223"/>
      <c r="BB258" s="227"/>
    </row>
    <row r="259" ht="15.75" customHeight="1">
      <c r="A259" s="233"/>
      <c r="B259" s="229"/>
      <c r="C259" s="230"/>
      <c r="D259" s="231"/>
      <c r="E259" s="230"/>
      <c r="F259" s="232"/>
      <c r="G259" s="201"/>
      <c r="H259" s="230"/>
      <c r="I259" s="230"/>
      <c r="J259" s="225"/>
      <c r="K259" s="225"/>
      <c r="L259" s="225"/>
      <c r="M259" s="225"/>
      <c r="N259" s="233"/>
      <c r="O259" s="225"/>
      <c r="P259" s="225"/>
      <c r="Q259" s="233"/>
      <c r="R259" s="225"/>
      <c r="S259" s="233"/>
      <c r="T259" s="225"/>
      <c r="U259" s="234"/>
      <c r="V259" s="235"/>
      <c r="W259" s="236"/>
      <c r="X259" s="236"/>
      <c r="Y259" s="236"/>
      <c r="Z259" s="237"/>
      <c r="AA259" s="238"/>
      <c r="AB259" s="236"/>
      <c r="AC259" s="237"/>
      <c r="AD259" s="238"/>
      <c r="AE259" s="233"/>
      <c r="AF259" s="252"/>
      <c r="AG259" s="224"/>
      <c r="AH259" s="226"/>
      <c r="AI259" s="239"/>
      <c r="AJ259" s="226"/>
      <c r="AK259" s="239"/>
      <c r="AL259" s="226"/>
      <c r="AM259" s="239"/>
      <c r="AN259" s="225"/>
      <c r="AO259" s="225"/>
      <c r="AP259" s="252"/>
      <c r="AQ259" s="226"/>
      <c r="AR259" s="253"/>
      <c r="AS259" s="255"/>
      <c r="AT259" s="225"/>
      <c r="AU259" s="225"/>
      <c r="AV259" s="225"/>
      <c r="AW259" s="234"/>
      <c r="AX259" s="224"/>
      <c r="AY259" s="225"/>
      <c r="AZ259" s="226"/>
      <c r="BA259" s="223"/>
      <c r="BB259" s="227"/>
    </row>
    <row r="260" ht="15.75" customHeight="1">
      <c r="A260" s="233"/>
      <c r="B260" s="229"/>
      <c r="C260" s="230"/>
      <c r="D260" s="231"/>
      <c r="E260" s="230"/>
      <c r="F260" s="232"/>
      <c r="G260" s="201"/>
      <c r="H260" s="230"/>
      <c r="I260" s="230"/>
      <c r="J260" s="225"/>
      <c r="K260" s="225"/>
      <c r="L260" s="225"/>
      <c r="M260" s="225"/>
      <c r="N260" s="233"/>
      <c r="O260" s="225"/>
      <c r="P260" s="225"/>
      <c r="Q260" s="233"/>
      <c r="R260" s="225"/>
      <c r="S260" s="233"/>
      <c r="T260" s="225"/>
      <c r="U260" s="234"/>
      <c r="V260" s="235"/>
      <c r="W260" s="236"/>
      <c r="X260" s="236"/>
      <c r="Y260" s="236"/>
      <c r="Z260" s="237"/>
      <c r="AA260" s="238"/>
      <c r="AB260" s="236"/>
      <c r="AC260" s="237"/>
      <c r="AD260" s="238"/>
      <c r="AE260" s="233"/>
      <c r="AF260" s="252"/>
      <c r="AG260" s="224"/>
      <c r="AH260" s="226"/>
      <c r="AI260" s="239"/>
      <c r="AJ260" s="226"/>
      <c r="AK260" s="239"/>
      <c r="AL260" s="226"/>
      <c r="AM260" s="239"/>
      <c r="AN260" s="225"/>
      <c r="AO260" s="225"/>
      <c r="AP260" s="252"/>
      <c r="AQ260" s="226"/>
      <c r="AR260" s="253"/>
      <c r="AS260" s="255"/>
      <c r="AT260" s="225"/>
      <c r="AU260" s="225"/>
      <c r="AV260" s="225"/>
      <c r="AW260" s="234"/>
      <c r="AX260" s="224"/>
      <c r="AY260" s="225"/>
      <c r="AZ260" s="226"/>
      <c r="BA260" s="223"/>
      <c r="BB260" s="227"/>
    </row>
    <row r="261" ht="15.75" customHeight="1">
      <c r="A261" s="233"/>
      <c r="B261" s="229"/>
      <c r="C261" s="230"/>
      <c r="D261" s="231"/>
      <c r="E261" s="230"/>
      <c r="F261" s="232"/>
      <c r="G261" s="201"/>
      <c r="H261" s="230"/>
      <c r="I261" s="230"/>
      <c r="J261" s="225"/>
      <c r="K261" s="225"/>
      <c r="L261" s="225"/>
      <c r="M261" s="225"/>
      <c r="N261" s="233"/>
      <c r="O261" s="225"/>
      <c r="P261" s="225"/>
      <c r="Q261" s="233"/>
      <c r="R261" s="225"/>
      <c r="S261" s="233"/>
      <c r="T261" s="225"/>
      <c r="U261" s="234"/>
      <c r="V261" s="235"/>
      <c r="W261" s="236"/>
      <c r="X261" s="236"/>
      <c r="Y261" s="236"/>
      <c r="Z261" s="237"/>
      <c r="AA261" s="238"/>
      <c r="AB261" s="236"/>
      <c r="AC261" s="237"/>
      <c r="AD261" s="238"/>
      <c r="AE261" s="233"/>
      <c r="AF261" s="252"/>
      <c r="AG261" s="224"/>
      <c r="AH261" s="226"/>
      <c r="AI261" s="239"/>
      <c r="AJ261" s="226"/>
      <c r="AK261" s="239"/>
      <c r="AL261" s="226"/>
      <c r="AM261" s="239"/>
      <c r="AN261" s="225"/>
      <c r="AO261" s="225"/>
      <c r="AP261" s="252"/>
      <c r="AQ261" s="226"/>
      <c r="AR261" s="253"/>
      <c r="AS261" s="255"/>
      <c r="AT261" s="225"/>
      <c r="AU261" s="225"/>
      <c r="AV261" s="225"/>
      <c r="AW261" s="234"/>
      <c r="AX261" s="224"/>
      <c r="AY261" s="225"/>
      <c r="AZ261" s="226"/>
      <c r="BA261" s="223"/>
      <c r="BB261" s="227"/>
    </row>
    <row r="262" ht="15.75" customHeight="1">
      <c r="A262" s="233"/>
      <c r="B262" s="229"/>
      <c r="C262" s="230"/>
      <c r="D262" s="231"/>
      <c r="E262" s="230"/>
      <c r="F262" s="232"/>
      <c r="G262" s="201"/>
      <c r="H262" s="230"/>
      <c r="I262" s="230"/>
      <c r="J262" s="225"/>
      <c r="K262" s="225"/>
      <c r="L262" s="225"/>
      <c r="M262" s="225"/>
      <c r="N262" s="233"/>
      <c r="O262" s="225"/>
      <c r="P262" s="225"/>
      <c r="Q262" s="233"/>
      <c r="R262" s="225"/>
      <c r="S262" s="233"/>
      <c r="T262" s="225"/>
      <c r="U262" s="234"/>
      <c r="V262" s="235"/>
      <c r="W262" s="236"/>
      <c r="X262" s="236"/>
      <c r="Y262" s="236"/>
      <c r="Z262" s="237"/>
      <c r="AA262" s="238"/>
      <c r="AB262" s="236"/>
      <c r="AC262" s="237"/>
      <c r="AD262" s="238"/>
      <c r="AE262" s="233"/>
      <c r="AF262" s="252"/>
      <c r="AG262" s="224"/>
      <c r="AH262" s="226"/>
      <c r="AI262" s="239"/>
      <c r="AJ262" s="226"/>
      <c r="AK262" s="239"/>
      <c r="AL262" s="226"/>
      <c r="AM262" s="239"/>
      <c r="AN262" s="225"/>
      <c r="AO262" s="225"/>
      <c r="AP262" s="252"/>
      <c r="AQ262" s="226"/>
      <c r="AR262" s="253"/>
      <c r="AS262" s="255"/>
      <c r="AT262" s="225"/>
      <c r="AU262" s="225"/>
      <c r="AV262" s="225"/>
      <c r="AW262" s="234"/>
      <c r="AX262" s="224"/>
      <c r="AY262" s="225"/>
      <c r="AZ262" s="226"/>
      <c r="BA262" s="223"/>
      <c r="BB262" s="227"/>
    </row>
    <row r="263" ht="15.75" customHeight="1">
      <c r="A263" s="233"/>
      <c r="B263" s="229"/>
      <c r="C263" s="230"/>
      <c r="D263" s="231"/>
      <c r="E263" s="230"/>
      <c r="F263" s="232"/>
      <c r="G263" s="201"/>
      <c r="H263" s="230"/>
      <c r="I263" s="230"/>
      <c r="J263" s="225"/>
      <c r="K263" s="225"/>
      <c r="L263" s="225"/>
      <c r="M263" s="225"/>
      <c r="N263" s="233"/>
      <c r="O263" s="225"/>
      <c r="P263" s="225"/>
      <c r="Q263" s="233"/>
      <c r="R263" s="225"/>
      <c r="S263" s="233"/>
      <c r="T263" s="225"/>
      <c r="U263" s="234"/>
      <c r="V263" s="235"/>
      <c r="W263" s="236"/>
      <c r="X263" s="236"/>
      <c r="Y263" s="236"/>
      <c r="Z263" s="237"/>
      <c r="AA263" s="238"/>
      <c r="AB263" s="236"/>
      <c r="AC263" s="237"/>
      <c r="AD263" s="238"/>
      <c r="AE263" s="233"/>
      <c r="AF263" s="252"/>
      <c r="AG263" s="224"/>
      <c r="AH263" s="226"/>
      <c r="AI263" s="239"/>
      <c r="AJ263" s="226"/>
      <c r="AK263" s="239"/>
      <c r="AL263" s="226"/>
      <c r="AM263" s="239"/>
      <c r="AN263" s="225"/>
      <c r="AO263" s="225"/>
      <c r="AP263" s="252"/>
      <c r="AQ263" s="226"/>
      <c r="AR263" s="253"/>
      <c r="AS263" s="255"/>
      <c r="AT263" s="225"/>
      <c r="AU263" s="225"/>
      <c r="AV263" s="225"/>
      <c r="AW263" s="234"/>
      <c r="AX263" s="224"/>
      <c r="AY263" s="225"/>
      <c r="AZ263" s="226"/>
      <c r="BA263" s="223"/>
      <c r="BB263" s="227"/>
    </row>
    <row r="264" ht="15.75" customHeight="1">
      <c r="A264" s="233"/>
      <c r="B264" s="229"/>
      <c r="C264" s="230"/>
      <c r="D264" s="231"/>
      <c r="E264" s="230"/>
      <c r="F264" s="232"/>
      <c r="G264" s="201"/>
      <c r="H264" s="230"/>
      <c r="I264" s="230"/>
      <c r="J264" s="225"/>
      <c r="K264" s="225"/>
      <c r="L264" s="225"/>
      <c r="M264" s="225"/>
      <c r="N264" s="233"/>
      <c r="O264" s="225"/>
      <c r="P264" s="225"/>
      <c r="Q264" s="233"/>
      <c r="R264" s="225"/>
      <c r="S264" s="233"/>
      <c r="T264" s="225"/>
      <c r="U264" s="234"/>
      <c r="V264" s="235"/>
      <c r="W264" s="236"/>
      <c r="X264" s="236"/>
      <c r="Y264" s="236"/>
      <c r="Z264" s="237"/>
      <c r="AA264" s="238"/>
      <c r="AB264" s="236"/>
      <c r="AC264" s="237"/>
      <c r="AD264" s="238"/>
      <c r="AE264" s="233"/>
      <c r="AF264" s="252"/>
      <c r="AG264" s="224"/>
      <c r="AH264" s="226"/>
      <c r="AI264" s="239"/>
      <c r="AJ264" s="226"/>
      <c r="AK264" s="239"/>
      <c r="AL264" s="226"/>
      <c r="AM264" s="239"/>
      <c r="AN264" s="225"/>
      <c r="AO264" s="225"/>
      <c r="AP264" s="252"/>
      <c r="AQ264" s="226"/>
      <c r="AR264" s="253"/>
      <c r="AS264" s="255"/>
      <c r="AT264" s="225"/>
      <c r="AU264" s="225"/>
      <c r="AV264" s="225"/>
      <c r="AW264" s="234"/>
      <c r="AX264" s="224"/>
      <c r="AY264" s="225"/>
      <c r="AZ264" s="226"/>
      <c r="BA264" s="223"/>
      <c r="BB264" s="227"/>
    </row>
    <row r="265" ht="15.75" customHeight="1">
      <c r="A265" s="233"/>
      <c r="B265" s="229"/>
      <c r="C265" s="230"/>
      <c r="D265" s="231"/>
      <c r="E265" s="230"/>
      <c r="F265" s="232"/>
      <c r="G265" s="201"/>
      <c r="H265" s="230"/>
      <c r="I265" s="230"/>
      <c r="J265" s="225"/>
      <c r="K265" s="225"/>
      <c r="L265" s="225"/>
      <c r="M265" s="225"/>
      <c r="N265" s="233"/>
      <c r="O265" s="225"/>
      <c r="P265" s="225"/>
      <c r="Q265" s="233"/>
      <c r="R265" s="225"/>
      <c r="S265" s="233"/>
      <c r="T265" s="225"/>
      <c r="U265" s="234"/>
      <c r="V265" s="235"/>
      <c r="W265" s="236"/>
      <c r="X265" s="236"/>
      <c r="Y265" s="236"/>
      <c r="Z265" s="237"/>
      <c r="AA265" s="238"/>
      <c r="AB265" s="236"/>
      <c r="AC265" s="237"/>
      <c r="AD265" s="238"/>
      <c r="AE265" s="233"/>
      <c r="AF265" s="252"/>
      <c r="AG265" s="224"/>
      <c r="AH265" s="226"/>
      <c r="AI265" s="239"/>
      <c r="AJ265" s="226"/>
      <c r="AK265" s="239"/>
      <c r="AL265" s="226"/>
      <c r="AM265" s="239"/>
      <c r="AN265" s="225"/>
      <c r="AO265" s="225"/>
      <c r="AP265" s="252"/>
      <c r="AQ265" s="226"/>
      <c r="AR265" s="253"/>
      <c r="AS265" s="255"/>
      <c r="AT265" s="225"/>
      <c r="AU265" s="225"/>
      <c r="AV265" s="225"/>
      <c r="AW265" s="234"/>
      <c r="AX265" s="224"/>
      <c r="AY265" s="225"/>
      <c r="AZ265" s="226"/>
      <c r="BA265" s="223"/>
      <c r="BB265" s="227"/>
    </row>
    <row r="266" ht="15.75" customHeight="1">
      <c r="A266" s="233"/>
      <c r="B266" s="229"/>
      <c r="C266" s="230"/>
      <c r="D266" s="231"/>
      <c r="E266" s="230"/>
      <c r="F266" s="232"/>
      <c r="G266" s="201"/>
      <c r="H266" s="230"/>
      <c r="I266" s="230"/>
      <c r="J266" s="225"/>
      <c r="K266" s="225"/>
      <c r="L266" s="225"/>
      <c r="M266" s="225"/>
      <c r="N266" s="233"/>
      <c r="O266" s="225"/>
      <c r="P266" s="225"/>
      <c r="Q266" s="233"/>
      <c r="R266" s="225"/>
      <c r="S266" s="233"/>
      <c r="T266" s="225"/>
      <c r="U266" s="234"/>
      <c r="V266" s="235"/>
      <c r="W266" s="236"/>
      <c r="X266" s="236"/>
      <c r="Y266" s="236"/>
      <c r="Z266" s="237"/>
      <c r="AA266" s="238"/>
      <c r="AB266" s="236"/>
      <c r="AC266" s="237"/>
      <c r="AD266" s="238"/>
      <c r="AE266" s="233"/>
      <c r="AF266" s="252"/>
      <c r="AG266" s="224"/>
      <c r="AH266" s="226"/>
      <c r="AI266" s="239"/>
      <c r="AJ266" s="226"/>
      <c r="AK266" s="239"/>
      <c r="AL266" s="226"/>
      <c r="AM266" s="239"/>
      <c r="AN266" s="225"/>
      <c r="AO266" s="225"/>
      <c r="AP266" s="252"/>
      <c r="AQ266" s="226"/>
      <c r="AR266" s="253"/>
      <c r="AS266" s="255"/>
      <c r="AT266" s="225"/>
      <c r="AU266" s="225"/>
      <c r="AV266" s="225"/>
      <c r="AW266" s="234"/>
      <c r="AX266" s="224"/>
      <c r="AY266" s="225"/>
      <c r="AZ266" s="226"/>
      <c r="BA266" s="223"/>
      <c r="BB266" s="227"/>
    </row>
    <row r="267" ht="15.75" customHeight="1">
      <c r="A267" s="233"/>
      <c r="B267" s="229"/>
      <c r="C267" s="230"/>
      <c r="D267" s="231"/>
      <c r="E267" s="230"/>
      <c r="F267" s="232"/>
      <c r="G267" s="201"/>
      <c r="H267" s="230"/>
      <c r="I267" s="230"/>
      <c r="J267" s="225"/>
      <c r="K267" s="225"/>
      <c r="L267" s="225"/>
      <c r="M267" s="225"/>
      <c r="N267" s="233"/>
      <c r="O267" s="225"/>
      <c r="P267" s="225"/>
      <c r="Q267" s="233"/>
      <c r="R267" s="225"/>
      <c r="S267" s="233"/>
      <c r="T267" s="225"/>
      <c r="U267" s="234"/>
      <c r="V267" s="235"/>
      <c r="W267" s="236"/>
      <c r="X267" s="236"/>
      <c r="Y267" s="236"/>
      <c r="Z267" s="237"/>
      <c r="AA267" s="238"/>
      <c r="AB267" s="236"/>
      <c r="AC267" s="237"/>
      <c r="AD267" s="238"/>
      <c r="AE267" s="233"/>
      <c r="AF267" s="252"/>
      <c r="AG267" s="224"/>
      <c r="AH267" s="226"/>
      <c r="AI267" s="239"/>
      <c r="AJ267" s="226"/>
      <c r="AK267" s="239"/>
      <c r="AL267" s="226"/>
      <c r="AM267" s="239"/>
      <c r="AN267" s="225"/>
      <c r="AO267" s="225"/>
      <c r="AP267" s="252"/>
      <c r="AQ267" s="226"/>
      <c r="AR267" s="253"/>
      <c r="AS267" s="255"/>
      <c r="AT267" s="225"/>
      <c r="AU267" s="225"/>
      <c r="AV267" s="225"/>
      <c r="AW267" s="234"/>
      <c r="AX267" s="224"/>
      <c r="AY267" s="225"/>
      <c r="AZ267" s="226"/>
      <c r="BA267" s="223"/>
      <c r="BB267" s="227"/>
    </row>
    <row r="268" ht="15.75" customHeight="1">
      <c r="A268" s="233"/>
      <c r="B268" s="229"/>
      <c r="C268" s="230"/>
      <c r="D268" s="231"/>
      <c r="E268" s="230"/>
      <c r="F268" s="232"/>
      <c r="G268" s="201"/>
      <c r="H268" s="230"/>
      <c r="I268" s="230"/>
      <c r="J268" s="225"/>
      <c r="K268" s="225"/>
      <c r="L268" s="225"/>
      <c r="M268" s="225"/>
      <c r="N268" s="233"/>
      <c r="O268" s="225"/>
      <c r="P268" s="225"/>
      <c r="Q268" s="233"/>
      <c r="R268" s="225"/>
      <c r="S268" s="233"/>
      <c r="T268" s="225"/>
      <c r="U268" s="234"/>
      <c r="V268" s="235"/>
      <c r="W268" s="236"/>
      <c r="X268" s="236"/>
      <c r="Y268" s="236"/>
      <c r="Z268" s="237"/>
      <c r="AA268" s="238"/>
      <c r="AB268" s="236"/>
      <c r="AC268" s="237"/>
      <c r="AD268" s="238"/>
      <c r="AE268" s="233"/>
      <c r="AF268" s="252"/>
      <c r="AG268" s="224"/>
      <c r="AH268" s="226"/>
      <c r="AI268" s="239"/>
      <c r="AJ268" s="226"/>
      <c r="AK268" s="239"/>
      <c r="AL268" s="226"/>
      <c r="AM268" s="239"/>
      <c r="AN268" s="225"/>
      <c r="AO268" s="225"/>
      <c r="AP268" s="252"/>
      <c r="AQ268" s="226"/>
      <c r="AR268" s="253"/>
      <c r="AS268" s="255"/>
      <c r="AT268" s="225"/>
      <c r="AU268" s="225"/>
      <c r="AV268" s="225"/>
      <c r="AW268" s="234"/>
      <c r="AX268" s="224"/>
      <c r="AY268" s="225"/>
      <c r="AZ268" s="226"/>
      <c r="BA268" s="223"/>
      <c r="BB268" s="227"/>
    </row>
    <row r="269" ht="15.75" customHeight="1">
      <c r="A269" s="233"/>
      <c r="B269" s="229"/>
      <c r="C269" s="230"/>
      <c r="D269" s="231"/>
      <c r="E269" s="230"/>
      <c r="F269" s="232"/>
      <c r="G269" s="201"/>
      <c r="H269" s="230"/>
      <c r="I269" s="230"/>
      <c r="J269" s="225"/>
      <c r="K269" s="225"/>
      <c r="L269" s="225"/>
      <c r="M269" s="225"/>
      <c r="N269" s="233"/>
      <c r="O269" s="225"/>
      <c r="P269" s="225"/>
      <c r="Q269" s="233"/>
      <c r="R269" s="225"/>
      <c r="S269" s="233"/>
      <c r="T269" s="225"/>
      <c r="U269" s="234"/>
      <c r="V269" s="235"/>
      <c r="W269" s="236"/>
      <c r="X269" s="236"/>
      <c r="Y269" s="236"/>
      <c r="Z269" s="237"/>
      <c r="AA269" s="238"/>
      <c r="AB269" s="236"/>
      <c r="AC269" s="237"/>
      <c r="AD269" s="238"/>
      <c r="AE269" s="233"/>
      <c r="AF269" s="252"/>
      <c r="AG269" s="224"/>
      <c r="AH269" s="226"/>
      <c r="AI269" s="239"/>
      <c r="AJ269" s="226"/>
      <c r="AK269" s="239"/>
      <c r="AL269" s="226"/>
      <c r="AM269" s="239"/>
      <c r="AN269" s="225"/>
      <c r="AO269" s="225"/>
      <c r="AP269" s="252"/>
      <c r="AQ269" s="226"/>
      <c r="AR269" s="253"/>
      <c r="AS269" s="255"/>
      <c r="AT269" s="225"/>
      <c r="AU269" s="225"/>
      <c r="AV269" s="225"/>
      <c r="AW269" s="234"/>
      <c r="AX269" s="224"/>
      <c r="AY269" s="225"/>
      <c r="AZ269" s="226"/>
      <c r="BA269" s="223"/>
      <c r="BB269" s="227"/>
    </row>
    <row r="270" ht="15.75" customHeight="1">
      <c r="A270" s="233"/>
      <c r="B270" s="229"/>
      <c r="C270" s="230"/>
      <c r="D270" s="231"/>
      <c r="E270" s="230"/>
      <c r="F270" s="232"/>
      <c r="G270" s="201"/>
      <c r="H270" s="230"/>
      <c r="I270" s="230"/>
      <c r="J270" s="225"/>
      <c r="K270" s="225"/>
      <c r="L270" s="225"/>
      <c r="M270" s="225"/>
      <c r="N270" s="233"/>
      <c r="O270" s="225"/>
      <c r="P270" s="225"/>
      <c r="Q270" s="233"/>
      <c r="R270" s="225"/>
      <c r="S270" s="233"/>
      <c r="T270" s="225"/>
      <c r="U270" s="234"/>
      <c r="V270" s="235"/>
      <c r="W270" s="236"/>
      <c r="X270" s="236"/>
      <c r="Y270" s="236"/>
      <c r="Z270" s="237"/>
      <c r="AA270" s="238"/>
      <c r="AB270" s="236"/>
      <c r="AC270" s="237"/>
      <c r="AD270" s="238"/>
      <c r="AE270" s="233"/>
      <c r="AF270" s="252"/>
      <c r="AG270" s="224"/>
      <c r="AH270" s="226"/>
      <c r="AI270" s="239"/>
      <c r="AJ270" s="226"/>
      <c r="AK270" s="239"/>
      <c r="AL270" s="226"/>
      <c r="AM270" s="239"/>
      <c r="AN270" s="225"/>
      <c r="AO270" s="225"/>
      <c r="AP270" s="252"/>
      <c r="AQ270" s="226"/>
      <c r="AR270" s="253"/>
      <c r="AS270" s="255"/>
      <c r="AT270" s="225"/>
      <c r="AU270" s="225"/>
      <c r="AV270" s="225"/>
      <c r="AW270" s="234"/>
      <c r="AX270" s="224"/>
      <c r="AY270" s="225"/>
      <c r="AZ270" s="226"/>
      <c r="BA270" s="223"/>
      <c r="BB270" s="227"/>
    </row>
    <row r="271" ht="15.75" customHeight="1">
      <c r="A271" s="233"/>
      <c r="B271" s="229"/>
      <c r="C271" s="230"/>
      <c r="D271" s="231"/>
      <c r="E271" s="230"/>
      <c r="F271" s="232"/>
      <c r="G271" s="201"/>
      <c r="H271" s="230"/>
      <c r="I271" s="230"/>
      <c r="J271" s="225"/>
      <c r="K271" s="225"/>
      <c r="L271" s="225"/>
      <c r="M271" s="225"/>
      <c r="N271" s="233"/>
      <c r="O271" s="225"/>
      <c r="P271" s="225"/>
      <c r="Q271" s="233"/>
      <c r="R271" s="225"/>
      <c r="S271" s="233"/>
      <c r="T271" s="225"/>
      <c r="U271" s="234"/>
      <c r="V271" s="235"/>
      <c r="W271" s="236"/>
      <c r="X271" s="236"/>
      <c r="Y271" s="236"/>
      <c r="Z271" s="237"/>
      <c r="AA271" s="238"/>
      <c r="AB271" s="236"/>
      <c r="AC271" s="237"/>
      <c r="AD271" s="238"/>
      <c r="AE271" s="233"/>
      <c r="AF271" s="252"/>
      <c r="AG271" s="224"/>
      <c r="AH271" s="226"/>
      <c r="AI271" s="239"/>
      <c r="AJ271" s="226"/>
      <c r="AK271" s="239"/>
      <c r="AL271" s="226"/>
      <c r="AM271" s="239"/>
      <c r="AN271" s="225"/>
      <c r="AO271" s="225"/>
      <c r="AP271" s="252"/>
      <c r="AQ271" s="226"/>
      <c r="AR271" s="253"/>
      <c r="AS271" s="255"/>
      <c r="AT271" s="225"/>
      <c r="AU271" s="225"/>
      <c r="AV271" s="225"/>
      <c r="AW271" s="234"/>
      <c r="AX271" s="224"/>
      <c r="AY271" s="225"/>
      <c r="AZ271" s="226"/>
      <c r="BA271" s="223"/>
      <c r="BB271" s="227"/>
    </row>
    <row r="272" ht="15.75" customHeight="1">
      <c r="A272" s="233"/>
      <c r="B272" s="229"/>
      <c r="C272" s="230"/>
      <c r="D272" s="231"/>
      <c r="E272" s="230"/>
      <c r="F272" s="232"/>
      <c r="G272" s="201"/>
      <c r="H272" s="230"/>
      <c r="I272" s="230"/>
      <c r="J272" s="225"/>
      <c r="K272" s="225"/>
      <c r="L272" s="225"/>
      <c r="M272" s="225"/>
      <c r="N272" s="233"/>
      <c r="O272" s="225"/>
      <c r="P272" s="225"/>
      <c r="Q272" s="233"/>
      <c r="R272" s="225"/>
      <c r="S272" s="233"/>
      <c r="T272" s="225"/>
      <c r="U272" s="234"/>
      <c r="V272" s="235"/>
      <c r="W272" s="236"/>
      <c r="X272" s="236"/>
      <c r="Y272" s="236"/>
      <c r="Z272" s="237"/>
      <c r="AA272" s="238"/>
      <c r="AB272" s="236"/>
      <c r="AC272" s="237"/>
      <c r="AD272" s="238"/>
      <c r="AE272" s="233"/>
      <c r="AF272" s="252"/>
      <c r="AG272" s="224"/>
      <c r="AH272" s="226"/>
      <c r="AI272" s="239"/>
      <c r="AJ272" s="226"/>
      <c r="AK272" s="239"/>
      <c r="AL272" s="226"/>
      <c r="AM272" s="239"/>
      <c r="AN272" s="225"/>
      <c r="AO272" s="225"/>
      <c r="AP272" s="252"/>
      <c r="AQ272" s="226"/>
      <c r="AR272" s="253"/>
      <c r="AS272" s="255"/>
      <c r="AT272" s="225"/>
      <c r="AU272" s="225"/>
      <c r="AV272" s="225"/>
      <c r="AW272" s="234"/>
      <c r="AX272" s="224"/>
      <c r="AY272" s="225"/>
      <c r="AZ272" s="226"/>
      <c r="BA272" s="223"/>
      <c r="BB272" s="227"/>
    </row>
    <row r="273" ht="15.75" customHeight="1">
      <c r="A273" s="233"/>
      <c r="B273" s="229"/>
      <c r="C273" s="230"/>
      <c r="D273" s="231"/>
      <c r="E273" s="230"/>
      <c r="F273" s="232"/>
      <c r="G273" s="201"/>
      <c r="H273" s="230"/>
      <c r="I273" s="230"/>
      <c r="J273" s="225"/>
      <c r="K273" s="225"/>
      <c r="L273" s="225"/>
      <c r="M273" s="225"/>
      <c r="N273" s="233"/>
      <c r="O273" s="225"/>
      <c r="P273" s="225"/>
      <c r="Q273" s="233"/>
      <c r="R273" s="225"/>
      <c r="S273" s="233"/>
      <c r="T273" s="225"/>
      <c r="U273" s="234"/>
      <c r="V273" s="235"/>
      <c r="W273" s="236"/>
      <c r="X273" s="236"/>
      <c r="Y273" s="236"/>
      <c r="Z273" s="237"/>
      <c r="AA273" s="238"/>
      <c r="AB273" s="236"/>
      <c r="AC273" s="237"/>
      <c r="AD273" s="238"/>
      <c r="AE273" s="233"/>
      <c r="AF273" s="252"/>
      <c r="AG273" s="224"/>
      <c r="AH273" s="226"/>
      <c r="AI273" s="239"/>
      <c r="AJ273" s="226"/>
      <c r="AK273" s="239"/>
      <c r="AL273" s="226"/>
      <c r="AM273" s="239"/>
      <c r="AN273" s="225"/>
      <c r="AO273" s="225"/>
      <c r="AP273" s="252"/>
      <c r="AQ273" s="226"/>
      <c r="AR273" s="253"/>
      <c r="AS273" s="255"/>
      <c r="AT273" s="225"/>
      <c r="AU273" s="225"/>
      <c r="AV273" s="225"/>
      <c r="AW273" s="234"/>
      <c r="AX273" s="224"/>
      <c r="AY273" s="225"/>
      <c r="AZ273" s="226"/>
      <c r="BA273" s="223"/>
      <c r="BB273" s="227"/>
    </row>
    <row r="274" ht="15.75" customHeight="1">
      <c r="A274" s="233"/>
      <c r="B274" s="229"/>
      <c r="C274" s="230"/>
      <c r="D274" s="231"/>
      <c r="E274" s="230"/>
      <c r="F274" s="232"/>
      <c r="G274" s="201"/>
      <c r="H274" s="230"/>
      <c r="I274" s="230"/>
      <c r="J274" s="225"/>
      <c r="K274" s="225"/>
      <c r="L274" s="225"/>
      <c r="M274" s="225"/>
      <c r="N274" s="233"/>
      <c r="O274" s="225"/>
      <c r="P274" s="225"/>
      <c r="Q274" s="233"/>
      <c r="R274" s="225"/>
      <c r="S274" s="233"/>
      <c r="T274" s="225"/>
      <c r="U274" s="234"/>
      <c r="V274" s="235"/>
      <c r="W274" s="236"/>
      <c r="X274" s="236"/>
      <c r="Y274" s="236"/>
      <c r="Z274" s="237"/>
      <c r="AA274" s="238"/>
      <c r="AB274" s="236"/>
      <c r="AC274" s="237"/>
      <c r="AD274" s="238"/>
      <c r="AE274" s="233"/>
      <c r="AF274" s="252"/>
      <c r="AG274" s="224"/>
      <c r="AH274" s="226"/>
      <c r="AI274" s="239"/>
      <c r="AJ274" s="226"/>
      <c r="AK274" s="239"/>
      <c r="AL274" s="226"/>
      <c r="AM274" s="239"/>
      <c r="AN274" s="225"/>
      <c r="AO274" s="225"/>
      <c r="AP274" s="252"/>
      <c r="AQ274" s="226"/>
      <c r="AR274" s="253"/>
      <c r="AS274" s="255"/>
      <c r="AT274" s="225"/>
      <c r="AU274" s="225"/>
      <c r="AV274" s="225"/>
      <c r="AW274" s="234"/>
      <c r="AX274" s="224"/>
      <c r="AY274" s="225"/>
      <c r="AZ274" s="226"/>
      <c r="BA274" s="223"/>
      <c r="BB274" s="227"/>
    </row>
    <row r="275" ht="15.75" customHeight="1">
      <c r="A275" s="233"/>
      <c r="B275" s="229"/>
      <c r="C275" s="230"/>
      <c r="D275" s="231"/>
      <c r="E275" s="230"/>
      <c r="F275" s="232"/>
      <c r="G275" s="201"/>
      <c r="H275" s="230"/>
      <c r="I275" s="230"/>
      <c r="J275" s="225"/>
      <c r="K275" s="225"/>
      <c r="L275" s="225"/>
      <c r="M275" s="225"/>
      <c r="N275" s="233"/>
      <c r="O275" s="225"/>
      <c r="P275" s="225"/>
      <c r="Q275" s="233"/>
      <c r="R275" s="225"/>
      <c r="S275" s="233"/>
      <c r="T275" s="225"/>
      <c r="U275" s="234"/>
      <c r="V275" s="235"/>
      <c r="W275" s="236"/>
      <c r="X275" s="236"/>
      <c r="Y275" s="236"/>
      <c r="Z275" s="237"/>
      <c r="AA275" s="238"/>
      <c r="AB275" s="236"/>
      <c r="AC275" s="237"/>
      <c r="AD275" s="238"/>
      <c r="AE275" s="233"/>
      <c r="AF275" s="252"/>
      <c r="AG275" s="224"/>
      <c r="AH275" s="226"/>
      <c r="AI275" s="239"/>
      <c r="AJ275" s="226"/>
      <c r="AK275" s="239"/>
      <c r="AL275" s="226"/>
      <c r="AM275" s="239"/>
      <c r="AN275" s="225"/>
      <c r="AO275" s="225"/>
      <c r="AP275" s="252"/>
      <c r="AQ275" s="226"/>
      <c r="AR275" s="253"/>
      <c r="AS275" s="255"/>
      <c r="AT275" s="225"/>
      <c r="AU275" s="225"/>
      <c r="AV275" s="225"/>
      <c r="AW275" s="234"/>
      <c r="AX275" s="224"/>
      <c r="AY275" s="225"/>
      <c r="AZ275" s="226"/>
      <c r="BA275" s="223"/>
      <c r="BB275" s="227"/>
    </row>
    <row r="276" ht="15.75" customHeight="1">
      <c r="A276" s="233"/>
      <c r="B276" s="229"/>
      <c r="C276" s="230"/>
      <c r="D276" s="231"/>
      <c r="E276" s="230"/>
      <c r="F276" s="232"/>
      <c r="G276" s="201"/>
      <c r="H276" s="230"/>
      <c r="I276" s="230"/>
      <c r="J276" s="225"/>
      <c r="K276" s="225"/>
      <c r="L276" s="225"/>
      <c r="M276" s="225"/>
      <c r="N276" s="233"/>
      <c r="O276" s="225"/>
      <c r="P276" s="225"/>
      <c r="Q276" s="233"/>
      <c r="R276" s="225"/>
      <c r="S276" s="233"/>
      <c r="T276" s="225"/>
      <c r="U276" s="234"/>
      <c r="V276" s="235"/>
      <c r="W276" s="236"/>
      <c r="X276" s="236"/>
      <c r="Y276" s="236"/>
      <c r="Z276" s="237"/>
      <c r="AA276" s="238"/>
      <c r="AB276" s="236"/>
      <c r="AC276" s="237"/>
      <c r="AD276" s="238"/>
      <c r="AE276" s="233"/>
      <c r="AF276" s="252"/>
      <c r="AG276" s="224"/>
      <c r="AH276" s="226"/>
      <c r="AI276" s="239"/>
      <c r="AJ276" s="226"/>
      <c r="AK276" s="239"/>
      <c r="AL276" s="226"/>
      <c r="AM276" s="239"/>
      <c r="AN276" s="225"/>
      <c r="AO276" s="225"/>
      <c r="AP276" s="252"/>
      <c r="AQ276" s="226"/>
      <c r="AR276" s="253"/>
      <c r="AS276" s="255"/>
      <c r="AT276" s="225"/>
      <c r="AU276" s="225"/>
      <c r="AV276" s="225"/>
      <c r="AW276" s="234"/>
      <c r="AX276" s="224"/>
      <c r="AY276" s="225"/>
      <c r="AZ276" s="226"/>
      <c r="BA276" s="223"/>
      <c r="BB276" s="227"/>
    </row>
    <row r="277" ht="15.75" customHeight="1">
      <c r="A277" s="233"/>
      <c r="B277" s="229"/>
      <c r="C277" s="230"/>
      <c r="D277" s="231"/>
      <c r="E277" s="230"/>
      <c r="F277" s="232"/>
      <c r="G277" s="201"/>
      <c r="H277" s="230"/>
      <c r="I277" s="230"/>
      <c r="J277" s="225"/>
      <c r="K277" s="225"/>
      <c r="L277" s="225"/>
      <c r="M277" s="225"/>
      <c r="N277" s="233"/>
      <c r="O277" s="225"/>
      <c r="P277" s="225"/>
      <c r="Q277" s="233"/>
      <c r="R277" s="225"/>
      <c r="S277" s="233"/>
      <c r="T277" s="225"/>
      <c r="U277" s="234"/>
      <c r="V277" s="235"/>
      <c r="W277" s="236"/>
      <c r="X277" s="236"/>
      <c r="Y277" s="236"/>
      <c r="Z277" s="237"/>
      <c r="AA277" s="238"/>
      <c r="AB277" s="236"/>
      <c r="AC277" s="237"/>
      <c r="AD277" s="238"/>
      <c r="AE277" s="233"/>
      <c r="AF277" s="252"/>
      <c r="AG277" s="224"/>
      <c r="AH277" s="226"/>
      <c r="AI277" s="239"/>
      <c r="AJ277" s="226"/>
      <c r="AK277" s="239"/>
      <c r="AL277" s="226"/>
      <c r="AM277" s="239"/>
      <c r="AN277" s="225"/>
      <c r="AO277" s="225"/>
      <c r="AP277" s="252"/>
      <c r="AQ277" s="226"/>
      <c r="AR277" s="253"/>
      <c r="AS277" s="255"/>
      <c r="AT277" s="225"/>
      <c r="AU277" s="225"/>
      <c r="AV277" s="225"/>
      <c r="AW277" s="234"/>
      <c r="AX277" s="224"/>
      <c r="AY277" s="225"/>
      <c r="AZ277" s="226"/>
      <c r="BA277" s="223"/>
      <c r="BB277" s="227"/>
    </row>
    <row r="278" ht="15.75" customHeight="1">
      <c r="A278" s="233"/>
      <c r="B278" s="229"/>
      <c r="C278" s="230"/>
      <c r="D278" s="231"/>
      <c r="E278" s="230"/>
      <c r="F278" s="232"/>
      <c r="G278" s="201"/>
      <c r="H278" s="230"/>
      <c r="I278" s="230"/>
      <c r="J278" s="225"/>
      <c r="K278" s="225"/>
      <c r="L278" s="225"/>
      <c r="M278" s="225"/>
      <c r="N278" s="233"/>
      <c r="O278" s="225"/>
      <c r="P278" s="225"/>
      <c r="Q278" s="233"/>
      <c r="R278" s="225"/>
      <c r="S278" s="233"/>
      <c r="T278" s="225"/>
      <c r="U278" s="234"/>
      <c r="V278" s="235"/>
      <c r="W278" s="236"/>
      <c r="X278" s="236"/>
      <c r="Y278" s="236"/>
      <c r="Z278" s="237"/>
      <c r="AA278" s="238"/>
      <c r="AB278" s="236"/>
      <c r="AC278" s="237"/>
      <c r="AD278" s="238"/>
      <c r="AE278" s="233"/>
      <c r="AF278" s="252"/>
      <c r="AG278" s="224"/>
      <c r="AH278" s="226"/>
      <c r="AI278" s="239"/>
      <c r="AJ278" s="226"/>
      <c r="AK278" s="239"/>
      <c r="AL278" s="226"/>
      <c r="AM278" s="239"/>
      <c r="AN278" s="225"/>
      <c r="AO278" s="225"/>
      <c r="AP278" s="252"/>
      <c r="AQ278" s="226"/>
      <c r="AR278" s="253"/>
      <c r="AS278" s="255"/>
      <c r="AT278" s="225"/>
      <c r="AU278" s="225"/>
      <c r="AV278" s="225"/>
      <c r="AW278" s="234"/>
      <c r="AX278" s="224"/>
      <c r="AY278" s="225"/>
      <c r="AZ278" s="226"/>
      <c r="BA278" s="223"/>
      <c r="BB278" s="227"/>
    </row>
    <row r="279" ht="15.75" customHeight="1">
      <c r="A279" s="233"/>
      <c r="B279" s="229"/>
      <c r="C279" s="230"/>
      <c r="D279" s="231"/>
      <c r="E279" s="230"/>
      <c r="F279" s="232"/>
      <c r="G279" s="201"/>
      <c r="H279" s="230"/>
      <c r="I279" s="230"/>
      <c r="J279" s="225"/>
      <c r="K279" s="225"/>
      <c r="L279" s="225"/>
      <c r="M279" s="225"/>
      <c r="N279" s="233"/>
      <c r="O279" s="225"/>
      <c r="P279" s="225"/>
      <c r="Q279" s="233"/>
      <c r="R279" s="225"/>
      <c r="S279" s="233"/>
      <c r="T279" s="225"/>
      <c r="U279" s="234"/>
      <c r="V279" s="235"/>
      <c r="W279" s="236"/>
      <c r="X279" s="236"/>
      <c r="Y279" s="236"/>
      <c r="Z279" s="237"/>
      <c r="AA279" s="238"/>
      <c r="AB279" s="236"/>
      <c r="AC279" s="237"/>
      <c r="AD279" s="238"/>
      <c r="AE279" s="233"/>
      <c r="AF279" s="252"/>
      <c r="AG279" s="224"/>
      <c r="AH279" s="226"/>
      <c r="AI279" s="239"/>
      <c r="AJ279" s="226"/>
      <c r="AK279" s="239"/>
      <c r="AL279" s="226"/>
      <c r="AM279" s="239"/>
      <c r="AN279" s="225"/>
      <c r="AO279" s="225"/>
      <c r="AP279" s="252"/>
      <c r="AQ279" s="226"/>
      <c r="AR279" s="253"/>
      <c r="AS279" s="255"/>
      <c r="AT279" s="225"/>
      <c r="AU279" s="225"/>
      <c r="AV279" s="225"/>
      <c r="AW279" s="234"/>
      <c r="AX279" s="224"/>
      <c r="AY279" s="225"/>
      <c r="AZ279" s="226"/>
      <c r="BA279" s="223"/>
      <c r="BB279" s="227"/>
    </row>
    <row r="280" ht="15.75" customHeight="1">
      <c r="A280" s="233"/>
      <c r="B280" s="229"/>
      <c r="C280" s="230"/>
      <c r="D280" s="231"/>
      <c r="E280" s="230"/>
      <c r="F280" s="232"/>
      <c r="G280" s="201"/>
      <c r="H280" s="230"/>
      <c r="I280" s="230"/>
      <c r="J280" s="225"/>
      <c r="K280" s="225"/>
      <c r="L280" s="225"/>
      <c r="M280" s="225"/>
      <c r="N280" s="233"/>
      <c r="O280" s="225"/>
      <c r="P280" s="225"/>
      <c r="Q280" s="233"/>
      <c r="R280" s="225"/>
      <c r="S280" s="233"/>
      <c r="T280" s="225"/>
      <c r="U280" s="234"/>
      <c r="V280" s="235"/>
      <c r="W280" s="236"/>
      <c r="X280" s="236"/>
      <c r="Y280" s="236"/>
      <c r="Z280" s="237"/>
      <c r="AA280" s="238"/>
      <c r="AB280" s="236"/>
      <c r="AC280" s="237"/>
      <c r="AD280" s="238"/>
      <c r="AE280" s="233"/>
      <c r="AF280" s="252"/>
      <c r="AG280" s="224"/>
      <c r="AH280" s="226"/>
      <c r="AI280" s="239"/>
      <c r="AJ280" s="226"/>
      <c r="AK280" s="239"/>
      <c r="AL280" s="226"/>
      <c r="AM280" s="239"/>
      <c r="AN280" s="225"/>
      <c r="AO280" s="225"/>
      <c r="AP280" s="252"/>
      <c r="AQ280" s="226"/>
      <c r="AR280" s="253"/>
      <c r="AS280" s="255"/>
      <c r="AT280" s="225"/>
      <c r="AU280" s="225"/>
      <c r="AV280" s="225"/>
      <c r="AW280" s="234"/>
      <c r="AX280" s="224"/>
      <c r="AY280" s="225"/>
      <c r="AZ280" s="226"/>
      <c r="BA280" s="223"/>
      <c r="BB280" s="227"/>
    </row>
    <row r="281" ht="15.75" customHeight="1">
      <c r="A281" s="233"/>
      <c r="B281" s="229"/>
      <c r="C281" s="230"/>
      <c r="D281" s="231"/>
      <c r="E281" s="230"/>
      <c r="F281" s="232"/>
      <c r="G281" s="201"/>
      <c r="H281" s="230"/>
      <c r="I281" s="230"/>
      <c r="J281" s="225"/>
      <c r="K281" s="225"/>
      <c r="L281" s="225"/>
      <c r="M281" s="225"/>
      <c r="N281" s="233"/>
      <c r="O281" s="225"/>
      <c r="P281" s="225"/>
      <c r="Q281" s="233"/>
      <c r="R281" s="225"/>
      <c r="S281" s="233"/>
      <c r="T281" s="225"/>
      <c r="U281" s="234"/>
      <c r="V281" s="235"/>
      <c r="W281" s="236"/>
      <c r="X281" s="236"/>
      <c r="Y281" s="236"/>
      <c r="Z281" s="237"/>
      <c r="AA281" s="238"/>
      <c r="AB281" s="236"/>
      <c r="AC281" s="237"/>
      <c r="AD281" s="238"/>
      <c r="AE281" s="233"/>
      <c r="AF281" s="252"/>
      <c r="AG281" s="224"/>
      <c r="AH281" s="226"/>
      <c r="AI281" s="239"/>
      <c r="AJ281" s="226"/>
      <c r="AK281" s="239"/>
      <c r="AL281" s="226"/>
      <c r="AM281" s="239"/>
      <c r="AN281" s="225"/>
      <c r="AO281" s="225"/>
      <c r="AP281" s="252"/>
      <c r="AQ281" s="226"/>
      <c r="AR281" s="253"/>
      <c r="AS281" s="255"/>
      <c r="AT281" s="225"/>
      <c r="AU281" s="225"/>
      <c r="AV281" s="225"/>
      <c r="AW281" s="234"/>
      <c r="AX281" s="224"/>
      <c r="AY281" s="225"/>
      <c r="AZ281" s="226"/>
      <c r="BA281" s="223"/>
      <c r="BB281" s="227"/>
    </row>
    <row r="282" ht="15.75" customHeight="1">
      <c r="A282" s="233"/>
      <c r="B282" s="229"/>
      <c r="C282" s="230"/>
      <c r="D282" s="231"/>
      <c r="E282" s="230"/>
      <c r="F282" s="232"/>
      <c r="G282" s="201"/>
      <c r="H282" s="230"/>
      <c r="I282" s="230"/>
      <c r="J282" s="225"/>
      <c r="K282" s="225"/>
      <c r="L282" s="225"/>
      <c r="M282" s="225"/>
      <c r="N282" s="233"/>
      <c r="O282" s="225"/>
      <c r="P282" s="225"/>
      <c r="Q282" s="233"/>
      <c r="R282" s="225"/>
      <c r="S282" s="233"/>
      <c r="T282" s="225"/>
      <c r="U282" s="234"/>
      <c r="V282" s="235"/>
      <c r="W282" s="236"/>
      <c r="X282" s="236"/>
      <c r="Y282" s="236"/>
      <c r="Z282" s="237"/>
      <c r="AA282" s="238"/>
      <c r="AB282" s="236"/>
      <c r="AC282" s="237"/>
      <c r="AD282" s="238"/>
      <c r="AE282" s="233"/>
      <c r="AF282" s="252"/>
      <c r="AG282" s="224"/>
      <c r="AH282" s="226"/>
      <c r="AI282" s="239"/>
      <c r="AJ282" s="226"/>
      <c r="AK282" s="239"/>
      <c r="AL282" s="226"/>
      <c r="AM282" s="239"/>
      <c r="AN282" s="225"/>
      <c r="AO282" s="225"/>
      <c r="AP282" s="252"/>
      <c r="AQ282" s="226"/>
      <c r="AR282" s="253"/>
      <c r="AS282" s="255"/>
      <c r="AT282" s="225"/>
      <c r="AU282" s="225"/>
      <c r="AV282" s="225"/>
      <c r="AW282" s="234"/>
      <c r="AX282" s="224"/>
      <c r="AY282" s="225"/>
      <c r="AZ282" s="226"/>
      <c r="BA282" s="223"/>
      <c r="BB282" s="227"/>
    </row>
    <row r="283" ht="15.75" customHeight="1">
      <c r="A283" s="233"/>
      <c r="B283" s="229"/>
      <c r="C283" s="230"/>
      <c r="D283" s="231"/>
      <c r="E283" s="230"/>
      <c r="F283" s="232"/>
      <c r="G283" s="201"/>
      <c r="H283" s="230"/>
      <c r="I283" s="230"/>
      <c r="J283" s="225"/>
      <c r="K283" s="225"/>
      <c r="L283" s="225"/>
      <c r="M283" s="225"/>
      <c r="N283" s="233"/>
      <c r="O283" s="225"/>
      <c r="P283" s="225"/>
      <c r="Q283" s="233"/>
      <c r="R283" s="225"/>
      <c r="S283" s="233"/>
      <c r="T283" s="225"/>
      <c r="U283" s="234"/>
      <c r="V283" s="235"/>
      <c r="W283" s="236"/>
      <c r="X283" s="236"/>
      <c r="Y283" s="236"/>
      <c r="Z283" s="237"/>
      <c r="AA283" s="238"/>
      <c r="AB283" s="236"/>
      <c r="AC283" s="237"/>
      <c r="AD283" s="238"/>
      <c r="AE283" s="233"/>
      <c r="AF283" s="252"/>
      <c r="AG283" s="224"/>
      <c r="AH283" s="226"/>
      <c r="AI283" s="239"/>
      <c r="AJ283" s="226"/>
      <c r="AK283" s="239"/>
      <c r="AL283" s="226"/>
      <c r="AM283" s="239"/>
      <c r="AN283" s="225"/>
      <c r="AO283" s="225"/>
      <c r="AP283" s="252"/>
      <c r="AQ283" s="226"/>
      <c r="AR283" s="253"/>
      <c r="AS283" s="255"/>
      <c r="AT283" s="225"/>
      <c r="AU283" s="225"/>
      <c r="AV283" s="225"/>
      <c r="AW283" s="234"/>
      <c r="AX283" s="224"/>
      <c r="AY283" s="225"/>
      <c r="AZ283" s="226"/>
      <c r="BA283" s="223"/>
      <c r="BB283" s="227"/>
    </row>
    <row r="284" ht="15.75" customHeight="1">
      <c r="A284" s="233"/>
      <c r="B284" s="229"/>
      <c r="C284" s="230"/>
      <c r="D284" s="231"/>
      <c r="E284" s="230"/>
      <c r="F284" s="232"/>
      <c r="G284" s="201"/>
      <c r="H284" s="230"/>
      <c r="I284" s="230"/>
      <c r="J284" s="225"/>
      <c r="K284" s="225"/>
      <c r="L284" s="225"/>
      <c r="M284" s="225"/>
      <c r="N284" s="233"/>
      <c r="O284" s="225"/>
      <c r="P284" s="225"/>
      <c r="Q284" s="233"/>
      <c r="R284" s="225"/>
      <c r="S284" s="233"/>
      <c r="T284" s="225"/>
      <c r="U284" s="234"/>
      <c r="V284" s="235"/>
      <c r="W284" s="236"/>
      <c r="X284" s="236"/>
      <c r="Y284" s="236"/>
      <c r="Z284" s="237"/>
      <c r="AA284" s="238"/>
      <c r="AB284" s="236"/>
      <c r="AC284" s="237"/>
      <c r="AD284" s="238"/>
      <c r="AE284" s="233"/>
      <c r="AF284" s="252"/>
      <c r="AG284" s="224"/>
      <c r="AH284" s="226"/>
      <c r="AI284" s="239"/>
      <c r="AJ284" s="226"/>
      <c r="AK284" s="239"/>
      <c r="AL284" s="226"/>
      <c r="AM284" s="239"/>
      <c r="AN284" s="225"/>
      <c r="AO284" s="225"/>
      <c r="AP284" s="252"/>
      <c r="AQ284" s="226"/>
      <c r="AR284" s="253"/>
      <c r="AS284" s="255"/>
      <c r="AT284" s="225"/>
      <c r="AU284" s="225"/>
      <c r="AV284" s="225"/>
      <c r="AW284" s="234"/>
      <c r="AX284" s="224"/>
      <c r="AY284" s="225"/>
      <c r="AZ284" s="226"/>
      <c r="BA284" s="223"/>
      <c r="BB284" s="227"/>
    </row>
    <row r="285" ht="15.75" customHeight="1">
      <c r="A285" s="233"/>
      <c r="B285" s="229"/>
      <c r="C285" s="230"/>
      <c r="D285" s="231"/>
      <c r="E285" s="230"/>
      <c r="F285" s="232"/>
      <c r="G285" s="201"/>
      <c r="H285" s="230"/>
      <c r="I285" s="230"/>
      <c r="J285" s="225"/>
      <c r="K285" s="225"/>
      <c r="L285" s="225"/>
      <c r="M285" s="225"/>
      <c r="N285" s="233"/>
      <c r="O285" s="225"/>
      <c r="P285" s="225"/>
      <c r="Q285" s="233"/>
      <c r="R285" s="225"/>
      <c r="S285" s="233"/>
      <c r="T285" s="225"/>
      <c r="U285" s="234"/>
      <c r="V285" s="235"/>
      <c r="W285" s="236"/>
      <c r="X285" s="236"/>
      <c r="Y285" s="236"/>
      <c r="Z285" s="237"/>
      <c r="AA285" s="238"/>
      <c r="AB285" s="236"/>
      <c r="AC285" s="237"/>
      <c r="AD285" s="238"/>
      <c r="AE285" s="233"/>
      <c r="AF285" s="252"/>
      <c r="AG285" s="224"/>
      <c r="AH285" s="226"/>
      <c r="AI285" s="239"/>
      <c r="AJ285" s="226"/>
      <c r="AK285" s="239"/>
      <c r="AL285" s="226"/>
      <c r="AM285" s="239"/>
      <c r="AN285" s="225"/>
      <c r="AO285" s="225"/>
      <c r="AP285" s="252"/>
      <c r="AQ285" s="226"/>
      <c r="AR285" s="253"/>
      <c r="AS285" s="255"/>
      <c r="AT285" s="225"/>
      <c r="AU285" s="225"/>
      <c r="AV285" s="225"/>
      <c r="AW285" s="234"/>
      <c r="AX285" s="224"/>
      <c r="AY285" s="225"/>
      <c r="AZ285" s="226"/>
      <c r="BA285" s="223"/>
      <c r="BB285" s="227"/>
    </row>
    <row r="286" ht="15.75" customHeight="1">
      <c r="A286" s="233"/>
      <c r="B286" s="229"/>
      <c r="C286" s="230"/>
      <c r="D286" s="231"/>
      <c r="E286" s="230"/>
      <c r="F286" s="232"/>
      <c r="G286" s="201"/>
      <c r="H286" s="230"/>
      <c r="I286" s="230"/>
      <c r="J286" s="225"/>
      <c r="K286" s="225"/>
      <c r="L286" s="225"/>
      <c r="M286" s="225"/>
      <c r="N286" s="233"/>
      <c r="O286" s="225"/>
      <c r="P286" s="225"/>
      <c r="Q286" s="233"/>
      <c r="R286" s="225"/>
      <c r="S286" s="233"/>
      <c r="T286" s="225"/>
      <c r="U286" s="234"/>
      <c r="V286" s="235"/>
      <c r="W286" s="236"/>
      <c r="X286" s="236"/>
      <c r="Y286" s="236"/>
      <c r="Z286" s="237"/>
      <c r="AA286" s="238"/>
      <c r="AB286" s="236"/>
      <c r="AC286" s="237"/>
      <c r="AD286" s="238"/>
      <c r="AE286" s="233"/>
      <c r="AF286" s="252"/>
      <c r="AG286" s="224"/>
      <c r="AH286" s="226"/>
      <c r="AI286" s="239"/>
      <c r="AJ286" s="226"/>
      <c r="AK286" s="239"/>
      <c r="AL286" s="226"/>
      <c r="AM286" s="239"/>
      <c r="AN286" s="225"/>
      <c r="AO286" s="225"/>
      <c r="AP286" s="252"/>
      <c r="AQ286" s="226"/>
      <c r="AR286" s="253"/>
      <c r="AS286" s="255"/>
      <c r="AT286" s="225"/>
      <c r="AU286" s="225"/>
      <c r="AV286" s="225"/>
      <c r="AW286" s="234"/>
      <c r="AX286" s="224"/>
      <c r="AY286" s="225"/>
      <c r="AZ286" s="226"/>
      <c r="BA286" s="223"/>
      <c r="BB286" s="227"/>
    </row>
    <row r="287" ht="15.75" customHeight="1">
      <c r="A287" s="233"/>
      <c r="B287" s="229"/>
      <c r="C287" s="230"/>
      <c r="D287" s="231"/>
      <c r="E287" s="230"/>
      <c r="F287" s="232"/>
      <c r="G287" s="201"/>
      <c r="H287" s="230"/>
      <c r="I287" s="230"/>
      <c r="J287" s="225"/>
      <c r="K287" s="225"/>
      <c r="L287" s="225"/>
      <c r="M287" s="225"/>
      <c r="N287" s="233"/>
      <c r="O287" s="225"/>
      <c r="P287" s="225"/>
      <c r="Q287" s="233"/>
      <c r="R287" s="225"/>
      <c r="S287" s="233"/>
      <c r="T287" s="225"/>
      <c r="U287" s="234"/>
      <c r="V287" s="235"/>
      <c r="W287" s="236"/>
      <c r="X287" s="236"/>
      <c r="Y287" s="236"/>
      <c r="Z287" s="237"/>
      <c r="AA287" s="238"/>
      <c r="AB287" s="236"/>
      <c r="AC287" s="237"/>
      <c r="AD287" s="238"/>
      <c r="AE287" s="233"/>
      <c r="AF287" s="252"/>
      <c r="AG287" s="224"/>
      <c r="AH287" s="226"/>
      <c r="AI287" s="239"/>
      <c r="AJ287" s="226"/>
      <c r="AK287" s="239"/>
      <c r="AL287" s="226"/>
      <c r="AM287" s="239"/>
      <c r="AN287" s="225"/>
      <c r="AO287" s="225"/>
      <c r="AP287" s="252"/>
      <c r="AQ287" s="226"/>
      <c r="AR287" s="253"/>
      <c r="AS287" s="255"/>
      <c r="AT287" s="225"/>
      <c r="AU287" s="225"/>
      <c r="AV287" s="225"/>
      <c r="AW287" s="234"/>
      <c r="AX287" s="224"/>
      <c r="AY287" s="225"/>
      <c r="AZ287" s="226"/>
      <c r="BA287" s="223"/>
      <c r="BB287" s="227"/>
    </row>
    <row r="288" ht="15.75" customHeight="1">
      <c r="A288" s="233"/>
      <c r="B288" s="229"/>
      <c r="C288" s="230"/>
      <c r="D288" s="231"/>
      <c r="E288" s="230"/>
      <c r="F288" s="232"/>
      <c r="G288" s="201"/>
      <c r="H288" s="230"/>
      <c r="I288" s="230"/>
      <c r="J288" s="225"/>
      <c r="K288" s="225"/>
      <c r="L288" s="225"/>
      <c r="M288" s="225"/>
      <c r="N288" s="233"/>
      <c r="O288" s="225"/>
      <c r="P288" s="225"/>
      <c r="Q288" s="233"/>
      <c r="R288" s="225"/>
      <c r="S288" s="233"/>
      <c r="T288" s="225"/>
      <c r="U288" s="234"/>
      <c r="V288" s="235"/>
      <c r="W288" s="236"/>
      <c r="X288" s="236"/>
      <c r="Y288" s="236"/>
      <c r="Z288" s="237"/>
      <c r="AA288" s="238"/>
      <c r="AB288" s="236"/>
      <c r="AC288" s="237"/>
      <c r="AD288" s="238"/>
      <c r="AE288" s="233"/>
      <c r="AF288" s="252"/>
      <c r="AG288" s="224"/>
      <c r="AH288" s="226"/>
      <c r="AI288" s="239"/>
      <c r="AJ288" s="226"/>
      <c r="AK288" s="239"/>
      <c r="AL288" s="226"/>
      <c r="AM288" s="239"/>
      <c r="AN288" s="225"/>
      <c r="AO288" s="225"/>
      <c r="AP288" s="252"/>
      <c r="AQ288" s="226"/>
      <c r="AR288" s="253"/>
      <c r="AS288" s="255"/>
      <c r="AT288" s="225"/>
      <c r="AU288" s="225"/>
      <c r="AV288" s="225"/>
      <c r="AW288" s="234"/>
      <c r="AX288" s="224"/>
      <c r="AY288" s="225"/>
      <c r="AZ288" s="226"/>
      <c r="BA288" s="223"/>
      <c r="BB288" s="227"/>
    </row>
    <row r="289" ht="15.75" customHeight="1">
      <c r="A289" s="233"/>
      <c r="B289" s="229"/>
      <c r="C289" s="230"/>
      <c r="D289" s="231"/>
      <c r="E289" s="230"/>
      <c r="F289" s="232"/>
      <c r="G289" s="201"/>
      <c r="H289" s="230"/>
      <c r="I289" s="230"/>
      <c r="J289" s="225"/>
      <c r="K289" s="225"/>
      <c r="L289" s="225"/>
      <c r="M289" s="225"/>
      <c r="N289" s="233"/>
      <c r="O289" s="225"/>
      <c r="P289" s="225"/>
      <c r="Q289" s="233"/>
      <c r="R289" s="225"/>
      <c r="S289" s="233"/>
      <c r="T289" s="225"/>
      <c r="U289" s="234"/>
      <c r="V289" s="235"/>
      <c r="W289" s="236"/>
      <c r="X289" s="236"/>
      <c r="Y289" s="236"/>
      <c r="Z289" s="237"/>
      <c r="AA289" s="238"/>
      <c r="AB289" s="236"/>
      <c r="AC289" s="237"/>
      <c r="AD289" s="238"/>
      <c r="AE289" s="233"/>
      <c r="AF289" s="252"/>
      <c r="AG289" s="224"/>
      <c r="AH289" s="226"/>
      <c r="AI289" s="239"/>
      <c r="AJ289" s="226"/>
      <c r="AK289" s="239"/>
      <c r="AL289" s="226"/>
      <c r="AM289" s="239"/>
      <c r="AN289" s="225"/>
      <c r="AO289" s="225"/>
      <c r="AP289" s="252"/>
      <c r="AQ289" s="226"/>
      <c r="AR289" s="253"/>
      <c r="AS289" s="255"/>
      <c r="AT289" s="225"/>
      <c r="AU289" s="225"/>
      <c r="AV289" s="225"/>
      <c r="AW289" s="234"/>
      <c r="AX289" s="224"/>
      <c r="AY289" s="225"/>
      <c r="AZ289" s="226"/>
      <c r="BA289" s="223"/>
      <c r="BB289" s="227"/>
    </row>
    <row r="290" ht="15.75" customHeight="1">
      <c r="A290" s="233"/>
      <c r="B290" s="229"/>
      <c r="C290" s="230"/>
      <c r="D290" s="231"/>
      <c r="E290" s="230"/>
      <c r="F290" s="232"/>
      <c r="G290" s="201"/>
      <c r="H290" s="230"/>
      <c r="I290" s="230"/>
      <c r="J290" s="225"/>
      <c r="K290" s="225"/>
      <c r="L290" s="225"/>
      <c r="M290" s="225"/>
      <c r="N290" s="233"/>
      <c r="O290" s="225"/>
      <c r="P290" s="225"/>
      <c r="Q290" s="233"/>
      <c r="R290" s="225"/>
      <c r="S290" s="233"/>
      <c r="T290" s="225"/>
      <c r="U290" s="234"/>
      <c r="V290" s="235"/>
      <c r="W290" s="236"/>
      <c r="X290" s="236"/>
      <c r="Y290" s="236"/>
      <c r="Z290" s="237"/>
      <c r="AA290" s="238"/>
      <c r="AB290" s="236"/>
      <c r="AC290" s="237"/>
      <c r="AD290" s="238"/>
      <c r="AE290" s="233"/>
      <c r="AF290" s="252"/>
      <c r="AG290" s="224"/>
      <c r="AH290" s="226"/>
      <c r="AI290" s="239"/>
      <c r="AJ290" s="226"/>
      <c r="AK290" s="239"/>
      <c r="AL290" s="226"/>
      <c r="AM290" s="239"/>
      <c r="AN290" s="225"/>
      <c r="AO290" s="225"/>
      <c r="AP290" s="252"/>
      <c r="AQ290" s="226"/>
      <c r="AR290" s="253"/>
      <c r="AS290" s="255"/>
      <c r="AT290" s="225"/>
      <c r="AU290" s="225"/>
      <c r="AV290" s="225"/>
      <c r="AW290" s="234"/>
      <c r="AX290" s="224"/>
      <c r="AY290" s="225"/>
      <c r="AZ290" s="226"/>
      <c r="BA290" s="223"/>
      <c r="BB290" s="227"/>
    </row>
    <row r="291" ht="15.75" customHeight="1">
      <c r="A291" s="233"/>
      <c r="B291" s="229"/>
      <c r="C291" s="230"/>
      <c r="D291" s="231"/>
      <c r="E291" s="230"/>
      <c r="F291" s="232"/>
      <c r="G291" s="201"/>
      <c r="H291" s="230"/>
      <c r="I291" s="230"/>
      <c r="J291" s="225"/>
      <c r="K291" s="225"/>
      <c r="L291" s="225"/>
      <c r="M291" s="225"/>
      <c r="N291" s="233"/>
      <c r="O291" s="225"/>
      <c r="P291" s="225"/>
      <c r="Q291" s="233"/>
      <c r="R291" s="225"/>
      <c r="S291" s="233"/>
      <c r="T291" s="225"/>
      <c r="U291" s="234"/>
      <c r="V291" s="235"/>
      <c r="W291" s="236"/>
      <c r="X291" s="236"/>
      <c r="Y291" s="236"/>
      <c r="Z291" s="237"/>
      <c r="AA291" s="238"/>
      <c r="AB291" s="236"/>
      <c r="AC291" s="237"/>
      <c r="AD291" s="238"/>
      <c r="AE291" s="233"/>
      <c r="AF291" s="252"/>
      <c r="AG291" s="224"/>
      <c r="AH291" s="226"/>
      <c r="AI291" s="239"/>
      <c r="AJ291" s="226"/>
      <c r="AK291" s="239"/>
      <c r="AL291" s="226"/>
      <c r="AM291" s="239"/>
      <c r="AN291" s="225"/>
      <c r="AO291" s="225"/>
      <c r="AP291" s="252"/>
      <c r="AQ291" s="226"/>
      <c r="AR291" s="253"/>
      <c r="AS291" s="255"/>
      <c r="AT291" s="225"/>
      <c r="AU291" s="225"/>
      <c r="AV291" s="225"/>
      <c r="AW291" s="234"/>
      <c r="AX291" s="224"/>
      <c r="AY291" s="225"/>
      <c r="AZ291" s="226"/>
      <c r="BA291" s="223"/>
      <c r="BB291" s="227"/>
    </row>
    <row r="292" ht="15.75" customHeight="1">
      <c r="A292" s="233"/>
      <c r="B292" s="229"/>
      <c r="C292" s="230"/>
      <c r="D292" s="231"/>
      <c r="E292" s="230"/>
      <c r="F292" s="232"/>
      <c r="G292" s="201"/>
      <c r="H292" s="230"/>
      <c r="I292" s="230"/>
      <c r="J292" s="225"/>
      <c r="K292" s="225"/>
      <c r="L292" s="225"/>
      <c r="M292" s="225"/>
      <c r="N292" s="233"/>
      <c r="O292" s="225"/>
      <c r="P292" s="225"/>
      <c r="Q292" s="233"/>
      <c r="R292" s="225"/>
      <c r="S292" s="233"/>
      <c r="T292" s="225"/>
      <c r="U292" s="234"/>
      <c r="V292" s="235"/>
      <c r="W292" s="236"/>
      <c r="X292" s="236"/>
      <c r="Y292" s="236"/>
      <c r="Z292" s="237"/>
      <c r="AA292" s="238"/>
      <c r="AB292" s="236"/>
      <c r="AC292" s="237"/>
      <c r="AD292" s="238"/>
      <c r="AE292" s="233"/>
      <c r="AF292" s="252"/>
      <c r="AG292" s="224"/>
      <c r="AH292" s="226"/>
      <c r="AI292" s="239"/>
      <c r="AJ292" s="226"/>
      <c r="AK292" s="239"/>
      <c r="AL292" s="226"/>
      <c r="AM292" s="239"/>
      <c r="AN292" s="225"/>
      <c r="AO292" s="225"/>
      <c r="AP292" s="252"/>
      <c r="AQ292" s="226"/>
      <c r="AR292" s="253"/>
      <c r="AS292" s="255"/>
      <c r="AT292" s="225"/>
      <c r="AU292" s="225"/>
      <c r="AV292" s="225"/>
      <c r="AW292" s="234"/>
      <c r="AX292" s="224"/>
      <c r="AY292" s="225"/>
      <c r="AZ292" s="226"/>
      <c r="BA292" s="223"/>
      <c r="BB292" s="227"/>
    </row>
    <row r="293" ht="15.75" customHeight="1">
      <c r="A293" s="233"/>
      <c r="B293" s="229"/>
      <c r="C293" s="230"/>
      <c r="D293" s="231"/>
      <c r="E293" s="230"/>
      <c r="F293" s="232"/>
      <c r="G293" s="201"/>
      <c r="H293" s="230"/>
      <c r="I293" s="230"/>
      <c r="J293" s="225"/>
      <c r="K293" s="225"/>
      <c r="L293" s="225"/>
      <c r="M293" s="225"/>
      <c r="N293" s="233"/>
      <c r="O293" s="225"/>
      <c r="P293" s="225"/>
      <c r="Q293" s="233"/>
      <c r="R293" s="225"/>
      <c r="S293" s="233"/>
      <c r="T293" s="225"/>
      <c r="U293" s="234"/>
      <c r="V293" s="235"/>
      <c r="W293" s="236"/>
      <c r="X293" s="236"/>
      <c r="Y293" s="236"/>
      <c r="Z293" s="237"/>
      <c r="AA293" s="238"/>
      <c r="AB293" s="236"/>
      <c r="AC293" s="237"/>
      <c r="AD293" s="238"/>
      <c r="AE293" s="233"/>
      <c r="AF293" s="252"/>
      <c r="AG293" s="224"/>
      <c r="AH293" s="226"/>
      <c r="AI293" s="239"/>
      <c r="AJ293" s="226"/>
      <c r="AK293" s="239"/>
      <c r="AL293" s="226"/>
      <c r="AM293" s="239"/>
      <c r="AN293" s="225"/>
      <c r="AO293" s="225"/>
      <c r="AP293" s="252"/>
      <c r="AQ293" s="226"/>
      <c r="AR293" s="253"/>
      <c r="AS293" s="255"/>
      <c r="AT293" s="225"/>
      <c r="AU293" s="225"/>
      <c r="AV293" s="225"/>
      <c r="AW293" s="234"/>
      <c r="AX293" s="224"/>
      <c r="AY293" s="225"/>
      <c r="AZ293" s="226"/>
      <c r="BA293" s="223"/>
      <c r="BB293" s="227"/>
    </row>
    <row r="294" ht="15.75" customHeight="1">
      <c r="A294" s="233"/>
      <c r="B294" s="229"/>
      <c r="C294" s="230"/>
      <c r="D294" s="231"/>
      <c r="E294" s="230"/>
      <c r="F294" s="232"/>
      <c r="G294" s="201"/>
      <c r="H294" s="230"/>
      <c r="I294" s="230"/>
      <c r="J294" s="225"/>
      <c r="K294" s="225"/>
      <c r="L294" s="225"/>
      <c r="M294" s="225"/>
      <c r="N294" s="233"/>
      <c r="O294" s="225"/>
      <c r="P294" s="225"/>
      <c r="Q294" s="233"/>
      <c r="R294" s="225"/>
      <c r="S294" s="233"/>
      <c r="T294" s="225"/>
      <c r="U294" s="234"/>
      <c r="V294" s="235"/>
      <c r="W294" s="236"/>
      <c r="X294" s="236"/>
      <c r="Y294" s="236"/>
      <c r="Z294" s="237"/>
      <c r="AA294" s="238"/>
      <c r="AB294" s="236"/>
      <c r="AC294" s="237"/>
      <c r="AD294" s="238"/>
      <c r="AE294" s="233"/>
      <c r="AF294" s="252"/>
      <c r="AG294" s="224"/>
      <c r="AH294" s="226"/>
      <c r="AI294" s="239"/>
      <c r="AJ294" s="226"/>
      <c r="AK294" s="239"/>
      <c r="AL294" s="226"/>
      <c r="AM294" s="239"/>
      <c r="AN294" s="225"/>
      <c r="AO294" s="225"/>
      <c r="AP294" s="252"/>
      <c r="AQ294" s="226"/>
      <c r="AR294" s="253"/>
      <c r="AS294" s="255"/>
      <c r="AT294" s="225"/>
      <c r="AU294" s="225"/>
      <c r="AV294" s="225"/>
      <c r="AW294" s="234"/>
      <c r="AX294" s="224"/>
      <c r="AY294" s="225"/>
      <c r="AZ294" s="226"/>
      <c r="BA294" s="223"/>
      <c r="BB294" s="227"/>
    </row>
    <row r="295" ht="15.75" customHeight="1">
      <c r="A295" s="233"/>
      <c r="B295" s="229"/>
      <c r="C295" s="230"/>
      <c r="D295" s="231"/>
      <c r="E295" s="230"/>
      <c r="F295" s="232"/>
      <c r="G295" s="201"/>
      <c r="H295" s="230"/>
      <c r="I295" s="230"/>
      <c r="J295" s="225"/>
      <c r="K295" s="225"/>
      <c r="L295" s="225"/>
      <c r="M295" s="225"/>
      <c r="N295" s="233"/>
      <c r="O295" s="225"/>
      <c r="P295" s="225"/>
      <c r="Q295" s="233"/>
      <c r="R295" s="225"/>
      <c r="S295" s="233"/>
      <c r="T295" s="225"/>
      <c r="U295" s="234"/>
      <c r="V295" s="235"/>
      <c r="W295" s="236"/>
      <c r="X295" s="236"/>
      <c r="Y295" s="236"/>
      <c r="Z295" s="237"/>
      <c r="AA295" s="238"/>
      <c r="AB295" s="236"/>
      <c r="AC295" s="237"/>
      <c r="AD295" s="238"/>
      <c r="AE295" s="233"/>
      <c r="AF295" s="252"/>
      <c r="AG295" s="224"/>
      <c r="AH295" s="226"/>
      <c r="AI295" s="239"/>
      <c r="AJ295" s="226"/>
      <c r="AK295" s="239"/>
      <c r="AL295" s="226"/>
      <c r="AM295" s="239"/>
      <c r="AN295" s="225"/>
      <c r="AO295" s="225"/>
      <c r="AP295" s="252"/>
      <c r="AQ295" s="226"/>
      <c r="AR295" s="253"/>
      <c r="AS295" s="255"/>
      <c r="AT295" s="225"/>
      <c r="AU295" s="225"/>
      <c r="AV295" s="225"/>
      <c r="AW295" s="234"/>
      <c r="AX295" s="224"/>
      <c r="AY295" s="225"/>
      <c r="AZ295" s="226"/>
      <c r="BA295" s="223"/>
      <c r="BB295" s="227"/>
    </row>
    <row r="296" ht="15.75" customHeight="1">
      <c r="A296" s="233"/>
      <c r="B296" s="229"/>
      <c r="C296" s="230"/>
      <c r="D296" s="231"/>
      <c r="E296" s="230"/>
      <c r="F296" s="232"/>
      <c r="G296" s="201"/>
      <c r="H296" s="230"/>
      <c r="I296" s="230"/>
      <c r="J296" s="225"/>
      <c r="K296" s="225"/>
      <c r="L296" s="225"/>
      <c r="M296" s="225"/>
      <c r="N296" s="233"/>
      <c r="O296" s="225"/>
      <c r="P296" s="225"/>
      <c r="Q296" s="233"/>
      <c r="R296" s="225"/>
      <c r="S296" s="233"/>
      <c r="T296" s="225"/>
      <c r="U296" s="234"/>
      <c r="V296" s="235"/>
      <c r="W296" s="236"/>
      <c r="X296" s="236"/>
      <c r="Y296" s="236"/>
      <c r="Z296" s="237"/>
      <c r="AA296" s="238"/>
      <c r="AB296" s="236"/>
      <c r="AC296" s="237"/>
      <c r="AD296" s="238"/>
      <c r="AE296" s="233"/>
      <c r="AF296" s="252"/>
      <c r="AG296" s="224"/>
      <c r="AH296" s="226"/>
      <c r="AI296" s="239"/>
      <c r="AJ296" s="226"/>
      <c r="AK296" s="239"/>
      <c r="AL296" s="226"/>
      <c r="AM296" s="239"/>
      <c r="AN296" s="225"/>
      <c r="AO296" s="225"/>
      <c r="AP296" s="252"/>
      <c r="AQ296" s="226"/>
      <c r="AR296" s="253"/>
      <c r="AS296" s="255"/>
      <c r="AT296" s="225"/>
      <c r="AU296" s="225"/>
      <c r="AV296" s="225"/>
      <c r="AW296" s="234"/>
      <c r="AX296" s="224"/>
      <c r="AY296" s="225"/>
      <c r="AZ296" s="226"/>
      <c r="BA296" s="223"/>
      <c r="BB296" s="227"/>
    </row>
    <row r="297" ht="15.75" customHeight="1">
      <c r="A297" s="233"/>
      <c r="B297" s="229"/>
      <c r="C297" s="230"/>
      <c r="D297" s="231"/>
      <c r="E297" s="230"/>
      <c r="F297" s="232"/>
      <c r="G297" s="201"/>
      <c r="H297" s="230"/>
      <c r="I297" s="230"/>
      <c r="J297" s="225"/>
      <c r="K297" s="225"/>
      <c r="L297" s="225"/>
      <c r="M297" s="225"/>
      <c r="N297" s="233"/>
      <c r="O297" s="225"/>
      <c r="P297" s="225"/>
      <c r="Q297" s="233"/>
      <c r="R297" s="225"/>
      <c r="S297" s="233"/>
      <c r="T297" s="225"/>
      <c r="U297" s="234"/>
      <c r="V297" s="235"/>
      <c r="W297" s="236"/>
      <c r="X297" s="236"/>
      <c r="Y297" s="236"/>
      <c r="Z297" s="237"/>
      <c r="AA297" s="238"/>
      <c r="AB297" s="236"/>
      <c r="AC297" s="237"/>
      <c r="AD297" s="238"/>
      <c r="AE297" s="233"/>
      <c r="AF297" s="252"/>
      <c r="AG297" s="224"/>
      <c r="AH297" s="226"/>
      <c r="AI297" s="239"/>
      <c r="AJ297" s="226"/>
      <c r="AK297" s="239"/>
      <c r="AL297" s="226"/>
      <c r="AM297" s="239"/>
      <c r="AN297" s="225"/>
      <c r="AO297" s="225"/>
      <c r="AP297" s="252"/>
      <c r="AQ297" s="226"/>
      <c r="AR297" s="253"/>
      <c r="AS297" s="255"/>
      <c r="AT297" s="225"/>
      <c r="AU297" s="225"/>
      <c r="AV297" s="225"/>
      <c r="AW297" s="234"/>
      <c r="AX297" s="224"/>
      <c r="AY297" s="225"/>
      <c r="AZ297" s="226"/>
      <c r="BA297" s="223"/>
      <c r="BB297" s="227"/>
    </row>
    <row r="298" ht="15.75" customHeight="1">
      <c r="A298" s="233"/>
      <c r="B298" s="229"/>
      <c r="C298" s="230"/>
      <c r="D298" s="231"/>
      <c r="E298" s="230"/>
      <c r="F298" s="232"/>
      <c r="G298" s="201"/>
      <c r="H298" s="230"/>
      <c r="I298" s="230"/>
      <c r="J298" s="225"/>
      <c r="K298" s="225"/>
      <c r="L298" s="225"/>
      <c r="M298" s="225"/>
      <c r="N298" s="233"/>
      <c r="O298" s="225"/>
      <c r="P298" s="225"/>
      <c r="Q298" s="233"/>
      <c r="R298" s="225"/>
      <c r="S298" s="233"/>
      <c r="T298" s="225"/>
      <c r="U298" s="234"/>
      <c r="V298" s="235"/>
      <c r="W298" s="236"/>
      <c r="X298" s="236"/>
      <c r="Y298" s="236"/>
      <c r="Z298" s="237"/>
      <c r="AA298" s="238"/>
      <c r="AB298" s="236"/>
      <c r="AC298" s="237"/>
      <c r="AD298" s="238"/>
      <c r="AE298" s="233"/>
      <c r="AF298" s="252"/>
      <c r="AG298" s="224"/>
      <c r="AH298" s="226"/>
      <c r="AI298" s="239"/>
      <c r="AJ298" s="226"/>
      <c r="AK298" s="239"/>
      <c r="AL298" s="226"/>
      <c r="AM298" s="239"/>
      <c r="AN298" s="225"/>
      <c r="AO298" s="225"/>
      <c r="AP298" s="252"/>
      <c r="AQ298" s="226"/>
      <c r="AR298" s="253"/>
      <c r="AS298" s="255"/>
      <c r="AT298" s="225"/>
      <c r="AU298" s="225"/>
      <c r="AV298" s="225"/>
      <c r="AW298" s="234"/>
      <c r="AX298" s="224"/>
      <c r="AY298" s="225"/>
      <c r="AZ298" s="226"/>
      <c r="BA298" s="223"/>
      <c r="BB298" s="227"/>
    </row>
    <row r="299" ht="15.75" customHeight="1">
      <c r="A299" s="233"/>
      <c r="B299" s="229"/>
      <c r="C299" s="230"/>
      <c r="D299" s="231"/>
      <c r="E299" s="230"/>
      <c r="F299" s="232"/>
      <c r="G299" s="201"/>
      <c r="H299" s="230"/>
      <c r="I299" s="230"/>
      <c r="J299" s="225"/>
      <c r="K299" s="225"/>
      <c r="L299" s="225"/>
      <c r="M299" s="225"/>
      <c r="N299" s="233"/>
      <c r="O299" s="225"/>
      <c r="P299" s="225"/>
      <c r="Q299" s="233"/>
      <c r="R299" s="225"/>
      <c r="S299" s="233"/>
      <c r="T299" s="225"/>
      <c r="U299" s="234"/>
      <c r="V299" s="235"/>
      <c r="W299" s="236"/>
      <c r="X299" s="236"/>
      <c r="Y299" s="236"/>
      <c r="Z299" s="237"/>
      <c r="AA299" s="238"/>
      <c r="AB299" s="236"/>
      <c r="AC299" s="237"/>
      <c r="AD299" s="238"/>
      <c r="AE299" s="233"/>
      <c r="AF299" s="252"/>
      <c r="AG299" s="224"/>
      <c r="AH299" s="226"/>
      <c r="AI299" s="239"/>
      <c r="AJ299" s="226"/>
      <c r="AK299" s="239"/>
      <c r="AL299" s="226"/>
      <c r="AM299" s="239"/>
      <c r="AN299" s="225"/>
      <c r="AO299" s="225"/>
      <c r="AP299" s="252"/>
      <c r="AQ299" s="226"/>
      <c r="AR299" s="253"/>
      <c r="AS299" s="255"/>
      <c r="AT299" s="225"/>
      <c r="AU299" s="225"/>
      <c r="AV299" s="225"/>
      <c r="AW299" s="234"/>
      <c r="AX299" s="224"/>
      <c r="AY299" s="225"/>
      <c r="AZ299" s="226"/>
      <c r="BA299" s="223"/>
      <c r="BB299" s="227"/>
    </row>
    <row r="300" ht="15.75" customHeight="1">
      <c r="A300" s="233"/>
      <c r="B300" s="229"/>
      <c r="C300" s="230"/>
      <c r="D300" s="231"/>
      <c r="E300" s="230"/>
      <c r="F300" s="232"/>
      <c r="G300" s="201"/>
      <c r="H300" s="230"/>
      <c r="I300" s="230"/>
      <c r="J300" s="225"/>
      <c r="K300" s="225"/>
      <c r="L300" s="225"/>
      <c r="M300" s="225"/>
      <c r="N300" s="233"/>
      <c r="O300" s="225"/>
      <c r="P300" s="225"/>
      <c r="Q300" s="233"/>
      <c r="R300" s="225"/>
      <c r="S300" s="233"/>
      <c r="T300" s="225"/>
      <c r="U300" s="234"/>
      <c r="V300" s="235"/>
      <c r="W300" s="236"/>
      <c r="X300" s="236"/>
      <c r="Y300" s="236"/>
      <c r="Z300" s="237"/>
      <c r="AA300" s="238"/>
      <c r="AB300" s="236"/>
      <c r="AC300" s="237"/>
      <c r="AD300" s="238"/>
      <c r="AE300" s="233"/>
      <c r="AF300" s="252"/>
      <c r="AG300" s="224"/>
      <c r="AH300" s="226"/>
      <c r="AI300" s="239"/>
      <c r="AJ300" s="226"/>
      <c r="AK300" s="239"/>
      <c r="AL300" s="226"/>
      <c r="AM300" s="239"/>
      <c r="AN300" s="225"/>
      <c r="AO300" s="225"/>
      <c r="AP300" s="252"/>
      <c r="AQ300" s="226"/>
      <c r="AR300" s="253"/>
      <c r="AS300" s="255"/>
      <c r="AT300" s="225"/>
      <c r="AU300" s="225"/>
      <c r="AV300" s="225"/>
      <c r="AW300" s="234"/>
      <c r="AX300" s="224"/>
      <c r="AY300" s="225"/>
      <c r="AZ300" s="226"/>
      <c r="BA300" s="223"/>
      <c r="BB300" s="227"/>
    </row>
    <row r="301" ht="15.75" customHeight="1">
      <c r="A301" s="233"/>
      <c r="B301" s="229"/>
      <c r="C301" s="230"/>
      <c r="D301" s="231"/>
      <c r="E301" s="230"/>
      <c r="F301" s="232"/>
      <c r="G301" s="201"/>
      <c r="H301" s="230"/>
      <c r="I301" s="230"/>
      <c r="J301" s="225"/>
      <c r="K301" s="225"/>
      <c r="L301" s="225"/>
      <c r="M301" s="225"/>
      <c r="N301" s="233"/>
      <c r="O301" s="225"/>
      <c r="P301" s="225"/>
      <c r="Q301" s="233"/>
      <c r="R301" s="225"/>
      <c r="S301" s="233"/>
      <c r="T301" s="225"/>
      <c r="U301" s="234"/>
      <c r="V301" s="235"/>
      <c r="W301" s="236"/>
      <c r="X301" s="236"/>
      <c r="Y301" s="236"/>
      <c r="Z301" s="237"/>
      <c r="AA301" s="238"/>
      <c r="AB301" s="236"/>
      <c r="AC301" s="237"/>
      <c r="AD301" s="238"/>
      <c r="AE301" s="233"/>
      <c r="AF301" s="252"/>
      <c r="AG301" s="224"/>
      <c r="AH301" s="226"/>
      <c r="AI301" s="239"/>
      <c r="AJ301" s="226"/>
      <c r="AK301" s="239"/>
      <c r="AL301" s="226"/>
      <c r="AM301" s="239"/>
      <c r="AN301" s="225"/>
      <c r="AO301" s="225"/>
      <c r="AP301" s="252"/>
      <c r="AQ301" s="226"/>
      <c r="AR301" s="253"/>
      <c r="AS301" s="255"/>
      <c r="AT301" s="225"/>
      <c r="AU301" s="225"/>
      <c r="AV301" s="225"/>
      <c r="AW301" s="234"/>
      <c r="AX301" s="224"/>
      <c r="AY301" s="225"/>
      <c r="AZ301" s="226"/>
      <c r="BA301" s="223"/>
      <c r="BB301" s="227"/>
    </row>
    <row r="302" ht="15.75" customHeight="1">
      <c r="A302" s="233"/>
      <c r="B302" s="229"/>
      <c r="C302" s="230"/>
      <c r="D302" s="231"/>
      <c r="E302" s="230"/>
      <c r="F302" s="232"/>
      <c r="G302" s="201"/>
      <c r="H302" s="230"/>
      <c r="I302" s="230"/>
      <c r="J302" s="225"/>
      <c r="K302" s="225"/>
      <c r="L302" s="225"/>
      <c r="M302" s="225"/>
      <c r="N302" s="233"/>
      <c r="O302" s="225"/>
      <c r="P302" s="225"/>
      <c r="Q302" s="233"/>
      <c r="R302" s="225"/>
      <c r="S302" s="233"/>
      <c r="T302" s="225"/>
      <c r="U302" s="234"/>
      <c r="V302" s="235"/>
      <c r="W302" s="236"/>
      <c r="X302" s="236"/>
      <c r="Y302" s="236"/>
      <c r="Z302" s="237"/>
      <c r="AA302" s="238"/>
      <c r="AB302" s="236"/>
      <c r="AC302" s="237"/>
      <c r="AD302" s="238"/>
      <c r="AE302" s="233"/>
      <c r="AF302" s="252"/>
      <c r="AG302" s="224"/>
      <c r="AH302" s="226"/>
      <c r="AI302" s="239"/>
      <c r="AJ302" s="226"/>
      <c r="AK302" s="239"/>
      <c r="AL302" s="226"/>
      <c r="AM302" s="239"/>
      <c r="AN302" s="225"/>
      <c r="AO302" s="225"/>
      <c r="AP302" s="252"/>
      <c r="AQ302" s="226"/>
      <c r="AR302" s="253"/>
      <c r="AS302" s="255"/>
      <c r="AT302" s="225"/>
      <c r="AU302" s="225"/>
      <c r="AV302" s="225"/>
      <c r="AW302" s="234"/>
      <c r="AX302" s="224"/>
      <c r="AY302" s="225"/>
      <c r="AZ302" s="226"/>
      <c r="BA302" s="223"/>
      <c r="BB302" s="227"/>
    </row>
    <row r="303" ht="15.75" customHeight="1">
      <c r="A303" s="233"/>
      <c r="B303" s="229"/>
      <c r="C303" s="230"/>
      <c r="D303" s="231"/>
      <c r="E303" s="230"/>
      <c r="F303" s="232"/>
      <c r="G303" s="201"/>
      <c r="H303" s="230"/>
      <c r="I303" s="230"/>
      <c r="J303" s="225"/>
      <c r="K303" s="225"/>
      <c r="L303" s="225"/>
      <c r="M303" s="225"/>
      <c r="N303" s="233"/>
      <c r="O303" s="225"/>
      <c r="P303" s="225"/>
      <c r="Q303" s="233"/>
      <c r="R303" s="225"/>
      <c r="S303" s="233"/>
      <c r="T303" s="225"/>
      <c r="U303" s="234"/>
      <c r="V303" s="235"/>
      <c r="W303" s="236"/>
      <c r="X303" s="236"/>
      <c r="Y303" s="236"/>
      <c r="Z303" s="237"/>
      <c r="AA303" s="238"/>
      <c r="AB303" s="236"/>
      <c r="AC303" s="237"/>
      <c r="AD303" s="238"/>
      <c r="AE303" s="233"/>
      <c r="AF303" s="252"/>
      <c r="AG303" s="224"/>
      <c r="AH303" s="226"/>
      <c r="AI303" s="239"/>
      <c r="AJ303" s="226"/>
      <c r="AK303" s="239"/>
      <c r="AL303" s="226"/>
      <c r="AM303" s="239"/>
      <c r="AN303" s="225"/>
      <c r="AO303" s="225"/>
      <c r="AP303" s="252"/>
      <c r="AQ303" s="226"/>
      <c r="AR303" s="253"/>
      <c r="AS303" s="255"/>
      <c r="AT303" s="225"/>
      <c r="AU303" s="225"/>
      <c r="AV303" s="225"/>
      <c r="AW303" s="234"/>
      <c r="AX303" s="224"/>
      <c r="AY303" s="225"/>
      <c r="AZ303" s="226"/>
      <c r="BA303" s="223"/>
      <c r="BB303" s="227"/>
    </row>
    <row r="304" ht="15.75" customHeight="1">
      <c r="A304" s="233"/>
      <c r="B304" s="229"/>
      <c r="C304" s="230"/>
      <c r="D304" s="231"/>
      <c r="E304" s="230"/>
      <c r="F304" s="232"/>
      <c r="G304" s="201"/>
      <c r="H304" s="230"/>
      <c r="I304" s="230"/>
      <c r="J304" s="225"/>
      <c r="K304" s="225"/>
      <c r="L304" s="225"/>
      <c r="M304" s="225"/>
      <c r="N304" s="233"/>
      <c r="O304" s="225"/>
      <c r="P304" s="225"/>
      <c r="Q304" s="233"/>
      <c r="R304" s="225"/>
      <c r="S304" s="233"/>
      <c r="T304" s="225"/>
      <c r="U304" s="234"/>
      <c r="V304" s="235"/>
      <c r="W304" s="236"/>
      <c r="X304" s="236"/>
      <c r="Y304" s="236"/>
      <c r="Z304" s="237"/>
      <c r="AA304" s="238"/>
      <c r="AB304" s="236"/>
      <c r="AC304" s="237"/>
      <c r="AD304" s="238"/>
      <c r="AE304" s="233"/>
      <c r="AF304" s="252"/>
      <c r="AG304" s="224"/>
      <c r="AH304" s="226"/>
      <c r="AI304" s="239"/>
      <c r="AJ304" s="226"/>
      <c r="AK304" s="239"/>
      <c r="AL304" s="226"/>
      <c r="AM304" s="239"/>
      <c r="AN304" s="225"/>
      <c r="AO304" s="225"/>
      <c r="AP304" s="252"/>
      <c r="AQ304" s="226"/>
      <c r="AR304" s="253"/>
      <c r="AS304" s="255"/>
      <c r="AT304" s="225"/>
      <c r="AU304" s="225"/>
      <c r="AV304" s="225"/>
      <c r="AW304" s="234"/>
      <c r="AX304" s="224"/>
      <c r="AY304" s="225"/>
      <c r="AZ304" s="226"/>
      <c r="BA304" s="223"/>
      <c r="BB304" s="227"/>
    </row>
    <row r="305" ht="15.75" customHeight="1">
      <c r="A305" s="233"/>
      <c r="B305" s="229"/>
      <c r="C305" s="230"/>
      <c r="D305" s="231"/>
      <c r="E305" s="230"/>
      <c r="F305" s="232"/>
      <c r="G305" s="201"/>
      <c r="H305" s="230"/>
      <c r="I305" s="230"/>
      <c r="J305" s="225"/>
      <c r="K305" s="225"/>
      <c r="L305" s="225"/>
      <c r="M305" s="225"/>
      <c r="N305" s="233"/>
      <c r="O305" s="225"/>
      <c r="P305" s="225"/>
      <c r="Q305" s="233"/>
      <c r="R305" s="225"/>
      <c r="S305" s="233"/>
      <c r="T305" s="225"/>
      <c r="U305" s="234"/>
      <c r="V305" s="235"/>
      <c r="W305" s="236"/>
      <c r="X305" s="236"/>
      <c r="Y305" s="236"/>
      <c r="Z305" s="237"/>
      <c r="AA305" s="238"/>
      <c r="AB305" s="236"/>
      <c r="AC305" s="237"/>
      <c r="AD305" s="238"/>
      <c r="AE305" s="233"/>
      <c r="AF305" s="252"/>
      <c r="AG305" s="224"/>
      <c r="AH305" s="226"/>
      <c r="AI305" s="239"/>
      <c r="AJ305" s="226"/>
      <c r="AK305" s="239"/>
      <c r="AL305" s="226"/>
      <c r="AM305" s="239"/>
      <c r="AN305" s="225"/>
      <c r="AO305" s="225"/>
      <c r="AP305" s="252"/>
      <c r="AQ305" s="226"/>
      <c r="AR305" s="253"/>
      <c r="AS305" s="255"/>
      <c r="AT305" s="225"/>
      <c r="AU305" s="225"/>
      <c r="AV305" s="225"/>
      <c r="AW305" s="234"/>
      <c r="AX305" s="224"/>
      <c r="AY305" s="225"/>
      <c r="AZ305" s="226"/>
      <c r="BA305" s="223"/>
      <c r="BB305" s="227"/>
    </row>
    <row r="306" ht="15.75" customHeight="1">
      <c r="A306" s="233"/>
      <c r="B306" s="229"/>
      <c r="C306" s="230"/>
      <c r="D306" s="231"/>
      <c r="E306" s="230"/>
      <c r="F306" s="232"/>
      <c r="G306" s="201"/>
      <c r="H306" s="230"/>
      <c r="I306" s="230"/>
      <c r="J306" s="225"/>
      <c r="K306" s="225"/>
      <c r="L306" s="225"/>
      <c r="M306" s="225"/>
      <c r="N306" s="233"/>
      <c r="O306" s="225"/>
      <c r="P306" s="225"/>
      <c r="Q306" s="233"/>
      <c r="R306" s="225"/>
      <c r="S306" s="233"/>
      <c r="T306" s="225"/>
      <c r="U306" s="234"/>
      <c r="V306" s="235"/>
      <c r="W306" s="236"/>
      <c r="X306" s="236"/>
      <c r="Y306" s="236"/>
      <c r="Z306" s="237"/>
      <c r="AA306" s="238"/>
      <c r="AB306" s="236"/>
      <c r="AC306" s="237"/>
      <c r="AD306" s="238"/>
      <c r="AE306" s="233"/>
      <c r="AF306" s="252"/>
      <c r="AG306" s="224"/>
      <c r="AH306" s="226"/>
      <c r="AI306" s="239"/>
      <c r="AJ306" s="226"/>
      <c r="AK306" s="239"/>
      <c r="AL306" s="226"/>
      <c r="AM306" s="239"/>
      <c r="AN306" s="225"/>
      <c r="AO306" s="225"/>
      <c r="AP306" s="252"/>
      <c r="AQ306" s="226"/>
      <c r="AR306" s="253"/>
      <c r="AS306" s="255"/>
      <c r="AT306" s="225"/>
      <c r="AU306" s="225"/>
      <c r="AV306" s="225"/>
      <c r="AW306" s="234"/>
      <c r="AX306" s="224"/>
      <c r="AY306" s="225"/>
      <c r="AZ306" s="226"/>
      <c r="BA306" s="223"/>
      <c r="BB306" s="227"/>
    </row>
    <row r="307" ht="15.75" customHeight="1">
      <c r="A307" s="233"/>
      <c r="B307" s="229"/>
      <c r="C307" s="230"/>
      <c r="D307" s="231"/>
      <c r="E307" s="230"/>
      <c r="F307" s="232"/>
      <c r="G307" s="201"/>
      <c r="H307" s="230"/>
      <c r="I307" s="230"/>
      <c r="J307" s="225"/>
      <c r="K307" s="225"/>
      <c r="L307" s="225"/>
      <c r="M307" s="225"/>
      <c r="N307" s="233"/>
      <c r="O307" s="225"/>
      <c r="P307" s="225"/>
      <c r="Q307" s="233"/>
      <c r="R307" s="225"/>
      <c r="S307" s="233"/>
      <c r="T307" s="225"/>
      <c r="U307" s="234"/>
      <c r="V307" s="235"/>
      <c r="W307" s="236"/>
      <c r="X307" s="236"/>
      <c r="Y307" s="236"/>
      <c r="Z307" s="237"/>
      <c r="AA307" s="238"/>
      <c r="AB307" s="236"/>
      <c r="AC307" s="237"/>
      <c r="AD307" s="238"/>
      <c r="AE307" s="233"/>
      <c r="AF307" s="252"/>
      <c r="AG307" s="224"/>
      <c r="AH307" s="226"/>
      <c r="AI307" s="239"/>
      <c r="AJ307" s="226"/>
      <c r="AK307" s="239"/>
      <c r="AL307" s="226"/>
      <c r="AM307" s="239"/>
      <c r="AN307" s="225"/>
      <c r="AO307" s="225"/>
      <c r="AP307" s="252"/>
      <c r="AQ307" s="226"/>
      <c r="AR307" s="253"/>
      <c r="AS307" s="255"/>
      <c r="AT307" s="225"/>
      <c r="AU307" s="225"/>
      <c r="AV307" s="225"/>
      <c r="AW307" s="234"/>
      <c r="AX307" s="224"/>
      <c r="AY307" s="225"/>
      <c r="AZ307" s="226"/>
      <c r="BA307" s="223"/>
      <c r="BB307" s="227"/>
    </row>
    <row r="308" ht="15.75" customHeight="1">
      <c r="A308" s="233"/>
      <c r="B308" s="229"/>
      <c r="C308" s="230"/>
      <c r="D308" s="231"/>
      <c r="E308" s="230"/>
      <c r="F308" s="232"/>
      <c r="G308" s="201"/>
      <c r="H308" s="230"/>
      <c r="I308" s="230"/>
      <c r="J308" s="225"/>
      <c r="K308" s="225"/>
      <c r="L308" s="225"/>
      <c r="M308" s="225"/>
      <c r="N308" s="233"/>
      <c r="O308" s="225"/>
      <c r="P308" s="225"/>
      <c r="Q308" s="233"/>
      <c r="R308" s="225"/>
      <c r="S308" s="233"/>
      <c r="T308" s="225"/>
      <c r="U308" s="234"/>
      <c r="V308" s="235"/>
      <c r="W308" s="236"/>
      <c r="X308" s="236"/>
      <c r="Y308" s="236"/>
      <c r="Z308" s="237"/>
      <c r="AA308" s="238"/>
      <c r="AB308" s="236"/>
      <c r="AC308" s="237"/>
      <c r="AD308" s="238"/>
      <c r="AE308" s="233"/>
      <c r="AF308" s="252"/>
      <c r="AG308" s="224"/>
      <c r="AH308" s="226"/>
      <c r="AI308" s="239"/>
      <c r="AJ308" s="226"/>
      <c r="AK308" s="239"/>
      <c r="AL308" s="226"/>
      <c r="AM308" s="239"/>
      <c r="AN308" s="225"/>
      <c r="AO308" s="225"/>
      <c r="AP308" s="252"/>
      <c r="AQ308" s="226"/>
      <c r="AR308" s="253"/>
      <c r="AS308" s="255"/>
      <c r="AT308" s="225"/>
      <c r="AU308" s="225"/>
      <c r="AV308" s="225"/>
      <c r="AW308" s="234"/>
      <c r="AX308" s="224"/>
      <c r="AY308" s="225"/>
      <c r="AZ308" s="226"/>
      <c r="BA308" s="223"/>
      <c r="BB308" s="227"/>
    </row>
    <row r="309" ht="15.75" customHeight="1">
      <c r="A309" s="233"/>
      <c r="B309" s="229"/>
      <c r="C309" s="230"/>
      <c r="D309" s="231"/>
      <c r="E309" s="230"/>
      <c r="F309" s="232"/>
      <c r="G309" s="201"/>
      <c r="H309" s="230"/>
      <c r="I309" s="230"/>
      <c r="J309" s="225"/>
      <c r="K309" s="225"/>
      <c r="L309" s="225"/>
      <c r="M309" s="225"/>
      <c r="N309" s="233"/>
      <c r="O309" s="225"/>
      <c r="P309" s="225"/>
      <c r="Q309" s="233"/>
      <c r="R309" s="225"/>
      <c r="S309" s="233"/>
      <c r="T309" s="225"/>
      <c r="U309" s="234"/>
      <c r="V309" s="235"/>
      <c r="W309" s="236"/>
      <c r="X309" s="236"/>
      <c r="Y309" s="236"/>
      <c r="Z309" s="237"/>
      <c r="AA309" s="238"/>
      <c r="AB309" s="236"/>
      <c r="AC309" s="237"/>
      <c r="AD309" s="238"/>
      <c r="AE309" s="233"/>
      <c r="AF309" s="252"/>
      <c r="AG309" s="224"/>
      <c r="AH309" s="226"/>
      <c r="AI309" s="239"/>
      <c r="AJ309" s="226"/>
      <c r="AK309" s="239"/>
      <c r="AL309" s="226"/>
      <c r="AM309" s="239"/>
      <c r="AN309" s="225"/>
      <c r="AO309" s="225"/>
      <c r="AP309" s="252"/>
      <c r="AQ309" s="226"/>
      <c r="AR309" s="253"/>
      <c r="AS309" s="255"/>
      <c r="AT309" s="225"/>
      <c r="AU309" s="225"/>
      <c r="AV309" s="225"/>
      <c r="AW309" s="234"/>
      <c r="AX309" s="224"/>
      <c r="AY309" s="225"/>
      <c r="AZ309" s="226"/>
      <c r="BA309" s="223"/>
      <c r="BB309" s="227"/>
    </row>
    <row r="310" ht="15.75" customHeight="1">
      <c r="A310" s="233"/>
      <c r="B310" s="229"/>
      <c r="C310" s="230"/>
      <c r="D310" s="231"/>
      <c r="E310" s="230"/>
      <c r="F310" s="232"/>
      <c r="G310" s="201"/>
      <c r="H310" s="230"/>
      <c r="I310" s="230"/>
      <c r="J310" s="225"/>
      <c r="K310" s="225"/>
      <c r="L310" s="225"/>
      <c r="M310" s="225"/>
      <c r="N310" s="233"/>
      <c r="O310" s="225"/>
      <c r="P310" s="225"/>
      <c r="Q310" s="233"/>
      <c r="R310" s="225"/>
      <c r="S310" s="233"/>
      <c r="T310" s="225"/>
      <c r="U310" s="234"/>
      <c r="V310" s="235"/>
      <c r="W310" s="236"/>
      <c r="X310" s="236"/>
      <c r="Y310" s="236"/>
      <c r="Z310" s="237"/>
      <c r="AA310" s="238"/>
      <c r="AB310" s="236"/>
      <c r="AC310" s="237"/>
      <c r="AD310" s="238"/>
      <c r="AE310" s="233"/>
      <c r="AF310" s="252"/>
      <c r="AG310" s="224"/>
      <c r="AH310" s="226"/>
      <c r="AI310" s="239"/>
      <c r="AJ310" s="226"/>
      <c r="AK310" s="239"/>
      <c r="AL310" s="226"/>
      <c r="AM310" s="239"/>
      <c r="AN310" s="225"/>
      <c r="AO310" s="225"/>
      <c r="AP310" s="252"/>
      <c r="AQ310" s="226"/>
      <c r="AR310" s="253"/>
      <c r="AS310" s="255"/>
      <c r="AT310" s="225"/>
      <c r="AU310" s="225"/>
      <c r="AV310" s="225"/>
      <c r="AW310" s="234"/>
      <c r="AX310" s="224"/>
      <c r="AY310" s="225"/>
      <c r="AZ310" s="226"/>
      <c r="BA310" s="223"/>
      <c r="BB310" s="227"/>
    </row>
    <row r="311" ht="15.75" customHeight="1">
      <c r="A311" s="233"/>
      <c r="B311" s="229"/>
      <c r="C311" s="230"/>
      <c r="D311" s="231"/>
      <c r="E311" s="230"/>
      <c r="F311" s="232"/>
      <c r="G311" s="201"/>
      <c r="H311" s="230"/>
      <c r="I311" s="230"/>
      <c r="J311" s="225"/>
      <c r="K311" s="225"/>
      <c r="L311" s="225"/>
      <c r="M311" s="225"/>
      <c r="N311" s="233"/>
      <c r="O311" s="225"/>
      <c r="P311" s="225"/>
      <c r="Q311" s="233"/>
      <c r="R311" s="225"/>
      <c r="S311" s="233"/>
      <c r="T311" s="225"/>
      <c r="U311" s="234"/>
      <c r="V311" s="235"/>
      <c r="W311" s="236"/>
      <c r="X311" s="236"/>
      <c r="Y311" s="236"/>
      <c r="Z311" s="237"/>
      <c r="AA311" s="238"/>
      <c r="AB311" s="236"/>
      <c r="AC311" s="237"/>
      <c r="AD311" s="238"/>
      <c r="AE311" s="233"/>
      <c r="AF311" s="252"/>
      <c r="AG311" s="224"/>
      <c r="AH311" s="226"/>
      <c r="AI311" s="239"/>
      <c r="AJ311" s="226"/>
      <c r="AK311" s="239"/>
      <c r="AL311" s="226"/>
      <c r="AM311" s="239"/>
      <c r="AN311" s="225"/>
      <c r="AO311" s="225"/>
      <c r="AP311" s="252"/>
      <c r="AQ311" s="226"/>
      <c r="AR311" s="253"/>
      <c r="AS311" s="255"/>
      <c r="AT311" s="225"/>
      <c r="AU311" s="225"/>
      <c r="AV311" s="225"/>
      <c r="AW311" s="234"/>
      <c r="AX311" s="224"/>
      <c r="AY311" s="225"/>
      <c r="AZ311" s="226"/>
      <c r="BA311" s="223"/>
      <c r="BB311" s="227"/>
    </row>
    <row r="312" ht="15.75" customHeight="1">
      <c r="A312" s="233"/>
      <c r="B312" s="229"/>
      <c r="C312" s="230"/>
      <c r="D312" s="231"/>
      <c r="E312" s="230"/>
      <c r="F312" s="232"/>
      <c r="G312" s="201"/>
      <c r="H312" s="230"/>
      <c r="I312" s="230"/>
      <c r="J312" s="225"/>
      <c r="K312" s="225"/>
      <c r="L312" s="225"/>
      <c r="M312" s="225"/>
      <c r="N312" s="233"/>
      <c r="O312" s="225"/>
      <c r="P312" s="225"/>
      <c r="Q312" s="233"/>
      <c r="R312" s="225"/>
      <c r="S312" s="233"/>
      <c r="T312" s="225"/>
      <c r="U312" s="234"/>
      <c r="V312" s="235"/>
      <c r="W312" s="236"/>
      <c r="X312" s="236"/>
      <c r="Y312" s="236"/>
      <c r="Z312" s="237"/>
      <c r="AA312" s="238"/>
      <c r="AB312" s="236"/>
      <c r="AC312" s="237"/>
      <c r="AD312" s="238"/>
      <c r="AE312" s="233"/>
      <c r="AF312" s="252"/>
      <c r="AG312" s="224"/>
      <c r="AH312" s="226"/>
      <c r="AI312" s="239"/>
      <c r="AJ312" s="226"/>
      <c r="AK312" s="239"/>
      <c r="AL312" s="226"/>
      <c r="AM312" s="239"/>
      <c r="AN312" s="225"/>
      <c r="AO312" s="225"/>
      <c r="AP312" s="252"/>
      <c r="AQ312" s="226"/>
      <c r="AR312" s="253"/>
      <c r="AS312" s="255"/>
      <c r="AT312" s="225"/>
      <c r="AU312" s="225"/>
      <c r="AV312" s="225"/>
      <c r="AW312" s="234"/>
      <c r="AX312" s="224"/>
      <c r="AY312" s="225"/>
      <c r="AZ312" s="226"/>
      <c r="BA312" s="223"/>
      <c r="BB312" s="227"/>
    </row>
    <row r="313" ht="15.75" customHeight="1">
      <c r="A313" s="233"/>
      <c r="B313" s="229"/>
      <c r="C313" s="230"/>
      <c r="D313" s="231"/>
      <c r="E313" s="230"/>
      <c r="F313" s="232"/>
      <c r="G313" s="201"/>
      <c r="H313" s="230"/>
      <c r="I313" s="230"/>
      <c r="J313" s="225"/>
      <c r="K313" s="225"/>
      <c r="L313" s="225"/>
      <c r="M313" s="225"/>
      <c r="N313" s="233"/>
      <c r="O313" s="225"/>
      <c r="P313" s="225"/>
      <c r="Q313" s="233"/>
      <c r="R313" s="225"/>
      <c r="S313" s="233"/>
      <c r="T313" s="225"/>
      <c r="U313" s="234"/>
      <c r="V313" s="235"/>
      <c r="W313" s="236"/>
      <c r="X313" s="236"/>
      <c r="Y313" s="236"/>
      <c r="Z313" s="237"/>
      <c r="AA313" s="238"/>
      <c r="AB313" s="236"/>
      <c r="AC313" s="237"/>
      <c r="AD313" s="238"/>
      <c r="AE313" s="233"/>
      <c r="AF313" s="252"/>
      <c r="AG313" s="224"/>
      <c r="AH313" s="226"/>
      <c r="AI313" s="239"/>
      <c r="AJ313" s="226"/>
      <c r="AK313" s="239"/>
      <c r="AL313" s="226"/>
      <c r="AM313" s="239"/>
      <c r="AN313" s="225"/>
      <c r="AO313" s="225"/>
      <c r="AP313" s="252"/>
      <c r="AQ313" s="226"/>
      <c r="AR313" s="253"/>
      <c r="AS313" s="255"/>
      <c r="AT313" s="225"/>
      <c r="AU313" s="225"/>
      <c r="AV313" s="225"/>
      <c r="AW313" s="234"/>
      <c r="AX313" s="224"/>
      <c r="AY313" s="225"/>
      <c r="AZ313" s="226"/>
      <c r="BA313" s="223"/>
      <c r="BB313" s="227"/>
    </row>
    <row r="314" ht="15.75" customHeight="1">
      <c r="A314" s="233"/>
      <c r="B314" s="229"/>
      <c r="C314" s="230"/>
      <c r="D314" s="231"/>
      <c r="E314" s="230"/>
      <c r="F314" s="232"/>
      <c r="G314" s="201"/>
      <c r="H314" s="230"/>
      <c r="I314" s="230"/>
      <c r="J314" s="225"/>
      <c r="K314" s="225"/>
      <c r="L314" s="225"/>
      <c r="M314" s="225"/>
      <c r="N314" s="233"/>
      <c r="O314" s="225"/>
      <c r="P314" s="225"/>
      <c r="Q314" s="233"/>
      <c r="R314" s="225"/>
      <c r="S314" s="233"/>
      <c r="T314" s="225"/>
      <c r="U314" s="234"/>
      <c r="V314" s="235"/>
      <c r="W314" s="236"/>
      <c r="X314" s="236"/>
      <c r="Y314" s="236"/>
      <c r="Z314" s="237"/>
      <c r="AA314" s="238"/>
      <c r="AB314" s="236"/>
      <c r="AC314" s="237"/>
      <c r="AD314" s="238"/>
      <c r="AE314" s="233"/>
      <c r="AF314" s="252"/>
      <c r="AG314" s="224"/>
      <c r="AH314" s="226"/>
      <c r="AI314" s="239"/>
      <c r="AJ314" s="226"/>
      <c r="AK314" s="239"/>
      <c r="AL314" s="226"/>
      <c r="AM314" s="239"/>
      <c r="AN314" s="225"/>
      <c r="AO314" s="225"/>
      <c r="AP314" s="252"/>
      <c r="AQ314" s="226"/>
      <c r="AR314" s="253"/>
      <c r="AS314" s="255"/>
      <c r="AT314" s="225"/>
      <c r="AU314" s="225"/>
      <c r="AV314" s="225"/>
      <c r="AW314" s="234"/>
      <c r="AX314" s="224"/>
      <c r="AY314" s="225"/>
      <c r="AZ314" s="226"/>
      <c r="BA314" s="223"/>
      <c r="BB314" s="227"/>
    </row>
    <row r="315" ht="15.75" customHeight="1">
      <c r="A315" s="233"/>
      <c r="B315" s="229"/>
      <c r="C315" s="230"/>
      <c r="D315" s="231"/>
      <c r="E315" s="230"/>
      <c r="F315" s="232"/>
      <c r="G315" s="201"/>
      <c r="H315" s="230"/>
      <c r="I315" s="230"/>
      <c r="J315" s="225"/>
      <c r="K315" s="225"/>
      <c r="L315" s="225"/>
      <c r="M315" s="225"/>
      <c r="N315" s="233"/>
      <c r="O315" s="225"/>
      <c r="P315" s="225"/>
      <c r="Q315" s="233"/>
      <c r="R315" s="225"/>
      <c r="S315" s="233"/>
      <c r="T315" s="225"/>
      <c r="U315" s="234"/>
      <c r="V315" s="235"/>
      <c r="W315" s="236"/>
      <c r="X315" s="236"/>
      <c r="Y315" s="236"/>
      <c r="Z315" s="237"/>
      <c r="AA315" s="238"/>
      <c r="AB315" s="236"/>
      <c r="AC315" s="237"/>
      <c r="AD315" s="238"/>
      <c r="AE315" s="233"/>
      <c r="AF315" s="252"/>
      <c r="AG315" s="224"/>
      <c r="AH315" s="226"/>
      <c r="AI315" s="239"/>
      <c r="AJ315" s="226"/>
      <c r="AK315" s="239"/>
      <c r="AL315" s="226"/>
      <c r="AM315" s="239"/>
      <c r="AN315" s="225"/>
      <c r="AO315" s="225"/>
      <c r="AP315" s="252"/>
      <c r="AQ315" s="226"/>
      <c r="AR315" s="253"/>
      <c r="AS315" s="255"/>
      <c r="AT315" s="225"/>
      <c r="AU315" s="225"/>
      <c r="AV315" s="225"/>
      <c r="AW315" s="234"/>
      <c r="AX315" s="224"/>
      <c r="AY315" s="225"/>
      <c r="AZ315" s="226"/>
      <c r="BA315" s="223"/>
      <c r="BB315" s="227"/>
    </row>
    <row r="316" ht="15.75" customHeight="1">
      <c r="A316" s="233"/>
      <c r="B316" s="229"/>
      <c r="C316" s="230"/>
      <c r="D316" s="231"/>
      <c r="E316" s="230"/>
      <c r="F316" s="232"/>
      <c r="G316" s="201"/>
      <c r="H316" s="230"/>
      <c r="I316" s="230"/>
      <c r="J316" s="225"/>
      <c r="K316" s="225"/>
      <c r="L316" s="225"/>
      <c r="M316" s="225"/>
      <c r="N316" s="233"/>
      <c r="O316" s="225"/>
      <c r="P316" s="225"/>
      <c r="Q316" s="233"/>
      <c r="R316" s="225"/>
      <c r="S316" s="233"/>
      <c r="T316" s="225"/>
      <c r="U316" s="234"/>
      <c r="V316" s="235"/>
      <c r="W316" s="236"/>
      <c r="X316" s="236"/>
      <c r="Y316" s="236"/>
      <c r="Z316" s="237"/>
      <c r="AA316" s="238"/>
      <c r="AB316" s="236"/>
      <c r="AC316" s="237"/>
      <c r="AD316" s="238"/>
      <c r="AE316" s="233"/>
      <c r="AF316" s="252"/>
      <c r="AG316" s="224"/>
      <c r="AH316" s="226"/>
      <c r="AI316" s="239"/>
      <c r="AJ316" s="226"/>
      <c r="AK316" s="239"/>
      <c r="AL316" s="226"/>
      <c r="AM316" s="239"/>
      <c r="AN316" s="225"/>
      <c r="AO316" s="225"/>
      <c r="AP316" s="252"/>
      <c r="AQ316" s="226"/>
      <c r="AR316" s="253"/>
      <c r="AS316" s="255"/>
      <c r="AT316" s="225"/>
      <c r="AU316" s="225"/>
      <c r="AV316" s="225"/>
      <c r="AW316" s="234"/>
      <c r="AX316" s="224"/>
      <c r="AY316" s="225"/>
      <c r="AZ316" s="226"/>
      <c r="BA316" s="223"/>
      <c r="BB316" s="227"/>
    </row>
    <row r="317" ht="15.75" customHeight="1">
      <c r="A317" s="233"/>
      <c r="B317" s="229"/>
      <c r="C317" s="230"/>
      <c r="D317" s="231"/>
      <c r="E317" s="230"/>
      <c r="F317" s="232"/>
      <c r="G317" s="201"/>
      <c r="H317" s="230"/>
      <c r="I317" s="230"/>
      <c r="J317" s="225"/>
      <c r="K317" s="225"/>
      <c r="L317" s="225"/>
      <c r="M317" s="225"/>
      <c r="N317" s="233"/>
      <c r="O317" s="225"/>
      <c r="P317" s="225"/>
      <c r="Q317" s="233"/>
      <c r="R317" s="225"/>
      <c r="S317" s="233"/>
      <c r="T317" s="225"/>
      <c r="U317" s="234"/>
      <c r="V317" s="235"/>
      <c r="W317" s="236"/>
      <c r="X317" s="236"/>
      <c r="Y317" s="236"/>
      <c r="Z317" s="237"/>
      <c r="AA317" s="238"/>
      <c r="AB317" s="236"/>
      <c r="AC317" s="237"/>
      <c r="AD317" s="238"/>
      <c r="AE317" s="233"/>
      <c r="AF317" s="252"/>
      <c r="AG317" s="224"/>
      <c r="AH317" s="226"/>
      <c r="AI317" s="239"/>
      <c r="AJ317" s="226"/>
      <c r="AK317" s="239"/>
      <c r="AL317" s="226"/>
      <c r="AM317" s="239"/>
      <c r="AN317" s="225"/>
      <c r="AO317" s="225"/>
      <c r="AP317" s="252"/>
      <c r="AQ317" s="226"/>
      <c r="AR317" s="253"/>
      <c r="AS317" s="255"/>
      <c r="AT317" s="225"/>
      <c r="AU317" s="225"/>
      <c r="AV317" s="225"/>
      <c r="AW317" s="234"/>
      <c r="AX317" s="224"/>
      <c r="AY317" s="225"/>
      <c r="AZ317" s="226"/>
      <c r="BA317" s="223"/>
      <c r="BB317" s="227"/>
    </row>
    <row r="318" ht="15.75" customHeight="1">
      <c r="A318" s="233"/>
      <c r="B318" s="229"/>
      <c r="C318" s="230"/>
      <c r="D318" s="231"/>
      <c r="E318" s="230"/>
      <c r="F318" s="232"/>
      <c r="G318" s="201"/>
      <c r="H318" s="230"/>
      <c r="I318" s="230"/>
      <c r="J318" s="225"/>
      <c r="K318" s="225"/>
      <c r="L318" s="225"/>
      <c r="M318" s="225"/>
      <c r="N318" s="233"/>
      <c r="O318" s="225"/>
      <c r="P318" s="225"/>
      <c r="Q318" s="233"/>
      <c r="R318" s="225"/>
      <c r="S318" s="233"/>
      <c r="T318" s="225"/>
      <c r="U318" s="234"/>
      <c r="V318" s="235"/>
      <c r="W318" s="236"/>
      <c r="X318" s="236"/>
      <c r="Y318" s="236"/>
      <c r="Z318" s="237"/>
      <c r="AA318" s="238"/>
      <c r="AB318" s="236"/>
      <c r="AC318" s="237"/>
      <c r="AD318" s="238"/>
      <c r="AE318" s="233"/>
      <c r="AF318" s="252"/>
      <c r="AG318" s="224"/>
      <c r="AH318" s="226"/>
      <c r="AI318" s="239"/>
      <c r="AJ318" s="226"/>
      <c r="AK318" s="239"/>
      <c r="AL318" s="226"/>
      <c r="AM318" s="239"/>
      <c r="AN318" s="225"/>
      <c r="AO318" s="225"/>
      <c r="AP318" s="252"/>
      <c r="AQ318" s="226"/>
      <c r="AR318" s="253"/>
      <c r="AS318" s="255"/>
      <c r="AT318" s="225"/>
      <c r="AU318" s="225"/>
      <c r="AV318" s="225"/>
      <c r="AW318" s="234"/>
      <c r="AX318" s="224"/>
      <c r="AY318" s="225"/>
      <c r="AZ318" s="226"/>
      <c r="BA318" s="223"/>
      <c r="BB318" s="227"/>
    </row>
    <row r="319" ht="15.75" customHeight="1">
      <c r="A319" s="233"/>
      <c r="B319" s="229"/>
      <c r="C319" s="230"/>
      <c r="D319" s="231"/>
      <c r="E319" s="230"/>
      <c r="F319" s="232"/>
      <c r="G319" s="201"/>
      <c r="H319" s="230"/>
      <c r="I319" s="230"/>
      <c r="J319" s="225"/>
      <c r="K319" s="225"/>
      <c r="L319" s="225"/>
      <c r="M319" s="225"/>
      <c r="N319" s="233"/>
      <c r="O319" s="225"/>
      <c r="P319" s="225"/>
      <c r="Q319" s="233"/>
      <c r="R319" s="225"/>
      <c r="S319" s="233"/>
      <c r="T319" s="225"/>
      <c r="U319" s="234"/>
      <c r="V319" s="235"/>
      <c r="W319" s="236"/>
      <c r="X319" s="236"/>
      <c r="Y319" s="236"/>
      <c r="Z319" s="237"/>
      <c r="AA319" s="238"/>
      <c r="AB319" s="236"/>
      <c r="AC319" s="237"/>
      <c r="AD319" s="238"/>
      <c r="AE319" s="233"/>
      <c r="AF319" s="252"/>
      <c r="AG319" s="224"/>
      <c r="AH319" s="226"/>
      <c r="AI319" s="239"/>
      <c r="AJ319" s="226"/>
      <c r="AK319" s="239"/>
      <c r="AL319" s="226"/>
      <c r="AM319" s="239"/>
      <c r="AN319" s="225"/>
      <c r="AO319" s="225"/>
      <c r="AP319" s="252"/>
      <c r="AQ319" s="226"/>
      <c r="AR319" s="253"/>
      <c r="AS319" s="255"/>
      <c r="AT319" s="225"/>
      <c r="AU319" s="225"/>
      <c r="AV319" s="225"/>
      <c r="AW319" s="234"/>
      <c r="AX319" s="224"/>
      <c r="AY319" s="225"/>
      <c r="AZ319" s="226"/>
      <c r="BA319" s="223"/>
      <c r="BB319" s="227"/>
    </row>
    <row r="320" ht="15.75" customHeight="1">
      <c r="A320" s="233"/>
      <c r="B320" s="229"/>
      <c r="C320" s="230"/>
      <c r="D320" s="231"/>
      <c r="E320" s="230"/>
      <c r="F320" s="232"/>
      <c r="G320" s="201"/>
      <c r="H320" s="230"/>
      <c r="I320" s="230"/>
      <c r="J320" s="225"/>
      <c r="K320" s="225"/>
      <c r="L320" s="225"/>
      <c r="M320" s="225"/>
      <c r="N320" s="233"/>
      <c r="O320" s="225"/>
      <c r="P320" s="225"/>
      <c r="Q320" s="233"/>
      <c r="R320" s="225"/>
      <c r="S320" s="233"/>
      <c r="T320" s="225"/>
      <c r="U320" s="234"/>
      <c r="V320" s="235"/>
      <c r="W320" s="236"/>
      <c r="X320" s="236"/>
      <c r="Y320" s="236"/>
      <c r="Z320" s="237"/>
      <c r="AA320" s="238"/>
      <c r="AB320" s="236"/>
      <c r="AC320" s="237"/>
      <c r="AD320" s="238"/>
      <c r="AE320" s="233"/>
      <c r="AF320" s="252"/>
      <c r="AG320" s="224"/>
      <c r="AH320" s="226"/>
      <c r="AI320" s="239"/>
      <c r="AJ320" s="226"/>
      <c r="AK320" s="239"/>
      <c r="AL320" s="226"/>
      <c r="AM320" s="239"/>
      <c r="AN320" s="225"/>
      <c r="AO320" s="225"/>
      <c r="AP320" s="252"/>
      <c r="AQ320" s="226"/>
      <c r="AR320" s="253"/>
      <c r="AS320" s="255"/>
      <c r="AT320" s="225"/>
      <c r="AU320" s="225"/>
      <c r="AV320" s="225"/>
      <c r="AW320" s="234"/>
      <c r="AX320" s="224"/>
      <c r="AY320" s="225"/>
      <c r="AZ320" s="226"/>
      <c r="BA320" s="223"/>
      <c r="BB320" s="227"/>
    </row>
    <row r="321" ht="15.75" customHeight="1">
      <c r="A321" s="233"/>
      <c r="B321" s="229"/>
      <c r="C321" s="230"/>
      <c r="D321" s="231"/>
      <c r="E321" s="230"/>
      <c r="F321" s="232"/>
      <c r="G321" s="201"/>
      <c r="H321" s="230"/>
      <c r="I321" s="230"/>
      <c r="J321" s="225"/>
      <c r="K321" s="225"/>
      <c r="L321" s="225"/>
      <c r="M321" s="225"/>
      <c r="N321" s="233"/>
      <c r="O321" s="225"/>
      <c r="P321" s="225"/>
      <c r="Q321" s="233"/>
      <c r="R321" s="225"/>
      <c r="S321" s="233"/>
      <c r="T321" s="225"/>
      <c r="U321" s="234"/>
      <c r="V321" s="235"/>
      <c r="W321" s="236"/>
      <c r="X321" s="236"/>
      <c r="Y321" s="236"/>
      <c r="Z321" s="237"/>
      <c r="AA321" s="238"/>
      <c r="AB321" s="236"/>
      <c r="AC321" s="237"/>
      <c r="AD321" s="238"/>
      <c r="AE321" s="233"/>
      <c r="AF321" s="252"/>
      <c r="AG321" s="224"/>
      <c r="AH321" s="226"/>
      <c r="AI321" s="239"/>
      <c r="AJ321" s="226"/>
      <c r="AK321" s="239"/>
      <c r="AL321" s="226"/>
      <c r="AM321" s="239"/>
      <c r="AN321" s="225"/>
      <c r="AO321" s="225"/>
      <c r="AP321" s="252"/>
      <c r="AQ321" s="226"/>
      <c r="AR321" s="253"/>
      <c r="AS321" s="255"/>
      <c r="AT321" s="225"/>
      <c r="AU321" s="225"/>
      <c r="AV321" s="225"/>
      <c r="AW321" s="234"/>
      <c r="AX321" s="224"/>
      <c r="AY321" s="225"/>
      <c r="AZ321" s="226"/>
      <c r="BA321" s="223"/>
      <c r="BB321" s="227"/>
    </row>
    <row r="322" ht="15.75" customHeight="1">
      <c r="A322" s="233"/>
      <c r="B322" s="229"/>
      <c r="C322" s="230"/>
      <c r="D322" s="231"/>
      <c r="E322" s="230"/>
      <c r="F322" s="232"/>
      <c r="G322" s="201"/>
      <c r="H322" s="230"/>
      <c r="I322" s="230"/>
      <c r="J322" s="225"/>
      <c r="K322" s="225"/>
      <c r="L322" s="225"/>
      <c r="M322" s="225"/>
      <c r="N322" s="233"/>
      <c r="O322" s="225"/>
      <c r="P322" s="225"/>
      <c r="Q322" s="233"/>
      <c r="R322" s="225"/>
      <c r="S322" s="233"/>
      <c r="T322" s="225"/>
      <c r="U322" s="234"/>
      <c r="V322" s="235"/>
      <c r="W322" s="236"/>
      <c r="X322" s="236"/>
      <c r="Y322" s="236"/>
      <c r="Z322" s="237"/>
      <c r="AA322" s="238"/>
      <c r="AB322" s="236"/>
      <c r="AC322" s="237"/>
      <c r="AD322" s="238"/>
      <c r="AE322" s="233"/>
      <c r="AF322" s="252"/>
      <c r="AG322" s="224"/>
      <c r="AH322" s="226"/>
      <c r="AI322" s="239"/>
      <c r="AJ322" s="226"/>
      <c r="AK322" s="239"/>
      <c r="AL322" s="226"/>
      <c r="AM322" s="239"/>
      <c r="AN322" s="225"/>
      <c r="AO322" s="225"/>
      <c r="AP322" s="252"/>
      <c r="AQ322" s="226"/>
      <c r="AR322" s="253"/>
      <c r="AS322" s="255"/>
      <c r="AT322" s="225"/>
      <c r="AU322" s="225"/>
      <c r="AV322" s="225"/>
      <c r="AW322" s="234"/>
      <c r="AX322" s="224"/>
      <c r="AY322" s="225"/>
      <c r="AZ322" s="226"/>
      <c r="BA322" s="223"/>
      <c r="BB322" s="227"/>
    </row>
    <row r="323" ht="15.75" customHeight="1">
      <c r="A323" s="233"/>
      <c r="B323" s="229"/>
      <c r="C323" s="230"/>
      <c r="D323" s="231"/>
      <c r="E323" s="230"/>
      <c r="F323" s="232"/>
      <c r="G323" s="201"/>
      <c r="H323" s="230"/>
      <c r="I323" s="230"/>
      <c r="J323" s="225"/>
      <c r="K323" s="225"/>
      <c r="L323" s="225"/>
      <c r="M323" s="225"/>
      <c r="N323" s="233"/>
      <c r="O323" s="225"/>
      <c r="P323" s="225"/>
      <c r="Q323" s="233"/>
      <c r="R323" s="225"/>
      <c r="S323" s="233"/>
      <c r="T323" s="225"/>
      <c r="U323" s="234"/>
      <c r="V323" s="235"/>
      <c r="W323" s="236"/>
      <c r="X323" s="236"/>
      <c r="Y323" s="236"/>
      <c r="Z323" s="237"/>
      <c r="AA323" s="238"/>
      <c r="AB323" s="236"/>
      <c r="AC323" s="237"/>
      <c r="AD323" s="238"/>
      <c r="AE323" s="233"/>
      <c r="AF323" s="252"/>
      <c r="AG323" s="224"/>
      <c r="AH323" s="226"/>
      <c r="AI323" s="239"/>
      <c r="AJ323" s="226"/>
      <c r="AK323" s="239"/>
      <c r="AL323" s="226"/>
      <c r="AM323" s="239"/>
      <c r="AN323" s="225"/>
      <c r="AO323" s="225"/>
      <c r="AP323" s="252"/>
      <c r="AQ323" s="226"/>
      <c r="AR323" s="253"/>
      <c r="AS323" s="255"/>
      <c r="AT323" s="225"/>
      <c r="AU323" s="225"/>
      <c r="AV323" s="225"/>
      <c r="AW323" s="234"/>
      <c r="AX323" s="224"/>
      <c r="AY323" s="225"/>
      <c r="AZ323" s="226"/>
      <c r="BA323" s="223"/>
      <c r="BB323" s="227"/>
    </row>
    <row r="324" ht="15.75" customHeight="1">
      <c r="A324" s="233"/>
      <c r="B324" s="229"/>
      <c r="C324" s="230"/>
      <c r="D324" s="231"/>
      <c r="E324" s="230"/>
      <c r="F324" s="232"/>
      <c r="G324" s="201"/>
      <c r="H324" s="230"/>
      <c r="I324" s="230"/>
      <c r="J324" s="225"/>
      <c r="K324" s="225"/>
      <c r="L324" s="225"/>
      <c r="M324" s="225"/>
      <c r="N324" s="233"/>
      <c r="O324" s="225"/>
      <c r="P324" s="225"/>
      <c r="Q324" s="233"/>
      <c r="R324" s="225"/>
      <c r="S324" s="233"/>
      <c r="T324" s="225"/>
      <c r="U324" s="234"/>
      <c r="V324" s="235"/>
      <c r="W324" s="236"/>
      <c r="X324" s="236"/>
      <c r="Y324" s="236"/>
      <c r="Z324" s="237"/>
      <c r="AA324" s="238"/>
      <c r="AB324" s="236"/>
      <c r="AC324" s="237"/>
      <c r="AD324" s="238"/>
      <c r="AE324" s="233"/>
      <c r="AF324" s="252"/>
      <c r="AG324" s="224"/>
      <c r="AH324" s="226"/>
      <c r="AI324" s="239"/>
      <c r="AJ324" s="226"/>
      <c r="AK324" s="239"/>
      <c r="AL324" s="226"/>
      <c r="AM324" s="239"/>
      <c r="AN324" s="225"/>
      <c r="AO324" s="225"/>
      <c r="AP324" s="252"/>
      <c r="AQ324" s="226"/>
      <c r="AR324" s="253"/>
      <c r="AS324" s="255"/>
      <c r="AT324" s="225"/>
      <c r="AU324" s="225"/>
      <c r="AV324" s="225"/>
      <c r="AW324" s="234"/>
      <c r="AX324" s="224"/>
      <c r="AY324" s="225"/>
      <c r="AZ324" s="226"/>
      <c r="BA324" s="223"/>
      <c r="BB324" s="227"/>
    </row>
    <row r="325" ht="15.75" customHeight="1">
      <c r="A325" s="233"/>
      <c r="B325" s="229"/>
      <c r="C325" s="230"/>
      <c r="D325" s="231"/>
      <c r="E325" s="230"/>
      <c r="F325" s="232"/>
      <c r="G325" s="201"/>
      <c r="H325" s="230"/>
      <c r="I325" s="230"/>
      <c r="J325" s="225"/>
      <c r="K325" s="225"/>
      <c r="L325" s="225"/>
      <c r="M325" s="225"/>
      <c r="N325" s="233"/>
      <c r="O325" s="225"/>
      <c r="P325" s="225"/>
      <c r="Q325" s="233"/>
      <c r="R325" s="225"/>
      <c r="S325" s="233"/>
      <c r="T325" s="225"/>
      <c r="U325" s="234"/>
      <c r="V325" s="235"/>
      <c r="W325" s="236"/>
      <c r="X325" s="236"/>
      <c r="Y325" s="236"/>
      <c r="Z325" s="237"/>
      <c r="AA325" s="238"/>
      <c r="AB325" s="236"/>
      <c r="AC325" s="237"/>
      <c r="AD325" s="238"/>
      <c r="AE325" s="233"/>
      <c r="AF325" s="252"/>
      <c r="AG325" s="224"/>
      <c r="AH325" s="226"/>
      <c r="AI325" s="239"/>
      <c r="AJ325" s="226"/>
      <c r="AK325" s="239"/>
      <c r="AL325" s="226"/>
      <c r="AM325" s="239"/>
      <c r="AN325" s="225"/>
      <c r="AO325" s="225"/>
      <c r="AP325" s="252"/>
      <c r="AQ325" s="226"/>
      <c r="AR325" s="253"/>
      <c r="AS325" s="255"/>
      <c r="AT325" s="225"/>
      <c r="AU325" s="225"/>
      <c r="AV325" s="225"/>
      <c r="AW325" s="234"/>
      <c r="AX325" s="224"/>
      <c r="AY325" s="225"/>
      <c r="AZ325" s="226"/>
      <c r="BA325" s="223"/>
      <c r="BB325" s="227"/>
    </row>
    <row r="326" ht="15.75" customHeight="1">
      <c r="A326" s="233"/>
      <c r="B326" s="229"/>
      <c r="C326" s="230"/>
      <c r="D326" s="231"/>
      <c r="E326" s="230"/>
      <c r="F326" s="232"/>
      <c r="G326" s="201"/>
      <c r="H326" s="230"/>
      <c r="I326" s="230"/>
      <c r="J326" s="225"/>
      <c r="K326" s="225"/>
      <c r="L326" s="225"/>
      <c r="M326" s="225"/>
      <c r="N326" s="233"/>
      <c r="O326" s="225"/>
      <c r="P326" s="225"/>
      <c r="Q326" s="233"/>
      <c r="R326" s="225"/>
      <c r="S326" s="233"/>
      <c r="T326" s="225"/>
      <c r="U326" s="234"/>
      <c r="V326" s="235"/>
      <c r="W326" s="236"/>
      <c r="X326" s="236"/>
      <c r="Y326" s="236"/>
      <c r="Z326" s="237"/>
      <c r="AA326" s="238"/>
      <c r="AB326" s="236"/>
      <c r="AC326" s="237"/>
      <c r="AD326" s="238"/>
      <c r="AE326" s="233"/>
      <c r="AF326" s="252"/>
      <c r="AG326" s="224"/>
      <c r="AH326" s="226"/>
      <c r="AI326" s="239"/>
      <c r="AJ326" s="226"/>
      <c r="AK326" s="239"/>
      <c r="AL326" s="226"/>
      <c r="AM326" s="239"/>
      <c r="AN326" s="225"/>
      <c r="AO326" s="225"/>
      <c r="AP326" s="252"/>
      <c r="AQ326" s="226"/>
      <c r="AR326" s="253"/>
      <c r="AS326" s="255"/>
      <c r="AT326" s="225"/>
      <c r="AU326" s="225"/>
      <c r="AV326" s="225"/>
      <c r="AW326" s="234"/>
      <c r="AX326" s="224"/>
      <c r="AY326" s="225"/>
      <c r="AZ326" s="226"/>
      <c r="BA326" s="223"/>
      <c r="BB326" s="227"/>
    </row>
    <row r="327" ht="15.75" customHeight="1">
      <c r="A327" s="233"/>
      <c r="B327" s="229"/>
      <c r="C327" s="230"/>
      <c r="D327" s="231"/>
      <c r="E327" s="230"/>
      <c r="F327" s="232"/>
      <c r="G327" s="201"/>
      <c r="H327" s="230"/>
      <c r="I327" s="230"/>
      <c r="J327" s="225"/>
      <c r="K327" s="225"/>
      <c r="L327" s="225"/>
      <c r="M327" s="225"/>
      <c r="N327" s="233"/>
      <c r="O327" s="225"/>
      <c r="P327" s="225"/>
      <c r="Q327" s="233"/>
      <c r="R327" s="225"/>
      <c r="S327" s="233"/>
      <c r="T327" s="225"/>
      <c r="U327" s="234"/>
      <c r="V327" s="235"/>
      <c r="W327" s="236"/>
      <c r="X327" s="236"/>
      <c r="Y327" s="236"/>
      <c r="Z327" s="237"/>
      <c r="AA327" s="238"/>
      <c r="AB327" s="236"/>
      <c r="AC327" s="237"/>
      <c r="AD327" s="238"/>
      <c r="AE327" s="233"/>
      <c r="AF327" s="252"/>
      <c r="AG327" s="224"/>
      <c r="AH327" s="226"/>
      <c r="AI327" s="239"/>
      <c r="AJ327" s="226"/>
      <c r="AK327" s="239"/>
      <c r="AL327" s="226"/>
      <c r="AM327" s="239"/>
      <c r="AN327" s="225"/>
      <c r="AO327" s="225"/>
      <c r="AP327" s="252"/>
      <c r="AQ327" s="226"/>
      <c r="AR327" s="253"/>
      <c r="AS327" s="255"/>
      <c r="AT327" s="225"/>
      <c r="AU327" s="225"/>
      <c r="AV327" s="225"/>
      <c r="AW327" s="234"/>
      <c r="AX327" s="224"/>
      <c r="AY327" s="225"/>
      <c r="AZ327" s="226"/>
      <c r="BA327" s="223"/>
      <c r="BB327" s="227"/>
    </row>
    <row r="328" ht="15.75" customHeight="1">
      <c r="A328" s="233"/>
      <c r="B328" s="229"/>
      <c r="C328" s="230"/>
      <c r="D328" s="231"/>
      <c r="E328" s="230"/>
      <c r="F328" s="232"/>
      <c r="G328" s="201"/>
      <c r="H328" s="230"/>
      <c r="I328" s="230"/>
      <c r="J328" s="225"/>
      <c r="K328" s="225"/>
      <c r="L328" s="225"/>
      <c r="M328" s="225"/>
      <c r="N328" s="233"/>
      <c r="O328" s="225"/>
      <c r="P328" s="225"/>
      <c r="Q328" s="233"/>
      <c r="R328" s="225"/>
      <c r="S328" s="233"/>
      <c r="T328" s="225"/>
      <c r="U328" s="234"/>
      <c r="V328" s="235"/>
      <c r="W328" s="236"/>
      <c r="X328" s="236"/>
      <c r="Y328" s="236"/>
      <c r="Z328" s="237"/>
      <c r="AA328" s="238"/>
      <c r="AB328" s="236"/>
      <c r="AC328" s="237"/>
      <c r="AD328" s="238"/>
      <c r="AE328" s="233"/>
      <c r="AF328" s="252"/>
      <c r="AG328" s="224"/>
      <c r="AH328" s="226"/>
      <c r="AI328" s="239"/>
      <c r="AJ328" s="226"/>
      <c r="AK328" s="239"/>
      <c r="AL328" s="226"/>
      <c r="AM328" s="239"/>
      <c r="AN328" s="225"/>
      <c r="AO328" s="225"/>
      <c r="AP328" s="252"/>
      <c r="AQ328" s="226"/>
      <c r="AR328" s="253"/>
      <c r="AS328" s="255"/>
      <c r="AT328" s="225"/>
      <c r="AU328" s="225"/>
      <c r="AV328" s="225"/>
      <c r="AW328" s="234"/>
      <c r="AX328" s="224"/>
      <c r="AY328" s="225"/>
      <c r="AZ328" s="226"/>
      <c r="BA328" s="223"/>
      <c r="BB328" s="227"/>
    </row>
    <row r="329" ht="15.75" customHeight="1">
      <c r="A329" s="233"/>
      <c r="B329" s="229"/>
      <c r="C329" s="230"/>
      <c r="D329" s="231"/>
      <c r="E329" s="230"/>
      <c r="F329" s="232"/>
      <c r="G329" s="201"/>
      <c r="H329" s="230"/>
      <c r="I329" s="230"/>
      <c r="J329" s="225"/>
      <c r="K329" s="225"/>
      <c r="L329" s="225"/>
      <c r="M329" s="225"/>
      <c r="N329" s="233"/>
      <c r="O329" s="225"/>
      <c r="P329" s="225"/>
      <c r="Q329" s="233"/>
      <c r="R329" s="225"/>
      <c r="S329" s="233"/>
      <c r="T329" s="225"/>
      <c r="U329" s="234"/>
      <c r="V329" s="235"/>
      <c r="W329" s="236"/>
      <c r="X329" s="236"/>
      <c r="Y329" s="236"/>
      <c r="Z329" s="237"/>
      <c r="AA329" s="238"/>
      <c r="AB329" s="236"/>
      <c r="AC329" s="237"/>
      <c r="AD329" s="238"/>
      <c r="AE329" s="233"/>
      <c r="AF329" s="252"/>
      <c r="AG329" s="224"/>
      <c r="AH329" s="226"/>
      <c r="AI329" s="239"/>
      <c r="AJ329" s="226"/>
      <c r="AK329" s="239"/>
      <c r="AL329" s="226"/>
      <c r="AM329" s="239"/>
      <c r="AN329" s="225"/>
      <c r="AO329" s="225"/>
      <c r="AP329" s="252"/>
      <c r="AQ329" s="226"/>
      <c r="AR329" s="253"/>
      <c r="AS329" s="255"/>
      <c r="AT329" s="225"/>
      <c r="AU329" s="225"/>
      <c r="AV329" s="225"/>
      <c r="AW329" s="234"/>
      <c r="AX329" s="224"/>
      <c r="AY329" s="225"/>
      <c r="AZ329" s="226"/>
      <c r="BA329" s="223"/>
      <c r="BB329" s="227"/>
    </row>
    <row r="330" ht="15.75" customHeight="1">
      <c r="A330" s="233"/>
      <c r="B330" s="229"/>
      <c r="C330" s="230"/>
      <c r="D330" s="231"/>
      <c r="E330" s="230"/>
      <c r="F330" s="232"/>
      <c r="G330" s="201"/>
      <c r="H330" s="230"/>
      <c r="I330" s="230"/>
      <c r="J330" s="225"/>
      <c r="K330" s="225"/>
      <c r="L330" s="225"/>
      <c r="M330" s="225"/>
      <c r="N330" s="233"/>
      <c r="O330" s="225"/>
      <c r="P330" s="225"/>
      <c r="Q330" s="233"/>
      <c r="R330" s="225"/>
      <c r="S330" s="233"/>
      <c r="T330" s="225"/>
      <c r="U330" s="234"/>
      <c r="V330" s="235"/>
      <c r="W330" s="236"/>
      <c r="X330" s="236"/>
      <c r="Y330" s="236"/>
      <c r="Z330" s="237"/>
      <c r="AA330" s="238"/>
      <c r="AB330" s="236"/>
      <c r="AC330" s="237"/>
      <c r="AD330" s="238"/>
      <c r="AE330" s="233"/>
      <c r="AF330" s="252"/>
      <c r="AG330" s="224"/>
      <c r="AH330" s="226"/>
      <c r="AI330" s="239"/>
      <c r="AJ330" s="226"/>
      <c r="AK330" s="239"/>
      <c r="AL330" s="226"/>
      <c r="AM330" s="239"/>
      <c r="AN330" s="225"/>
      <c r="AO330" s="225"/>
      <c r="AP330" s="252"/>
      <c r="AQ330" s="226"/>
      <c r="AR330" s="253"/>
      <c r="AS330" s="255"/>
      <c r="AT330" s="225"/>
      <c r="AU330" s="225"/>
      <c r="AV330" s="225"/>
      <c r="AW330" s="234"/>
      <c r="AX330" s="224"/>
      <c r="AY330" s="225"/>
      <c r="AZ330" s="226"/>
      <c r="BA330" s="223"/>
      <c r="BB330" s="227"/>
    </row>
    <row r="331" ht="15.75" customHeight="1">
      <c r="A331" s="233"/>
      <c r="B331" s="229"/>
      <c r="C331" s="230"/>
      <c r="D331" s="231"/>
      <c r="E331" s="230"/>
      <c r="F331" s="232"/>
      <c r="G331" s="201"/>
      <c r="H331" s="230"/>
      <c r="I331" s="230"/>
      <c r="J331" s="225"/>
      <c r="K331" s="225"/>
      <c r="L331" s="225"/>
      <c r="M331" s="225"/>
      <c r="N331" s="233"/>
      <c r="O331" s="225"/>
      <c r="P331" s="225"/>
      <c r="Q331" s="233"/>
      <c r="R331" s="225"/>
      <c r="S331" s="233"/>
      <c r="T331" s="225"/>
      <c r="U331" s="234"/>
      <c r="V331" s="235"/>
      <c r="W331" s="236"/>
      <c r="X331" s="236"/>
      <c r="Y331" s="236"/>
      <c r="Z331" s="237"/>
      <c r="AA331" s="238"/>
      <c r="AB331" s="236"/>
      <c r="AC331" s="237"/>
      <c r="AD331" s="238"/>
      <c r="AE331" s="233"/>
      <c r="AF331" s="252"/>
      <c r="AG331" s="224"/>
      <c r="AH331" s="226"/>
      <c r="AI331" s="239"/>
      <c r="AJ331" s="226"/>
      <c r="AK331" s="239"/>
      <c r="AL331" s="226"/>
      <c r="AM331" s="239"/>
      <c r="AN331" s="225"/>
      <c r="AO331" s="225"/>
      <c r="AP331" s="252"/>
      <c r="AQ331" s="226"/>
      <c r="AR331" s="253"/>
      <c r="AS331" s="255"/>
      <c r="AT331" s="225"/>
      <c r="AU331" s="225"/>
      <c r="AV331" s="225"/>
      <c r="AW331" s="234"/>
      <c r="AX331" s="224"/>
      <c r="AY331" s="225"/>
      <c r="AZ331" s="226"/>
      <c r="BA331" s="223"/>
      <c r="BB331" s="227"/>
    </row>
    <row r="332" ht="15.75" customHeight="1">
      <c r="A332" s="233"/>
      <c r="B332" s="229"/>
      <c r="C332" s="230"/>
      <c r="D332" s="231"/>
      <c r="E332" s="230"/>
      <c r="F332" s="232"/>
      <c r="G332" s="201"/>
      <c r="H332" s="230"/>
      <c r="I332" s="230"/>
      <c r="J332" s="225"/>
      <c r="K332" s="225"/>
      <c r="L332" s="225"/>
      <c r="M332" s="225"/>
      <c r="N332" s="233"/>
      <c r="O332" s="225"/>
      <c r="P332" s="225"/>
      <c r="Q332" s="233"/>
      <c r="R332" s="225"/>
      <c r="S332" s="233"/>
      <c r="T332" s="225"/>
      <c r="U332" s="234"/>
      <c r="V332" s="235"/>
      <c r="W332" s="236"/>
      <c r="X332" s="236"/>
      <c r="Y332" s="236"/>
      <c r="Z332" s="237"/>
      <c r="AA332" s="238"/>
      <c r="AB332" s="236"/>
      <c r="AC332" s="237"/>
      <c r="AD332" s="238"/>
      <c r="AE332" s="233"/>
      <c r="AF332" s="252"/>
      <c r="AG332" s="224"/>
      <c r="AH332" s="226"/>
      <c r="AI332" s="239"/>
      <c r="AJ332" s="226"/>
      <c r="AK332" s="239"/>
      <c r="AL332" s="226"/>
      <c r="AM332" s="239"/>
      <c r="AN332" s="225"/>
      <c r="AO332" s="225"/>
      <c r="AP332" s="252"/>
      <c r="AQ332" s="226"/>
      <c r="AR332" s="253"/>
      <c r="AS332" s="255"/>
      <c r="AT332" s="225"/>
      <c r="AU332" s="225"/>
      <c r="AV332" s="225"/>
      <c r="AW332" s="234"/>
      <c r="AX332" s="224"/>
      <c r="AY332" s="225"/>
      <c r="AZ332" s="226"/>
      <c r="BA332" s="223"/>
      <c r="BB332" s="227"/>
    </row>
    <row r="333" ht="15.75" customHeight="1">
      <c r="A333" s="233"/>
      <c r="B333" s="229"/>
      <c r="C333" s="230"/>
      <c r="D333" s="231"/>
      <c r="E333" s="230"/>
      <c r="F333" s="232"/>
      <c r="G333" s="201"/>
      <c r="H333" s="230"/>
      <c r="I333" s="230"/>
      <c r="J333" s="225"/>
      <c r="K333" s="225"/>
      <c r="L333" s="225"/>
      <c r="M333" s="225"/>
      <c r="N333" s="233"/>
      <c r="O333" s="225"/>
      <c r="P333" s="225"/>
      <c r="Q333" s="233"/>
      <c r="R333" s="225"/>
      <c r="S333" s="233"/>
      <c r="T333" s="225"/>
      <c r="U333" s="234"/>
      <c r="V333" s="235"/>
      <c r="W333" s="236"/>
      <c r="X333" s="236"/>
      <c r="Y333" s="236"/>
      <c r="Z333" s="237"/>
      <c r="AA333" s="238"/>
      <c r="AB333" s="236"/>
      <c r="AC333" s="237"/>
      <c r="AD333" s="238"/>
      <c r="AE333" s="233"/>
      <c r="AF333" s="252"/>
      <c r="AG333" s="224"/>
      <c r="AH333" s="226"/>
      <c r="AI333" s="239"/>
      <c r="AJ333" s="226"/>
      <c r="AK333" s="239"/>
      <c r="AL333" s="226"/>
      <c r="AM333" s="239"/>
      <c r="AN333" s="225"/>
      <c r="AO333" s="225"/>
      <c r="AP333" s="252"/>
      <c r="AQ333" s="226"/>
      <c r="AR333" s="253"/>
      <c r="AS333" s="255"/>
      <c r="AT333" s="225"/>
      <c r="AU333" s="225"/>
      <c r="AV333" s="225"/>
      <c r="AW333" s="234"/>
      <c r="AX333" s="224"/>
      <c r="AY333" s="225"/>
      <c r="AZ333" s="226"/>
      <c r="BA333" s="223"/>
      <c r="BB333" s="227"/>
    </row>
    <row r="334" ht="15.75" customHeight="1">
      <c r="A334" s="233"/>
      <c r="B334" s="229"/>
      <c r="C334" s="230"/>
      <c r="D334" s="231"/>
      <c r="E334" s="230"/>
      <c r="F334" s="232"/>
      <c r="G334" s="201"/>
      <c r="H334" s="230"/>
      <c r="I334" s="230"/>
      <c r="J334" s="225"/>
      <c r="K334" s="225"/>
      <c r="L334" s="225"/>
      <c r="M334" s="225"/>
      <c r="N334" s="233"/>
      <c r="O334" s="225"/>
      <c r="P334" s="225"/>
      <c r="Q334" s="233"/>
      <c r="R334" s="225"/>
      <c r="S334" s="233"/>
      <c r="T334" s="225"/>
      <c r="U334" s="234"/>
      <c r="V334" s="235"/>
      <c r="W334" s="236"/>
      <c r="X334" s="236"/>
      <c r="Y334" s="236"/>
      <c r="Z334" s="237"/>
      <c r="AA334" s="238"/>
      <c r="AB334" s="236"/>
      <c r="AC334" s="237"/>
      <c r="AD334" s="238"/>
      <c r="AE334" s="233"/>
      <c r="AF334" s="252"/>
      <c r="AG334" s="224"/>
      <c r="AH334" s="226"/>
      <c r="AI334" s="239"/>
      <c r="AJ334" s="226"/>
      <c r="AK334" s="239"/>
      <c r="AL334" s="226"/>
      <c r="AM334" s="239"/>
      <c r="AN334" s="225"/>
      <c r="AO334" s="225"/>
      <c r="AP334" s="252"/>
      <c r="AQ334" s="226"/>
      <c r="AR334" s="253"/>
      <c r="AS334" s="255"/>
      <c r="AT334" s="225"/>
      <c r="AU334" s="225"/>
      <c r="AV334" s="225"/>
      <c r="AW334" s="234"/>
      <c r="AX334" s="224"/>
      <c r="AY334" s="225"/>
      <c r="AZ334" s="226"/>
      <c r="BA334" s="223"/>
      <c r="BB334" s="227"/>
    </row>
    <row r="335" ht="15.75" customHeight="1">
      <c r="A335" s="233"/>
      <c r="B335" s="229"/>
      <c r="C335" s="230"/>
      <c r="D335" s="231"/>
      <c r="E335" s="230"/>
      <c r="F335" s="232"/>
      <c r="G335" s="201"/>
      <c r="H335" s="230"/>
      <c r="I335" s="230"/>
      <c r="J335" s="225"/>
      <c r="K335" s="225"/>
      <c r="L335" s="225"/>
      <c r="M335" s="225"/>
      <c r="N335" s="233"/>
      <c r="O335" s="225"/>
      <c r="P335" s="225"/>
      <c r="Q335" s="233"/>
      <c r="R335" s="225"/>
      <c r="S335" s="233"/>
      <c r="T335" s="225"/>
      <c r="U335" s="234"/>
      <c r="V335" s="235"/>
      <c r="W335" s="236"/>
      <c r="X335" s="236"/>
      <c r="Y335" s="236"/>
      <c r="Z335" s="237"/>
      <c r="AA335" s="238"/>
      <c r="AB335" s="236"/>
      <c r="AC335" s="237"/>
      <c r="AD335" s="238"/>
      <c r="AE335" s="233"/>
      <c r="AF335" s="252"/>
      <c r="AG335" s="224"/>
      <c r="AH335" s="226"/>
      <c r="AI335" s="239"/>
      <c r="AJ335" s="226"/>
      <c r="AK335" s="239"/>
      <c r="AL335" s="226"/>
      <c r="AM335" s="239"/>
      <c r="AN335" s="225"/>
      <c r="AO335" s="225"/>
      <c r="AP335" s="252"/>
      <c r="AQ335" s="226"/>
      <c r="AR335" s="253"/>
      <c r="AS335" s="255"/>
      <c r="AT335" s="225"/>
      <c r="AU335" s="225"/>
      <c r="AV335" s="225"/>
      <c r="AW335" s="234"/>
      <c r="AX335" s="224"/>
      <c r="AY335" s="225"/>
      <c r="AZ335" s="226"/>
      <c r="BA335" s="223"/>
      <c r="BB335" s="227"/>
    </row>
    <row r="336" ht="15.75" customHeight="1">
      <c r="A336" s="233"/>
      <c r="B336" s="229"/>
      <c r="C336" s="230"/>
      <c r="D336" s="231"/>
      <c r="E336" s="230"/>
      <c r="F336" s="232"/>
      <c r="G336" s="201"/>
      <c r="H336" s="230"/>
      <c r="I336" s="230"/>
      <c r="J336" s="225"/>
      <c r="K336" s="225"/>
      <c r="L336" s="225"/>
      <c r="M336" s="225"/>
      <c r="N336" s="233"/>
      <c r="O336" s="225"/>
      <c r="P336" s="225"/>
      <c r="Q336" s="233"/>
      <c r="R336" s="225"/>
      <c r="S336" s="233"/>
      <c r="T336" s="225"/>
      <c r="U336" s="234"/>
      <c r="V336" s="235"/>
      <c r="W336" s="236"/>
      <c r="X336" s="236"/>
      <c r="Y336" s="236"/>
      <c r="Z336" s="237"/>
      <c r="AA336" s="238"/>
      <c r="AB336" s="236"/>
      <c r="AC336" s="237"/>
      <c r="AD336" s="238"/>
      <c r="AE336" s="233"/>
      <c r="AF336" s="252"/>
      <c r="AG336" s="224"/>
      <c r="AH336" s="226"/>
      <c r="AI336" s="239"/>
      <c r="AJ336" s="226"/>
      <c r="AK336" s="239"/>
      <c r="AL336" s="226"/>
      <c r="AM336" s="239"/>
      <c r="AN336" s="225"/>
      <c r="AO336" s="225"/>
      <c r="AP336" s="252"/>
      <c r="AQ336" s="226"/>
      <c r="AR336" s="253"/>
      <c r="AS336" s="255"/>
      <c r="AT336" s="225"/>
      <c r="AU336" s="225"/>
      <c r="AV336" s="225"/>
      <c r="AW336" s="234"/>
      <c r="AX336" s="224"/>
      <c r="AY336" s="225"/>
      <c r="AZ336" s="226"/>
      <c r="BA336" s="223"/>
      <c r="BB336" s="227"/>
    </row>
    <row r="337" ht="15.75" customHeight="1">
      <c r="A337" s="233"/>
      <c r="B337" s="229"/>
      <c r="C337" s="230"/>
      <c r="D337" s="231"/>
      <c r="E337" s="230"/>
      <c r="F337" s="232"/>
      <c r="G337" s="201"/>
      <c r="H337" s="230"/>
      <c r="I337" s="230"/>
      <c r="J337" s="225"/>
      <c r="K337" s="225"/>
      <c r="L337" s="225"/>
      <c r="M337" s="225"/>
      <c r="N337" s="233"/>
      <c r="O337" s="225"/>
      <c r="P337" s="225"/>
      <c r="Q337" s="233"/>
      <c r="R337" s="225"/>
      <c r="S337" s="233"/>
      <c r="T337" s="225"/>
      <c r="U337" s="234"/>
      <c r="V337" s="235"/>
      <c r="W337" s="236"/>
      <c r="X337" s="236"/>
      <c r="Y337" s="236"/>
      <c r="Z337" s="237"/>
      <c r="AA337" s="238"/>
      <c r="AB337" s="236"/>
      <c r="AC337" s="237"/>
      <c r="AD337" s="238"/>
      <c r="AE337" s="233"/>
      <c r="AF337" s="252"/>
      <c r="AG337" s="224"/>
      <c r="AH337" s="226"/>
      <c r="AI337" s="239"/>
      <c r="AJ337" s="226"/>
      <c r="AK337" s="239"/>
      <c r="AL337" s="226"/>
      <c r="AM337" s="239"/>
      <c r="AN337" s="225"/>
      <c r="AO337" s="225"/>
      <c r="AP337" s="252"/>
      <c r="AQ337" s="226"/>
      <c r="AR337" s="253"/>
      <c r="AS337" s="255"/>
      <c r="AT337" s="225"/>
      <c r="AU337" s="225"/>
      <c r="AV337" s="225"/>
      <c r="AW337" s="234"/>
      <c r="AX337" s="224"/>
      <c r="AY337" s="225"/>
      <c r="AZ337" s="226"/>
      <c r="BA337" s="223"/>
      <c r="BB337" s="227"/>
    </row>
    <row r="338" ht="15.75" customHeight="1">
      <c r="A338" s="233"/>
      <c r="B338" s="229"/>
      <c r="C338" s="230"/>
      <c r="D338" s="231"/>
      <c r="E338" s="230"/>
      <c r="F338" s="232"/>
      <c r="G338" s="201"/>
      <c r="H338" s="230"/>
      <c r="I338" s="230"/>
      <c r="J338" s="225"/>
      <c r="K338" s="225"/>
      <c r="L338" s="225"/>
      <c r="M338" s="225"/>
      <c r="N338" s="233"/>
      <c r="O338" s="225"/>
      <c r="P338" s="225"/>
      <c r="Q338" s="233"/>
      <c r="R338" s="225"/>
      <c r="S338" s="233"/>
      <c r="T338" s="225"/>
      <c r="U338" s="234"/>
      <c r="V338" s="235"/>
      <c r="W338" s="236"/>
      <c r="X338" s="236"/>
      <c r="Y338" s="236"/>
      <c r="Z338" s="237"/>
      <c r="AA338" s="238"/>
      <c r="AB338" s="236"/>
      <c r="AC338" s="237"/>
      <c r="AD338" s="238"/>
      <c r="AE338" s="233"/>
      <c r="AF338" s="252"/>
      <c r="AG338" s="224"/>
      <c r="AH338" s="226"/>
      <c r="AI338" s="239"/>
      <c r="AJ338" s="226"/>
      <c r="AK338" s="239"/>
      <c r="AL338" s="226"/>
      <c r="AM338" s="239"/>
      <c r="AN338" s="225"/>
      <c r="AO338" s="225"/>
      <c r="AP338" s="252"/>
      <c r="AQ338" s="226"/>
      <c r="AR338" s="253"/>
      <c r="AS338" s="255"/>
      <c r="AT338" s="225"/>
      <c r="AU338" s="225"/>
      <c r="AV338" s="225"/>
      <c r="AW338" s="234"/>
      <c r="AX338" s="224"/>
      <c r="AY338" s="225"/>
      <c r="AZ338" s="226"/>
      <c r="BA338" s="223"/>
      <c r="BB338" s="227"/>
    </row>
    <row r="339" ht="15.75" customHeight="1">
      <c r="A339" s="233"/>
      <c r="B339" s="229"/>
      <c r="C339" s="230"/>
      <c r="D339" s="231"/>
      <c r="E339" s="230"/>
      <c r="F339" s="232"/>
      <c r="G339" s="201"/>
      <c r="H339" s="230"/>
      <c r="I339" s="230"/>
      <c r="J339" s="225"/>
      <c r="K339" s="225"/>
      <c r="L339" s="225"/>
      <c r="M339" s="225"/>
      <c r="N339" s="233"/>
      <c r="O339" s="225"/>
      <c r="P339" s="225"/>
      <c r="Q339" s="233"/>
      <c r="R339" s="225"/>
      <c r="S339" s="233"/>
      <c r="T339" s="225"/>
      <c r="U339" s="234"/>
      <c r="V339" s="235"/>
      <c r="W339" s="236"/>
      <c r="X339" s="236"/>
      <c r="Y339" s="236"/>
      <c r="Z339" s="237"/>
      <c r="AA339" s="238"/>
      <c r="AB339" s="236"/>
      <c r="AC339" s="237"/>
      <c r="AD339" s="238"/>
      <c r="AE339" s="233"/>
      <c r="AF339" s="252"/>
      <c r="AG339" s="224"/>
      <c r="AH339" s="226"/>
      <c r="AI339" s="239"/>
      <c r="AJ339" s="226"/>
      <c r="AK339" s="239"/>
      <c r="AL339" s="226"/>
      <c r="AM339" s="239"/>
      <c r="AN339" s="225"/>
      <c r="AO339" s="225"/>
      <c r="AP339" s="252"/>
      <c r="AQ339" s="226"/>
      <c r="AR339" s="253"/>
      <c r="AS339" s="255"/>
      <c r="AT339" s="225"/>
      <c r="AU339" s="225"/>
      <c r="AV339" s="225"/>
      <c r="AW339" s="234"/>
      <c r="AX339" s="224"/>
      <c r="AY339" s="225"/>
      <c r="AZ339" s="226"/>
      <c r="BA339" s="223"/>
      <c r="BB339" s="227"/>
    </row>
    <row r="340" ht="15.75" customHeight="1">
      <c r="A340" s="233"/>
      <c r="B340" s="229"/>
      <c r="C340" s="230"/>
      <c r="D340" s="231"/>
      <c r="E340" s="230"/>
      <c r="F340" s="232"/>
      <c r="G340" s="201"/>
      <c r="H340" s="230"/>
      <c r="I340" s="230"/>
      <c r="J340" s="225"/>
      <c r="K340" s="225"/>
      <c r="L340" s="225"/>
      <c r="M340" s="225"/>
      <c r="N340" s="233"/>
      <c r="O340" s="225"/>
      <c r="P340" s="225"/>
      <c r="Q340" s="233"/>
      <c r="R340" s="225"/>
      <c r="S340" s="233"/>
      <c r="T340" s="225"/>
      <c r="U340" s="234"/>
      <c r="V340" s="235"/>
      <c r="W340" s="236"/>
      <c r="X340" s="236"/>
      <c r="Y340" s="236"/>
      <c r="Z340" s="237"/>
      <c r="AA340" s="238"/>
      <c r="AB340" s="236"/>
      <c r="AC340" s="237"/>
      <c r="AD340" s="238"/>
      <c r="AE340" s="233"/>
      <c r="AF340" s="252"/>
      <c r="AG340" s="224"/>
      <c r="AH340" s="226"/>
      <c r="AI340" s="239"/>
      <c r="AJ340" s="226"/>
      <c r="AK340" s="239"/>
      <c r="AL340" s="226"/>
      <c r="AM340" s="239"/>
      <c r="AN340" s="225"/>
      <c r="AO340" s="225"/>
      <c r="AP340" s="252"/>
      <c r="AQ340" s="226"/>
      <c r="AR340" s="253"/>
      <c r="AS340" s="255"/>
      <c r="AT340" s="225"/>
      <c r="AU340" s="225"/>
      <c r="AV340" s="225"/>
      <c r="AW340" s="234"/>
      <c r="AX340" s="224"/>
      <c r="AY340" s="225"/>
      <c r="AZ340" s="226"/>
      <c r="BA340" s="223"/>
      <c r="BB340" s="227"/>
    </row>
    <row r="341" ht="15.75" customHeight="1">
      <c r="A341" s="233"/>
      <c r="B341" s="229"/>
      <c r="C341" s="230"/>
      <c r="D341" s="231"/>
      <c r="E341" s="230"/>
      <c r="F341" s="232"/>
      <c r="G341" s="201"/>
      <c r="H341" s="230"/>
      <c r="I341" s="230"/>
      <c r="J341" s="225"/>
      <c r="K341" s="225"/>
      <c r="L341" s="225"/>
      <c r="M341" s="225"/>
      <c r="N341" s="233"/>
      <c r="O341" s="225"/>
      <c r="P341" s="225"/>
      <c r="Q341" s="233"/>
      <c r="R341" s="225"/>
      <c r="S341" s="233"/>
      <c r="T341" s="225"/>
      <c r="U341" s="234"/>
      <c r="V341" s="235"/>
      <c r="W341" s="236"/>
      <c r="X341" s="236"/>
      <c r="Y341" s="236"/>
      <c r="Z341" s="237"/>
      <c r="AA341" s="238"/>
      <c r="AB341" s="236"/>
      <c r="AC341" s="237"/>
      <c r="AD341" s="238"/>
      <c r="AE341" s="233"/>
      <c r="AF341" s="252"/>
      <c r="AG341" s="224"/>
      <c r="AH341" s="226"/>
      <c r="AI341" s="239"/>
      <c r="AJ341" s="226"/>
      <c r="AK341" s="239"/>
      <c r="AL341" s="226"/>
      <c r="AM341" s="239"/>
      <c r="AN341" s="225"/>
      <c r="AO341" s="225"/>
      <c r="AP341" s="252"/>
      <c r="AQ341" s="226"/>
      <c r="AR341" s="253"/>
      <c r="AS341" s="255"/>
      <c r="AT341" s="225"/>
      <c r="AU341" s="225"/>
      <c r="AV341" s="225"/>
      <c r="AW341" s="234"/>
      <c r="AX341" s="224"/>
      <c r="AY341" s="225"/>
      <c r="AZ341" s="226"/>
      <c r="BA341" s="223"/>
      <c r="BB341" s="227"/>
    </row>
    <row r="342" ht="15.75" customHeight="1">
      <c r="A342" s="233"/>
      <c r="B342" s="229"/>
      <c r="C342" s="230"/>
      <c r="D342" s="231"/>
      <c r="E342" s="230"/>
      <c r="F342" s="232"/>
      <c r="G342" s="201"/>
      <c r="H342" s="230"/>
      <c r="I342" s="230"/>
      <c r="J342" s="225"/>
      <c r="K342" s="225"/>
      <c r="L342" s="225"/>
      <c r="M342" s="225"/>
      <c r="N342" s="233"/>
      <c r="O342" s="225"/>
      <c r="P342" s="225"/>
      <c r="Q342" s="233"/>
      <c r="R342" s="225"/>
      <c r="S342" s="233"/>
      <c r="T342" s="225"/>
      <c r="U342" s="234"/>
      <c r="V342" s="235"/>
      <c r="W342" s="236"/>
      <c r="X342" s="236"/>
      <c r="Y342" s="236"/>
      <c r="Z342" s="237"/>
      <c r="AA342" s="238"/>
      <c r="AB342" s="236"/>
      <c r="AC342" s="237"/>
      <c r="AD342" s="238"/>
      <c r="AE342" s="233"/>
      <c r="AF342" s="252"/>
      <c r="AG342" s="224"/>
      <c r="AH342" s="226"/>
      <c r="AI342" s="239"/>
      <c r="AJ342" s="226"/>
      <c r="AK342" s="239"/>
      <c r="AL342" s="226"/>
      <c r="AM342" s="239"/>
      <c r="AN342" s="225"/>
      <c r="AO342" s="225"/>
      <c r="AP342" s="252"/>
      <c r="AQ342" s="226"/>
      <c r="AR342" s="253"/>
      <c r="AS342" s="255"/>
      <c r="AT342" s="225"/>
      <c r="AU342" s="225"/>
      <c r="AV342" s="225"/>
      <c r="AW342" s="234"/>
      <c r="AX342" s="224"/>
      <c r="AY342" s="225"/>
      <c r="AZ342" s="226"/>
      <c r="BA342" s="223"/>
      <c r="BB342" s="227"/>
    </row>
    <row r="343" ht="15.75" customHeight="1">
      <c r="A343" s="233"/>
      <c r="B343" s="229"/>
      <c r="C343" s="230"/>
      <c r="D343" s="231"/>
      <c r="E343" s="230"/>
      <c r="F343" s="232"/>
      <c r="G343" s="201"/>
      <c r="H343" s="230"/>
      <c r="I343" s="230"/>
      <c r="J343" s="225"/>
      <c r="K343" s="225"/>
      <c r="L343" s="225"/>
      <c r="M343" s="225"/>
      <c r="N343" s="233"/>
      <c r="O343" s="225"/>
      <c r="P343" s="225"/>
      <c r="Q343" s="233"/>
      <c r="R343" s="225"/>
      <c r="S343" s="233"/>
      <c r="T343" s="225"/>
      <c r="U343" s="234"/>
      <c r="V343" s="235"/>
      <c r="W343" s="236"/>
      <c r="X343" s="236"/>
      <c r="Y343" s="236"/>
      <c r="Z343" s="237"/>
      <c r="AA343" s="238"/>
      <c r="AB343" s="236"/>
      <c r="AC343" s="237"/>
      <c r="AD343" s="238"/>
      <c r="AE343" s="233"/>
      <c r="AF343" s="252"/>
      <c r="AG343" s="224"/>
      <c r="AH343" s="226"/>
      <c r="AI343" s="239"/>
      <c r="AJ343" s="226"/>
      <c r="AK343" s="239"/>
      <c r="AL343" s="226"/>
      <c r="AM343" s="239"/>
      <c r="AN343" s="225"/>
      <c r="AO343" s="225"/>
      <c r="AP343" s="252"/>
      <c r="AQ343" s="226"/>
      <c r="AR343" s="253"/>
      <c r="AS343" s="255"/>
      <c r="AT343" s="225"/>
      <c r="AU343" s="225"/>
      <c r="AV343" s="225"/>
      <c r="AW343" s="234"/>
      <c r="AX343" s="224"/>
      <c r="AY343" s="225"/>
      <c r="AZ343" s="226"/>
      <c r="BA343" s="223"/>
      <c r="BB343" s="227"/>
    </row>
    <row r="344" ht="15.75" customHeight="1">
      <c r="A344" s="233"/>
      <c r="B344" s="229"/>
      <c r="C344" s="230"/>
      <c r="D344" s="231"/>
      <c r="E344" s="230"/>
      <c r="F344" s="232"/>
      <c r="G344" s="201"/>
      <c r="H344" s="230"/>
      <c r="I344" s="230"/>
      <c r="J344" s="225"/>
      <c r="K344" s="225"/>
      <c r="L344" s="225"/>
      <c r="M344" s="225"/>
      <c r="N344" s="233"/>
      <c r="O344" s="225"/>
      <c r="P344" s="225"/>
      <c r="Q344" s="233"/>
      <c r="R344" s="225"/>
      <c r="S344" s="233"/>
      <c r="T344" s="225"/>
      <c r="U344" s="234"/>
      <c r="V344" s="235"/>
      <c r="W344" s="236"/>
      <c r="X344" s="236"/>
      <c r="Y344" s="236"/>
      <c r="Z344" s="237"/>
      <c r="AA344" s="238"/>
      <c r="AB344" s="236"/>
      <c r="AC344" s="237"/>
      <c r="AD344" s="238"/>
      <c r="AE344" s="233"/>
      <c r="AF344" s="252"/>
      <c r="AG344" s="224"/>
      <c r="AH344" s="226"/>
      <c r="AI344" s="239"/>
      <c r="AJ344" s="226"/>
      <c r="AK344" s="239"/>
      <c r="AL344" s="226"/>
      <c r="AM344" s="239"/>
      <c r="AN344" s="225"/>
      <c r="AO344" s="225"/>
      <c r="AP344" s="252"/>
      <c r="AQ344" s="226"/>
      <c r="AR344" s="253"/>
      <c r="AS344" s="255"/>
      <c r="AT344" s="225"/>
      <c r="AU344" s="225"/>
      <c r="AV344" s="225"/>
      <c r="AW344" s="234"/>
      <c r="AX344" s="224"/>
      <c r="AY344" s="225"/>
      <c r="AZ344" s="226"/>
      <c r="BA344" s="223"/>
      <c r="BB344" s="227"/>
    </row>
    <row r="345" ht="15.75" customHeight="1">
      <c r="A345" s="233"/>
      <c r="B345" s="229"/>
      <c r="C345" s="230"/>
      <c r="D345" s="231"/>
      <c r="E345" s="230"/>
      <c r="F345" s="232"/>
      <c r="G345" s="201"/>
      <c r="H345" s="230"/>
      <c r="I345" s="230"/>
      <c r="J345" s="225"/>
      <c r="K345" s="225"/>
      <c r="L345" s="225"/>
      <c r="M345" s="225"/>
      <c r="N345" s="233"/>
      <c r="O345" s="225"/>
      <c r="P345" s="225"/>
      <c r="Q345" s="233"/>
      <c r="R345" s="225"/>
      <c r="S345" s="233"/>
      <c r="T345" s="225"/>
      <c r="U345" s="234"/>
      <c r="V345" s="235"/>
      <c r="W345" s="236"/>
      <c r="X345" s="236"/>
      <c r="Y345" s="236"/>
      <c r="Z345" s="237"/>
      <c r="AA345" s="238"/>
      <c r="AB345" s="236"/>
      <c r="AC345" s="237"/>
      <c r="AD345" s="238"/>
      <c r="AE345" s="233"/>
      <c r="AF345" s="252"/>
      <c r="AG345" s="224"/>
      <c r="AH345" s="226"/>
      <c r="AI345" s="239"/>
      <c r="AJ345" s="226"/>
      <c r="AK345" s="239"/>
      <c r="AL345" s="226"/>
      <c r="AM345" s="239"/>
      <c r="AN345" s="225"/>
      <c r="AO345" s="225"/>
      <c r="AP345" s="252"/>
      <c r="AQ345" s="226"/>
      <c r="AR345" s="253"/>
      <c r="AS345" s="255"/>
      <c r="AT345" s="225"/>
      <c r="AU345" s="225"/>
      <c r="AV345" s="225"/>
      <c r="AW345" s="234"/>
      <c r="AX345" s="224"/>
      <c r="AY345" s="225"/>
      <c r="AZ345" s="226"/>
      <c r="BA345" s="223"/>
      <c r="BB345" s="227"/>
    </row>
    <row r="346" ht="15.75" customHeight="1">
      <c r="A346" s="233"/>
      <c r="B346" s="229"/>
      <c r="C346" s="230"/>
      <c r="D346" s="231"/>
      <c r="E346" s="230"/>
      <c r="F346" s="232"/>
      <c r="G346" s="201"/>
      <c r="H346" s="230"/>
      <c r="I346" s="230"/>
      <c r="J346" s="225"/>
      <c r="K346" s="225"/>
      <c r="L346" s="225"/>
      <c r="M346" s="225"/>
      <c r="N346" s="233"/>
      <c r="O346" s="225"/>
      <c r="P346" s="225"/>
      <c r="Q346" s="233"/>
      <c r="R346" s="225"/>
      <c r="S346" s="233"/>
      <c r="T346" s="225"/>
      <c r="U346" s="234"/>
      <c r="V346" s="235"/>
      <c r="W346" s="236"/>
      <c r="X346" s="236"/>
      <c r="Y346" s="236"/>
      <c r="Z346" s="237"/>
      <c r="AA346" s="238"/>
      <c r="AB346" s="236"/>
      <c r="AC346" s="237"/>
      <c r="AD346" s="238"/>
      <c r="AE346" s="233"/>
      <c r="AF346" s="252"/>
      <c r="AG346" s="224"/>
      <c r="AH346" s="226"/>
      <c r="AI346" s="239"/>
      <c r="AJ346" s="226"/>
      <c r="AK346" s="239"/>
      <c r="AL346" s="226"/>
      <c r="AM346" s="239"/>
      <c r="AN346" s="225"/>
      <c r="AO346" s="225"/>
      <c r="AP346" s="252"/>
      <c r="AQ346" s="226"/>
      <c r="AR346" s="253"/>
      <c r="AS346" s="255"/>
      <c r="AT346" s="225"/>
      <c r="AU346" s="225"/>
      <c r="AV346" s="225"/>
      <c r="AW346" s="234"/>
      <c r="AX346" s="224"/>
      <c r="AY346" s="225"/>
      <c r="AZ346" s="226"/>
      <c r="BA346" s="223"/>
      <c r="BB346" s="227"/>
    </row>
    <row r="347" ht="15.75" customHeight="1">
      <c r="A347" s="233"/>
      <c r="B347" s="229"/>
      <c r="C347" s="230"/>
      <c r="D347" s="231"/>
      <c r="E347" s="230"/>
      <c r="F347" s="232"/>
      <c r="G347" s="201"/>
      <c r="H347" s="230"/>
      <c r="I347" s="230"/>
      <c r="J347" s="225"/>
      <c r="K347" s="225"/>
      <c r="L347" s="225"/>
      <c r="M347" s="225"/>
      <c r="N347" s="233"/>
      <c r="O347" s="225"/>
      <c r="P347" s="225"/>
      <c r="Q347" s="233"/>
      <c r="R347" s="225"/>
      <c r="S347" s="233"/>
      <c r="T347" s="225"/>
      <c r="U347" s="234"/>
      <c r="V347" s="235"/>
      <c r="W347" s="236"/>
      <c r="X347" s="236"/>
      <c r="Y347" s="236"/>
      <c r="Z347" s="237"/>
      <c r="AA347" s="238"/>
      <c r="AB347" s="236"/>
      <c r="AC347" s="237"/>
      <c r="AD347" s="238"/>
      <c r="AE347" s="233"/>
      <c r="AF347" s="252"/>
      <c r="AG347" s="224"/>
      <c r="AH347" s="226"/>
      <c r="AI347" s="239"/>
      <c r="AJ347" s="226"/>
      <c r="AK347" s="239"/>
      <c r="AL347" s="226"/>
      <c r="AM347" s="239"/>
      <c r="AN347" s="225"/>
      <c r="AO347" s="225"/>
      <c r="AP347" s="252"/>
      <c r="AQ347" s="226"/>
      <c r="AR347" s="253"/>
      <c r="AS347" s="255"/>
      <c r="AT347" s="225"/>
      <c r="AU347" s="225"/>
      <c r="AV347" s="225"/>
      <c r="AW347" s="234"/>
      <c r="AX347" s="224"/>
      <c r="AY347" s="225"/>
      <c r="AZ347" s="226"/>
      <c r="BA347" s="223"/>
      <c r="BB347" s="227"/>
    </row>
    <row r="348" ht="15.75" customHeight="1">
      <c r="A348" s="233"/>
      <c r="B348" s="229"/>
      <c r="C348" s="230"/>
      <c r="D348" s="231"/>
      <c r="E348" s="230"/>
      <c r="F348" s="232"/>
      <c r="G348" s="201"/>
      <c r="H348" s="230"/>
      <c r="I348" s="230"/>
      <c r="J348" s="225"/>
      <c r="K348" s="225"/>
      <c r="L348" s="225"/>
      <c r="M348" s="225"/>
      <c r="N348" s="233"/>
      <c r="O348" s="225"/>
      <c r="P348" s="225"/>
      <c r="Q348" s="233"/>
      <c r="R348" s="225"/>
      <c r="S348" s="233"/>
      <c r="T348" s="225"/>
      <c r="U348" s="234"/>
      <c r="V348" s="235"/>
      <c r="W348" s="236"/>
      <c r="X348" s="236"/>
      <c r="Y348" s="236"/>
      <c r="Z348" s="237"/>
      <c r="AA348" s="238"/>
      <c r="AB348" s="236"/>
      <c r="AC348" s="237"/>
      <c r="AD348" s="238"/>
      <c r="AE348" s="233"/>
      <c r="AF348" s="252"/>
      <c r="AG348" s="224"/>
      <c r="AH348" s="226"/>
      <c r="AI348" s="239"/>
      <c r="AJ348" s="226"/>
      <c r="AK348" s="239"/>
      <c r="AL348" s="226"/>
      <c r="AM348" s="239"/>
      <c r="AN348" s="225"/>
      <c r="AO348" s="225"/>
      <c r="AP348" s="252"/>
      <c r="AQ348" s="226"/>
      <c r="AR348" s="253"/>
      <c r="AS348" s="255"/>
      <c r="AT348" s="225"/>
      <c r="AU348" s="225"/>
      <c r="AV348" s="225"/>
      <c r="AW348" s="234"/>
      <c r="AX348" s="224"/>
      <c r="AY348" s="225"/>
      <c r="AZ348" s="226"/>
      <c r="BA348" s="223"/>
      <c r="BB348" s="227"/>
    </row>
    <row r="349" ht="15.75" customHeight="1">
      <c r="A349" s="233"/>
      <c r="B349" s="229"/>
      <c r="C349" s="230"/>
      <c r="D349" s="231"/>
      <c r="E349" s="230"/>
      <c r="F349" s="232"/>
      <c r="G349" s="201"/>
      <c r="H349" s="230"/>
      <c r="I349" s="230"/>
      <c r="J349" s="225"/>
      <c r="K349" s="225"/>
      <c r="L349" s="225"/>
      <c r="M349" s="225"/>
      <c r="N349" s="233"/>
      <c r="O349" s="225"/>
      <c r="P349" s="225"/>
      <c r="Q349" s="233"/>
      <c r="R349" s="225"/>
      <c r="S349" s="233"/>
      <c r="T349" s="225"/>
      <c r="U349" s="234"/>
      <c r="V349" s="235"/>
      <c r="W349" s="236"/>
      <c r="X349" s="236"/>
      <c r="Y349" s="236"/>
      <c r="Z349" s="237"/>
      <c r="AA349" s="238"/>
      <c r="AB349" s="236"/>
      <c r="AC349" s="237"/>
      <c r="AD349" s="238"/>
      <c r="AE349" s="233"/>
      <c r="AF349" s="252"/>
      <c r="AG349" s="224"/>
      <c r="AH349" s="226"/>
      <c r="AI349" s="239"/>
      <c r="AJ349" s="226"/>
      <c r="AK349" s="239"/>
      <c r="AL349" s="226"/>
      <c r="AM349" s="239"/>
      <c r="AN349" s="225"/>
      <c r="AO349" s="225"/>
      <c r="AP349" s="252"/>
      <c r="AQ349" s="226"/>
      <c r="AR349" s="253"/>
      <c r="AS349" s="255"/>
      <c r="AT349" s="225"/>
      <c r="AU349" s="225"/>
      <c r="AV349" s="225"/>
      <c r="AW349" s="234"/>
      <c r="AX349" s="224"/>
      <c r="AY349" s="225"/>
      <c r="AZ349" s="226"/>
      <c r="BA349" s="223"/>
      <c r="BB349" s="227"/>
    </row>
    <row r="350" ht="15.75" customHeight="1">
      <c r="A350" s="233"/>
      <c r="B350" s="229"/>
      <c r="C350" s="230"/>
      <c r="D350" s="231"/>
      <c r="E350" s="230"/>
      <c r="F350" s="232"/>
      <c r="G350" s="201"/>
      <c r="H350" s="230"/>
      <c r="I350" s="230"/>
      <c r="J350" s="225"/>
      <c r="K350" s="225"/>
      <c r="L350" s="225"/>
      <c r="M350" s="225"/>
      <c r="N350" s="233"/>
      <c r="O350" s="225"/>
      <c r="P350" s="225"/>
      <c r="Q350" s="233"/>
      <c r="R350" s="225"/>
      <c r="S350" s="233"/>
      <c r="T350" s="225"/>
      <c r="U350" s="234"/>
      <c r="V350" s="235"/>
      <c r="W350" s="236"/>
      <c r="X350" s="236"/>
      <c r="Y350" s="236"/>
      <c r="Z350" s="237"/>
      <c r="AA350" s="238"/>
      <c r="AB350" s="236"/>
      <c r="AC350" s="237"/>
      <c r="AD350" s="238"/>
      <c r="AE350" s="233"/>
      <c r="AF350" s="252"/>
      <c r="AG350" s="224"/>
      <c r="AH350" s="226"/>
      <c r="AI350" s="239"/>
      <c r="AJ350" s="226"/>
      <c r="AK350" s="239"/>
      <c r="AL350" s="226"/>
      <c r="AM350" s="239"/>
      <c r="AN350" s="225"/>
      <c r="AO350" s="225"/>
      <c r="AP350" s="252"/>
      <c r="AQ350" s="226"/>
      <c r="AR350" s="253"/>
      <c r="AS350" s="255"/>
      <c r="AT350" s="225"/>
      <c r="AU350" s="225"/>
      <c r="AV350" s="225"/>
      <c r="AW350" s="234"/>
      <c r="AX350" s="224"/>
      <c r="AY350" s="225"/>
      <c r="AZ350" s="226"/>
      <c r="BA350" s="223"/>
      <c r="BB350" s="227"/>
    </row>
    <row r="351" ht="15.75" customHeight="1">
      <c r="A351" s="233"/>
      <c r="B351" s="229"/>
      <c r="C351" s="230"/>
      <c r="D351" s="231"/>
      <c r="E351" s="230"/>
      <c r="F351" s="232"/>
      <c r="G351" s="201"/>
      <c r="H351" s="230"/>
      <c r="I351" s="230"/>
      <c r="J351" s="225"/>
      <c r="K351" s="225"/>
      <c r="L351" s="225"/>
      <c r="M351" s="225"/>
      <c r="N351" s="233"/>
      <c r="O351" s="225"/>
      <c r="P351" s="225"/>
      <c r="Q351" s="233"/>
      <c r="R351" s="225"/>
      <c r="S351" s="233"/>
      <c r="T351" s="225"/>
      <c r="U351" s="234"/>
      <c r="V351" s="235"/>
      <c r="W351" s="236"/>
      <c r="X351" s="236"/>
      <c r="Y351" s="236"/>
      <c r="Z351" s="237"/>
      <c r="AA351" s="238"/>
      <c r="AB351" s="236"/>
      <c r="AC351" s="237"/>
      <c r="AD351" s="238"/>
      <c r="AE351" s="233"/>
      <c r="AF351" s="252"/>
      <c r="AG351" s="224"/>
      <c r="AH351" s="226"/>
      <c r="AI351" s="239"/>
      <c r="AJ351" s="226"/>
      <c r="AK351" s="239"/>
      <c r="AL351" s="226"/>
      <c r="AM351" s="239"/>
      <c r="AN351" s="225"/>
      <c r="AO351" s="225"/>
      <c r="AP351" s="252"/>
      <c r="AQ351" s="226"/>
      <c r="AR351" s="253"/>
      <c r="AS351" s="255"/>
      <c r="AT351" s="225"/>
      <c r="AU351" s="225"/>
      <c r="AV351" s="225"/>
      <c r="AW351" s="234"/>
      <c r="AX351" s="224"/>
      <c r="AY351" s="225"/>
      <c r="AZ351" s="226"/>
      <c r="BA351" s="223"/>
      <c r="BB351" s="227"/>
    </row>
    <row r="352" ht="15.75" customHeight="1">
      <c r="A352" s="233"/>
      <c r="B352" s="229"/>
      <c r="C352" s="230"/>
      <c r="D352" s="231"/>
      <c r="E352" s="230"/>
      <c r="F352" s="232"/>
      <c r="G352" s="201"/>
      <c r="H352" s="230"/>
      <c r="I352" s="230"/>
      <c r="J352" s="225"/>
      <c r="K352" s="225"/>
      <c r="L352" s="225"/>
      <c r="M352" s="225"/>
      <c r="N352" s="233"/>
      <c r="O352" s="225"/>
      <c r="P352" s="225"/>
      <c r="Q352" s="233"/>
      <c r="R352" s="225"/>
      <c r="S352" s="233"/>
      <c r="T352" s="225"/>
      <c r="U352" s="234"/>
      <c r="V352" s="235"/>
      <c r="W352" s="236"/>
      <c r="X352" s="236"/>
      <c r="Y352" s="236"/>
      <c r="Z352" s="237"/>
      <c r="AA352" s="238"/>
      <c r="AB352" s="236"/>
      <c r="AC352" s="237"/>
      <c r="AD352" s="238"/>
      <c r="AE352" s="233"/>
      <c r="AF352" s="252"/>
      <c r="AG352" s="224"/>
      <c r="AH352" s="226"/>
      <c r="AI352" s="239"/>
      <c r="AJ352" s="226"/>
      <c r="AK352" s="239"/>
      <c r="AL352" s="226"/>
      <c r="AM352" s="239"/>
      <c r="AN352" s="225"/>
      <c r="AO352" s="225"/>
      <c r="AP352" s="252"/>
      <c r="AQ352" s="226"/>
      <c r="AR352" s="253"/>
      <c r="AS352" s="255"/>
      <c r="AT352" s="225"/>
      <c r="AU352" s="225"/>
      <c r="AV352" s="225"/>
      <c r="AW352" s="234"/>
      <c r="AX352" s="224"/>
      <c r="AY352" s="225"/>
      <c r="AZ352" s="226"/>
      <c r="BA352" s="223"/>
      <c r="BB352" s="227"/>
    </row>
    <row r="353" ht="15.75" customHeight="1">
      <c r="A353" s="233"/>
      <c r="B353" s="229"/>
      <c r="C353" s="230"/>
      <c r="D353" s="231"/>
      <c r="E353" s="230"/>
      <c r="F353" s="232"/>
      <c r="G353" s="201"/>
      <c r="H353" s="230"/>
      <c r="I353" s="230"/>
      <c r="J353" s="225"/>
      <c r="K353" s="225"/>
      <c r="L353" s="225"/>
      <c r="M353" s="225"/>
      <c r="N353" s="233"/>
      <c r="O353" s="225"/>
      <c r="P353" s="225"/>
      <c r="Q353" s="233"/>
      <c r="R353" s="225"/>
      <c r="S353" s="233"/>
      <c r="T353" s="225"/>
      <c r="U353" s="234"/>
      <c r="V353" s="235"/>
      <c r="W353" s="236"/>
      <c r="X353" s="236"/>
      <c r="Y353" s="236"/>
      <c r="Z353" s="237"/>
      <c r="AA353" s="238"/>
      <c r="AB353" s="236"/>
      <c r="AC353" s="237"/>
      <c r="AD353" s="238"/>
      <c r="AE353" s="233"/>
      <c r="AF353" s="252"/>
      <c r="AG353" s="224"/>
      <c r="AH353" s="226"/>
      <c r="AI353" s="239"/>
      <c r="AJ353" s="226"/>
      <c r="AK353" s="239"/>
      <c r="AL353" s="226"/>
      <c r="AM353" s="239"/>
      <c r="AN353" s="225"/>
      <c r="AO353" s="225"/>
      <c r="AP353" s="252"/>
      <c r="AQ353" s="226"/>
      <c r="AR353" s="253"/>
      <c r="AS353" s="255"/>
      <c r="AT353" s="225"/>
      <c r="AU353" s="225"/>
      <c r="AV353" s="225"/>
      <c r="AW353" s="234"/>
      <c r="AX353" s="224"/>
      <c r="AY353" s="225"/>
      <c r="AZ353" s="226"/>
      <c r="BA353" s="223"/>
      <c r="BB353" s="227"/>
    </row>
    <row r="354" ht="15.75" customHeight="1">
      <c r="A354" s="233"/>
      <c r="B354" s="229"/>
      <c r="C354" s="230"/>
      <c r="D354" s="231"/>
      <c r="E354" s="230"/>
      <c r="F354" s="232"/>
      <c r="G354" s="201"/>
      <c r="H354" s="230"/>
      <c r="I354" s="230"/>
      <c r="J354" s="225"/>
      <c r="K354" s="225"/>
      <c r="L354" s="225"/>
      <c r="M354" s="225"/>
      <c r="N354" s="233"/>
      <c r="O354" s="225"/>
      <c r="P354" s="225"/>
      <c r="Q354" s="233"/>
      <c r="R354" s="225"/>
      <c r="S354" s="233"/>
      <c r="T354" s="225"/>
      <c r="U354" s="234"/>
      <c r="V354" s="235"/>
      <c r="W354" s="236"/>
      <c r="X354" s="236"/>
      <c r="Y354" s="236"/>
      <c r="Z354" s="237"/>
      <c r="AA354" s="238"/>
      <c r="AB354" s="236"/>
      <c r="AC354" s="237"/>
      <c r="AD354" s="238"/>
      <c r="AE354" s="233"/>
      <c r="AF354" s="252"/>
      <c r="AG354" s="224"/>
      <c r="AH354" s="226"/>
      <c r="AI354" s="239"/>
      <c r="AJ354" s="226"/>
      <c r="AK354" s="239"/>
      <c r="AL354" s="226"/>
      <c r="AM354" s="239"/>
      <c r="AN354" s="225"/>
      <c r="AO354" s="225"/>
      <c r="AP354" s="252"/>
      <c r="AQ354" s="226"/>
      <c r="AR354" s="253"/>
      <c r="AS354" s="255"/>
      <c r="AT354" s="225"/>
      <c r="AU354" s="225"/>
      <c r="AV354" s="225"/>
      <c r="AW354" s="234"/>
      <c r="AX354" s="224"/>
      <c r="AY354" s="225"/>
      <c r="AZ354" s="226"/>
      <c r="BA354" s="223"/>
      <c r="BB354" s="227"/>
    </row>
    <row r="355" ht="15.75" customHeight="1">
      <c r="A355" s="233"/>
      <c r="B355" s="229"/>
      <c r="C355" s="230"/>
      <c r="D355" s="231"/>
      <c r="E355" s="230"/>
      <c r="F355" s="232"/>
      <c r="G355" s="201"/>
      <c r="H355" s="230"/>
      <c r="I355" s="230"/>
      <c r="J355" s="225"/>
      <c r="K355" s="225"/>
      <c r="L355" s="225"/>
      <c r="M355" s="225"/>
      <c r="N355" s="233"/>
      <c r="O355" s="225"/>
      <c r="P355" s="225"/>
      <c r="Q355" s="233"/>
      <c r="R355" s="225"/>
      <c r="S355" s="233"/>
      <c r="T355" s="225"/>
      <c r="U355" s="234"/>
      <c r="V355" s="235"/>
      <c r="W355" s="236"/>
      <c r="X355" s="236"/>
      <c r="Y355" s="236"/>
      <c r="Z355" s="237"/>
      <c r="AA355" s="238"/>
      <c r="AB355" s="236"/>
      <c r="AC355" s="237"/>
      <c r="AD355" s="238"/>
      <c r="AE355" s="233"/>
      <c r="AF355" s="252"/>
      <c r="AG355" s="224"/>
      <c r="AH355" s="226"/>
      <c r="AI355" s="239"/>
      <c r="AJ355" s="226"/>
      <c r="AK355" s="239"/>
      <c r="AL355" s="226"/>
      <c r="AM355" s="239"/>
      <c r="AN355" s="225"/>
      <c r="AO355" s="225"/>
      <c r="AP355" s="252"/>
      <c r="AQ355" s="226"/>
      <c r="AR355" s="253"/>
      <c r="AS355" s="255"/>
      <c r="AT355" s="225"/>
      <c r="AU355" s="225"/>
      <c r="AV355" s="225"/>
      <c r="AW355" s="234"/>
      <c r="AX355" s="224"/>
      <c r="AY355" s="225"/>
      <c r="AZ355" s="226"/>
      <c r="BA355" s="223"/>
      <c r="BB355" s="227"/>
    </row>
    <row r="356" ht="15.75" customHeight="1">
      <c r="A356" s="233"/>
      <c r="B356" s="229"/>
      <c r="C356" s="230"/>
      <c r="D356" s="231"/>
      <c r="E356" s="230"/>
      <c r="F356" s="232"/>
      <c r="G356" s="201"/>
      <c r="H356" s="230"/>
      <c r="I356" s="230"/>
      <c r="J356" s="225"/>
      <c r="K356" s="225"/>
      <c r="L356" s="225"/>
      <c r="M356" s="225"/>
      <c r="N356" s="233"/>
      <c r="O356" s="225"/>
      <c r="P356" s="225"/>
      <c r="Q356" s="233"/>
      <c r="R356" s="225"/>
      <c r="S356" s="233"/>
      <c r="T356" s="225"/>
      <c r="U356" s="234"/>
      <c r="V356" s="235"/>
      <c r="W356" s="236"/>
      <c r="X356" s="236"/>
      <c r="Y356" s="236"/>
      <c r="Z356" s="237"/>
      <c r="AA356" s="238"/>
      <c r="AB356" s="236"/>
      <c r="AC356" s="237"/>
      <c r="AD356" s="238"/>
      <c r="AE356" s="233"/>
      <c r="AF356" s="252"/>
      <c r="AG356" s="224"/>
      <c r="AH356" s="226"/>
      <c r="AI356" s="239"/>
      <c r="AJ356" s="226"/>
      <c r="AK356" s="239"/>
      <c r="AL356" s="226"/>
      <c r="AM356" s="239"/>
      <c r="AN356" s="225"/>
      <c r="AO356" s="225"/>
      <c r="AP356" s="252"/>
      <c r="AQ356" s="226"/>
      <c r="AR356" s="253"/>
      <c r="AS356" s="255"/>
      <c r="AT356" s="225"/>
      <c r="AU356" s="225"/>
      <c r="AV356" s="225"/>
      <c r="AW356" s="234"/>
      <c r="AX356" s="224"/>
      <c r="AY356" s="225"/>
      <c r="AZ356" s="226"/>
      <c r="BA356" s="223"/>
      <c r="BB356" s="227"/>
    </row>
    <row r="357" ht="15.75" customHeight="1">
      <c r="A357" s="233"/>
      <c r="B357" s="229"/>
      <c r="C357" s="230"/>
      <c r="D357" s="231"/>
      <c r="E357" s="230"/>
      <c r="F357" s="232"/>
      <c r="G357" s="201"/>
      <c r="H357" s="230"/>
      <c r="I357" s="230"/>
      <c r="J357" s="225"/>
      <c r="K357" s="225"/>
      <c r="L357" s="225"/>
      <c r="M357" s="225"/>
      <c r="N357" s="233"/>
      <c r="O357" s="225"/>
      <c r="P357" s="225"/>
      <c r="Q357" s="233"/>
      <c r="R357" s="225"/>
      <c r="S357" s="233"/>
      <c r="T357" s="225"/>
      <c r="U357" s="234"/>
      <c r="V357" s="235"/>
      <c r="W357" s="236"/>
      <c r="X357" s="236"/>
      <c r="Y357" s="236"/>
      <c r="Z357" s="237"/>
      <c r="AA357" s="238"/>
      <c r="AB357" s="236"/>
      <c r="AC357" s="237"/>
      <c r="AD357" s="238"/>
      <c r="AE357" s="233"/>
      <c r="AF357" s="252"/>
      <c r="AG357" s="224"/>
      <c r="AH357" s="226"/>
      <c r="AI357" s="239"/>
      <c r="AJ357" s="226"/>
      <c r="AK357" s="239"/>
      <c r="AL357" s="226"/>
      <c r="AM357" s="239"/>
      <c r="AN357" s="225"/>
      <c r="AO357" s="225"/>
      <c r="AP357" s="252"/>
      <c r="AQ357" s="226"/>
      <c r="AR357" s="253"/>
      <c r="AS357" s="255"/>
      <c r="AT357" s="225"/>
      <c r="AU357" s="225"/>
      <c r="AV357" s="225"/>
      <c r="AW357" s="234"/>
      <c r="AX357" s="224"/>
      <c r="AY357" s="225"/>
      <c r="AZ357" s="226"/>
      <c r="BA357" s="223"/>
      <c r="BB357" s="227"/>
    </row>
    <row r="358" ht="15.75" customHeight="1">
      <c r="A358" s="233"/>
      <c r="B358" s="229"/>
      <c r="C358" s="230"/>
      <c r="D358" s="231"/>
      <c r="E358" s="230"/>
      <c r="F358" s="232"/>
      <c r="G358" s="201"/>
      <c r="H358" s="230"/>
      <c r="I358" s="230"/>
      <c r="J358" s="225"/>
      <c r="K358" s="225"/>
      <c r="L358" s="225"/>
      <c r="M358" s="225"/>
      <c r="N358" s="233"/>
      <c r="O358" s="225"/>
      <c r="P358" s="225"/>
      <c r="Q358" s="233"/>
      <c r="R358" s="225"/>
      <c r="S358" s="233"/>
      <c r="T358" s="225"/>
      <c r="U358" s="234"/>
      <c r="V358" s="235"/>
      <c r="W358" s="236"/>
      <c r="X358" s="236"/>
      <c r="Y358" s="236"/>
      <c r="Z358" s="237"/>
      <c r="AA358" s="238"/>
      <c r="AB358" s="236"/>
      <c r="AC358" s="237"/>
      <c r="AD358" s="238"/>
      <c r="AE358" s="233"/>
      <c r="AF358" s="252"/>
      <c r="AG358" s="224"/>
      <c r="AH358" s="226"/>
      <c r="AI358" s="239"/>
      <c r="AJ358" s="226"/>
      <c r="AK358" s="239"/>
      <c r="AL358" s="226"/>
      <c r="AM358" s="239"/>
      <c r="AN358" s="225"/>
      <c r="AO358" s="225"/>
      <c r="AP358" s="252"/>
      <c r="AQ358" s="226"/>
      <c r="AR358" s="253"/>
      <c r="AS358" s="255"/>
      <c r="AT358" s="225"/>
      <c r="AU358" s="225"/>
      <c r="AV358" s="225"/>
      <c r="AW358" s="234"/>
      <c r="AX358" s="224"/>
      <c r="AY358" s="225"/>
      <c r="AZ358" s="226"/>
      <c r="BA358" s="223"/>
      <c r="BB358" s="227"/>
    </row>
    <row r="359" ht="15.75" customHeight="1">
      <c r="A359" s="233"/>
      <c r="B359" s="229"/>
      <c r="C359" s="230"/>
      <c r="D359" s="231"/>
      <c r="E359" s="230"/>
      <c r="F359" s="232"/>
      <c r="G359" s="201"/>
      <c r="H359" s="230"/>
      <c r="I359" s="230"/>
      <c r="J359" s="225"/>
      <c r="K359" s="225"/>
      <c r="L359" s="225"/>
      <c r="M359" s="225"/>
      <c r="N359" s="233"/>
      <c r="O359" s="225"/>
      <c r="P359" s="225"/>
      <c r="Q359" s="233"/>
      <c r="R359" s="225"/>
      <c r="S359" s="233"/>
      <c r="T359" s="225"/>
      <c r="U359" s="234"/>
      <c r="V359" s="235"/>
      <c r="W359" s="236"/>
      <c r="X359" s="236"/>
      <c r="Y359" s="236"/>
      <c r="Z359" s="237"/>
      <c r="AA359" s="238"/>
      <c r="AB359" s="236"/>
      <c r="AC359" s="237"/>
      <c r="AD359" s="238"/>
      <c r="AE359" s="233"/>
      <c r="AF359" s="252"/>
      <c r="AG359" s="224"/>
      <c r="AH359" s="226"/>
      <c r="AI359" s="239"/>
      <c r="AJ359" s="226"/>
      <c r="AK359" s="239"/>
      <c r="AL359" s="226"/>
      <c r="AM359" s="239"/>
      <c r="AN359" s="225"/>
      <c r="AO359" s="225"/>
      <c r="AP359" s="252"/>
      <c r="AQ359" s="226"/>
      <c r="AR359" s="253"/>
      <c r="AS359" s="255"/>
      <c r="AT359" s="225"/>
      <c r="AU359" s="225"/>
      <c r="AV359" s="225"/>
      <c r="AW359" s="234"/>
      <c r="AX359" s="224"/>
      <c r="AY359" s="225"/>
      <c r="AZ359" s="226"/>
      <c r="BA359" s="223"/>
      <c r="BB359" s="227"/>
    </row>
    <row r="360" ht="15.75" customHeight="1">
      <c r="A360" s="233"/>
      <c r="B360" s="229"/>
      <c r="C360" s="230"/>
      <c r="D360" s="231"/>
      <c r="E360" s="230"/>
      <c r="F360" s="232"/>
      <c r="G360" s="201"/>
      <c r="H360" s="230"/>
      <c r="I360" s="230"/>
      <c r="J360" s="225"/>
      <c r="K360" s="225"/>
      <c r="L360" s="225"/>
      <c r="M360" s="225"/>
      <c r="N360" s="233"/>
      <c r="O360" s="225"/>
      <c r="P360" s="225"/>
      <c r="Q360" s="233"/>
      <c r="R360" s="225"/>
      <c r="S360" s="233"/>
      <c r="T360" s="225"/>
      <c r="U360" s="234"/>
      <c r="V360" s="235"/>
      <c r="W360" s="236"/>
      <c r="X360" s="236"/>
      <c r="Y360" s="236"/>
      <c r="Z360" s="237"/>
      <c r="AA360" s="238"/>
      <c r="AB360" s="236"/>
      <c r="AC360" s="237"/>
      <c r="AD360" s="238"/>
      <c r="AE360" s="233"/>
      <c r="AF360" s="252"/>
      <c r="AG360" s="224"/>
      <c r="AH360" s="226"/>
      <c r="AI360" s="239"/>
      <c r="AJ360" s="226"/>
      <c r="AK360" s="239"/>
      <c r="AL360" s="226"/>
      <c r="AM360" s="239"/>
      <c r="AN360" s="225"/>
      <c r="AO360" s="225"/>
      <c r="AP360" s="252"/>
      <c r="AQ360" s="226"/>
      <c r="AR360" s="253"/>
      <c r="AS360" s="255"/>
      <c r="AT360" s="225"/>
      <c r="AU360" s="225"/>
      <c r="AV360" s="225"/>
      <c r="AW360" s="234"/>
      <c r="AX360" s="224"/>
      <c r="AY360" s="225"/>
      <c r="AZ360" s="226"/>
      <c r="BA360" s="223"/>
      <c r="BB360" s="227"/>
    </row>
    <row r="361" ht="15.75" customHeight="1">
      <c r="A361" s="233"/>
      <c r="B361" s="229"/>
      <c r="C361" s="230"/>
      <c r="D361" s="231"/>
      <c r="E361" s="230"/>
      <c r="F361" s="232"/>
      <c r="G361" s="201"/>
      <c r="H361" s="230"/>
      <c r="I361" s="230"/>
      <c r="J361" s="225"/>
      <c r="K361" s="225"/>
      <c r="L361" s="225"/>
      <c r="M361" s="225"/>
      <c r="N361" s="233"/>
      <c r="O361" s="225"/>
      <c r="P361" s="225"/>
      <c r="Q361" s="233"/>
      <c r="R361" s="225"/>
      <c r="S361" s="233"/>
      <c r="T361" s="225"/>
      <c r="U361" s="234"/>
      <c r="V361" s="235"/>
      <c r="W361" s="236"/>
      <c r="X361" s="236"/>
      <c r="Y361" s="236"/>
      <c r="Z361" s="237"/>
      <c r="AA361" s="238"/>
      <c r="AB361" s="236"/>
      <c r="AC361" s="237"/>
      <c r="AD361" s="238"/>
      <c r="AE361" s="233"/>
      <c r="AF361" s="252"/>
      <c r="AG361" s="224"/>
      <c r="AH361" s="226"/>
      <c r="AI361" s="239"/>
      <c r="AJ361" s="226"/>
      <c r="AK361" s="239"/>
      <c r="AL361" s="226"/>
      <c r="AM361" s="239"/>
      <c r="AN361" s="225"/>
      <c r="AO361" s="225"/>
      <c r="AP361" s="252"/>
      <c r="AQ361" s="226"/>
      <c r="AR361" s="253"/>
      <c r="AS361" s="255"/>
      <c r="AT361" s="225"/>
      <c r="AU361" s="225"/>
      <c r="AV361" s="225"/>
      <c r="AW361" s="234"/>
      <c r="AX361" s="224"/>
      <c r="AY361" s="225"/>
      <c r="AZ361" s="226"/>
      <c r="BA361" s="223"/>
      <c r="BB361" s="227"/>
    </row>
    <row r="362" ht="15.75" customHeight="1">
      <c r="A362" s="233"/>
      <c r="B362" s="229"/>
      <c r="C362" s="230"/>
      <c r="D362" s="231"/>
      <c r="E362" s="230"/>
      <c r="F362" s="232"/>
      <c r="G362" s="201"/>
      <c r="H362" s="230"/>
      <c r="I362" s="230"/>
      <c r="J362" s="225"/>
      <c r="K362" s="225"/>
      <c r="L362" s="225"/>
      <c r="M362" s="225"/>
      <c r="N362" s="233"/>
      <c r="O362" s="225"/>
      <c r="P362" s="225"/>
      <c r="Q362" s="233"/>
      <c r="R362" s="225"/>
      <c r="S362" s="233"/>
      <c r="T362" s="225"/>
      <c r="U362" s="234"/>
      <c r="V362" s="235"/>
      <c r="W362" s="236"/>
      <c r="X362" s="236"/>
      <c r="Y362" s="236"/>
      <c r="Z362" s="237"/>
      <c r="AA362" s="238"/>
      <c r="AB362" s="236"/>
      <c r="AC362" s="237"/>
      <c r="AD362" s="238"/>
      <c r="AE362" s="233"/>
      <c r="AF362" s="252"/>
      <c r="AG362" s="224"/>
      <c r="AH362" s="226"/>
      <c r="AI362" s="239"/>
      <c r="AJ362" s="226"/>
      <c r="AK362" s="239"/>
      <c r="AL362" s="226"/>
      <c r="AM362" s="239"/>
      <c r="AN362" s="225"/>
      <c r="AO362" s="225"/>
      <c r="AP362" s="252"/>
      <c r="AQ362" s="226"/>
      <c r="AR362" s="253"/>
      <c r="AS362" s="255"/>
      <c r="AT362" s="225"/>
      <c r="AU362" s="225"/>
      <c r="AV362" s="225"/>
      <c r="AW362" s="234"/>
      <c r="AX362" s="224"/>
      <c r="AY362" s="225"/>
      <c r="AZ362" s="226"/>
      <c r="BA362" s="223"/>
      <c r="BB362" s="227"/>
    </row>
    <row r="363" ht="15.75" customHeight="1">
      <c r="A363" s="233"/>
      <c r="B363" s="229"/>
      <c r="C363" s="230"/>
      <c r="D363" s="231"/>
      <c r="E363" s="230"/>
      <c r="F363" s="232"/>
      <c r="G363" s="201"/>
      <c r="H363" s="230"/>
      <c r="I363" s="230"/>
      <c r="J363" s="225"/>
      <c r="K363" s="225"/>
      <c r="L363" s="225"/>
      <c r="M363" s="225"/>
      <c r="N363" s="233"/>
      <c r="O363" s="225"/>
      <c r="P363" s="225"/>
      <c r="Q363" s="233"/>
      <c r="R363" s="225"/>
      <c r="S363" s="233"/>
      <c r="T363" s="225"/>
      <c r="U363" s="234"/>
      <c r="V363" s="235"/>
      <c r="W363" s="236"/>
      <c r="X363" s="236"/>
      <c r="Y363" s="236"/>
      <c r="Z363" s="237"/>
      <c r="AA363" s="238"/>
      <c r="AB363" s="236"/>
      <c r="AC363" s="237"/>
      <c r="AD363" s="238"/>
      <c r="AE363" s="233"/>
      <c r="AF363" s="252"/>
      <c r="AG363" s="224"/>
      <c r="AH363" s="226"/>
      <c r="AI363" s="239"/>
      <c r="AJ363" s="226"/>
      <c r="AK363" s="239"/>
      <c r="AL363" s="226"/>
      <c r="AM363" s="239"/>
      <c r="AN363" s="225"/>
      <c r="AO363" s="225"/>
      <c r="AP363" s="252"/>
      <c r="AQ363" s="226"/>
      <c r="AR363" s="253"/>
      <c r="AS363" s="255"/>
      <c r="AT363" s="225"/>
      <c r="AU363" s="225"/>
      <c r="AV363" s="225"/>
      <c r="AW363" s="234"/>
      <c r="AX363" s="224"/>
      <c r="AY363" s="225"/>
      <c r="AZ363" s="226"/>
      <c r="BA363" s="223"/>
      <c r="BB363" s="227"/>
    </row>
    <row r="364" ht="15.75" customHeight="1">
      <c r="A364" s="233"/>
      <c r="B364" s="229"/>
      <c r="C364" s="230"/>
      <c r="D364" s="231"/>
      <c r="E364" s="230"/>
      <c r="F364" s="232"/>
      <c r="G364" s="201"/>
      <c r="H364" s="230"/>
      <c r="I364" s="230"/>
      <c r="J364" s="225"/>
      <c r="K364" s="225"/>
      <c r="L364" s="225"/>
      <c r="M364" s="225"/>
      <c r="N364" s="233"/>
      <c r="O364" s="225"/>
      <c r="P364" s="225"/>
      <c r="Q364" s="233"/>
      <c r="R364" s="225"/>
      <c r="S364" s="233"/>
      <c r="T364" s="225"/>
      <c r="U364" s="234"/>
      <c r="V364" s="235"/>
      <c r="W364" s="236"/>
      <c r="X364" s="236"/>
      <c r="Y364" s="236"/>
      <c r="Z364" s="237"/>
      <c r="AA364" s="238"/>
      <c r="AB364" s="236"/>
      <c r="AC364" s="237"/>
      <c r="AD364" s="238"/>
      <c r="AE364" s="233"/>
      <c r="AF364" s="252"/>
      <c r="AG364" s="224"/>
      <c r="AH364" s="226"/>
      <c r="AI364" s="239"/>
      <c r="AJ364" s="226"/>
      <c r="AK364" s="239"/>
      <c r="AL364" s="226"/>
      <c r="AM364" s="239"/>
      <c r="AN364" s="225"/>
      <c r="AO364" s="225"/>
      <c r="AP364" s="252"/>
      <c r="AQ364" s="226"/>
      <c r="AR364" s="253"/>
      <c r="AS364" s="255"/>
      <c r="AT364" s="225"/>
      <c r="AU364" s="225"/>
      <c r="AV364" s="225"/>
      <c r="AW364" s="234"/>
      <c r="AX364" s="224"/>
      <c r="AY364" s="225"/>
      <c r="AZ364" s="226"/>
      <c r="BA364" s="223"/>
      <c r="BB364" s="227"/>
    </row>
    <row r="365" ht="15.75" customHeight="1">
      <c r="A365" s="233"/>
      <c r="B365" s="229"/>
      <c r="C365" s="230"/>
      <c r="D365" s="231"/>
      <c r="E365" s="230"/>
      <c r="F365" s="232"/>
      <c r="G365" s="201"/>
      <c r="H365" s="230"/>
      <c r="I365" s="230"/>
      <c r="J365" s="225"/>
      <c r="K365" s="225"/>
      <c r="L365" s="225"/>
      <c r="M365" s="225"/>
      <c r="N365" s="233"/>
      <c r="O365" s="225"/>
      <c r="P365" s="225"/>
      <c r="Q365" s="233"/>
      <c r="R365" s="225"/>
      <c r="S365" s="233"/>
      <c r="T365" s="225"/>
      <c r="U365" s="234"/>
      <c r="V365" s="235"/>
      <c r="W365" s="236"/>
      <c r="X365" s="236"/>
      <c r="Y365" s="236"/>
      <c r="Z365" s="237"/>
      <c r="AA365" s="238"/>
      <c r="AB365" s="236"/>
      <c r="AC365" s="237"/>
      <c r="AD365" s="238"/>
      <c r="AE365" s="233"/>
      <c r="AF365" s="252"/>
      <c r="AG365" s="224"/>
      <c r="AH365" s="226"/>
      <c r="AI365" s="239"/>
      <c r="AJ365" s="226"/>
      <c r="AK365" s="239"/>
      <c r="AL365" s="226"/>
      <c r="AM365" s="239"/>
      <c r="AN365" s="225"/>
      <c r="AO365" s="225"/>
      <c r="AP365" s="252"/>
      <c r="AQ365" s="226"/>
      <c r="AR365" s="253"/>
      <c r="AS365" s="255"/>
      <c r="AT365" s="225"/>
      <c r="AU365" s="225"/>
      <c r="AV365" s="225"/>
      <c r="AW365" s="234"/>
      <c r="AX365" s="224"/>
      <c r="AY365" s="225"/>
      <c r="AZ365" s="226"/>
      <c r="BA365" s="223"/>
      <c r="BB365" s="227"/>
    </row>
    <row r="366" ht="15.75" customHeight="1">
      <c r="A366" s="233"/>
      <c r="B366" s="229"/>
      <c r="C366" s="230"/>
      <c r="D366" s="231"/>
      <c r="E366" s="230"/>
      <c r="F366" s="232"/>
      <c r="G366" s="201"/>
      <c r="H366" s="230"/>
      <c r="I366" s="230"/>
      <c r="J366" s="225"/>
      <c r="K366" s="225"/>
      <c r="L366" s="225"/>
      <c r="M366" s="225"/>
      <c r="N366" s="233"/>
      <c r="O366" s="225"/>
      <c r="P366" s="225"/>
      <c r="Q366" s="233"/>
      <c r="R366" s="225"/>
      <c r="S366" s="233"/>
      <c r="T366" s="225"/>
      <c r="U366" s="234"/>
      <c r="V366" s="235"/>
      <c r="W366" s="236"/>
      <c r="X366" s="236"/>
      <c r="Y366" s="236"/>
      <c r="Z366" s="237"/>
      <c r="AA366" s="238"/>
      <c r="AB366" s="236"/>
      <c r="AC366" s="237"/>
      <c r="AD366" s="238"/>
      <c r="AE366" s="233"/>
      <c r="AF366" s="252"/>
      <c r="AG366" s="224"/>
      <c r="AH366" s="226"/>
      <c r="AI366" s="239"/>
      <c r="AJ366" s="226"/>
      <c r="AK366" s="239"/>
      <c r="AL366" s="226"/>
      <c r="AM366" s="239"/>
      <c r="AN366" s="225"/>
      <c r="AO366" s="225"/>
      <c r="AP366" s="252"/>
      <c r="AQ366" s="226"/>
      <c r="AR366" s="253"/>
      <c r="AS366" s="255"/>
      <c r="AT366" s="225"/>
      <c r="AU366" s="225"/>
      <c r="AV366" s="225"/>
      <c r="AW366" s="234"/>
      <c r="AX366" s="224"/>
      <c r="AY366" s="225"/>
      <c r="AZ366" s="226"/>
      <c r="BA366" s="223"/>
      <c r="BB366" s="227"/>
    </row>
    <row r="367" ht="15.75" customHeight="1">
      <c r="A367" s="233"/>
      <c r="B367" s="229"/>
      <c r="C367" s="230"/>
      <c r="D367" s="231"/>
      <c r="E367" s="230"/>
      <c r="F367" s="232"/>
      <c r="G367" s="201"/>
      <c r="H367" s="230"/>
      <c r="I367" s="230"/>
      <c r="J367" s="225"/>
      <c r="K367" s="225"/>
      <c r="L367" s="225"/>
      <c r="M367" s="225"/>
      <c r="N367" s="233"/>
      <c r="O367" s="225"/>
      <c r="P367" s="225"/>
      <c r="Q367" s="233"/>
      <c r="R367" s="225"/>
      <c r="S367" s="233"/>
      <c r="T367" s="225"/>
      <c r="U367" s="234"/>
      <c r="V367" s="235"/>
      <c r="W367" s="236"/>
      <c r="X367" s="236"/>
      <c r="Y367" s="236"/>
      <c r="Z367" s="237"/>
      <c r="AA367" s="238"/>
      <c r="AB367" s="236"/>
      <c r="AC367" s="237"/>
      <c r="AD367" s="238"/>
      <c r="AE367" s="233"/>
      <c r="AF367" s="252"/>
      <c r="AG367" s="224"/>
      <c r="AH367" s="226"/>
      <c r="AI367" s="239"/>
      <c r="AJ367" s="226"/>
      <c r="AK367" s="239"/>
      <c r="AL367" s="226"/>
      <c r="AM367" s="239"/>
      <c r="AN367" s="225"/>
      <c r="AO367" s="225"/>
      <c r="AP367" s="252"/>
      <c r="AQ367" s="226"/>
      <c r="AR367" s="253"/>
      <c r="AS367" s="255"/>
      <c r="AT367" s="225"/>
      <c r="AU367" s="225"/>
      <c r="AV367" s="225"/>
      <c r="AW367" s="234"/>
      <c r="AX367" s="224"/>
      <c r="AY367" s="225"/>
      <c r="AZ367" s="226"/>
      <c r="BA367" s="223"/>
      <c r="BB367" s="227"/>
    </row>
    <row r="368" ht="15.75" customHeight="1">
      <c r="A368" s="233"/>
      <c r="B368" s="229"/>
      <c r="C368" s="230"/>
      <c r="D368" s="231"/>
      <c r="E368" s="230"/>
      <c r="F368" s="232"/>
      <c r="G368" s="201"/>
      <c r="H368" s="230"/>
      <c r="I368" s="230"/>
      <c r="J368" s="225"/>
      <c r="K368" s="225"/>
      <c r="L368" s="225"/>
      <c r="M368" s="225"/>
      <c r="N368" s="233"/>
      <c r="O368" s="225"/>
      <c r="P368" s="225"/>
      <c r="Q368" s="233"/>
      <c r="R368" s="225"/>
      <c r="S368" s="233"/>
      <c r="T368" s="225"/>
      <c r="U368" s="234"/>
      <c r="V368" s="235"/>
      <c r="W368" s="236"/>
      <c r="X368" s="236"/>
      <c r="Y368" s="236"/>
      <c r="Z368" s="237"/>
      <c r="AA368" s="238"/>
      <c r="AB368" s="236"/>
      <c r="AC368" s="237"/>
      <c r="AD368" s="238"/>
      <c r="AE368" s="233"/>
      <c r="AF368" s="252"/>
      <c r="AG368" s="224"/>
      <c r="AH368" s="226"/>
      <c r="AI368" s="239"/>
      <c r="AJ368" s="226"/>
      <c r="AK368" s="239"/>
      <c r="AL368" s="226"/>
      <c r="AM368" s="239"/>
      <c r="AN368" s="225"/>
      <c r="AO368" s="225"/>
      <c r="AP368" s="252"/>
      <c r="AQ368" s="226"/>
      <c r="AR368" s="253"/>
      <c r="AS368" s="255"/>
      <c r="AT368" s="225"/>
      <c r="AU368" s="225"/>
      <c r="AV368" s="225"/>
      <c r="AW368" s="234"/>
      <c r="AX368" s="224"/>
      <c r="AY368" s="225"/>
      <c r="AZ368" s="226"/>
      <c r="BA368" s="223"/>
      <c r="BB368" s="227"/>
    </row>
    <row r="369" ht="15.75" customHeight="1">
      <c r="A369" s="233"/>
      <c r="B369" s="229"/>
      <c r="C369" s="230"/>
      <c r="D369" s="231"/>
      <c r="E369" s="230"/>
      <c r="F369" s="232"/>
      <c r="G369" s="201"/>
      <c r="H369" s="230"/>
      <c r="I369" s="230"/>
      <c r="J369" s="225"/>
      <c r="K369" s="225"/>
      <c r="L369" s="225"/>
      <c r="M369" s="225"/>
      <c r="N369" s="233"/>
      <c r="O369" s="225"/>
      <c r="P369" s="225"/>
      <c r="Q369" s="233"/>
      <c r="R369" s="225"/>
      <c r="S369" s="233"/>
      <c r="T369" s="225"/>
      <c r="U369" s="234"/>
      <c r="V369" s="235"/>
      <c r="W369" s="236"/>
      <c r="X369" s="236"/>
      <c r="Y369" s="236"/>
      <c r="Z369" s="237"/>
      <c r="AA369" s="238"/>
      <c r="AB369" s="236"/>
      <c r="AC369" s="237"/>
      <c r="AD369" s="238"/>
      <c r="AE369" s="233"/>
      <c r="AF369" s="252"/>
      <c r="AG369" s="224"/>
      <c r="AH369" s="226"/>
      <c r="AI369" s="239"/>
      <c r="AJ369" s="226"/>
      <c r="AK369" s="239"/>
      <c r="AL369" s="226"/>
      <c r="AM369" s="239"/>
      <c r="AN369" s="225"/>
      <c r="AO369" s="225"/>
      <c r="AP369" s="252"/>
      <c r="AQ369" s="226"/>
      <c r="AR369" s="253"/>
      <c r="AS369" s="255"/>
      <c r="AT369" s="225"/>
      <c r="AU369" s="225"/>
      <c r="AV369" s="225"/>
      <c r="AW369" s="234"/>
      <c r="AX369" s="224"/>
      <c r="AY369" s="225"/>
      <c r="AZ369" s="226"/>
      <c r="BA369" s="223"/>
      <c r="BB369" s="227"/>
    </row>
    <row r="370" ht="15.75" customHeight="1">
      <c r="A370" s="233"/>
      <c r="B370" s="229"/>
      <c r="C370" s="230"/>
      <c r="D370" s="231"/>
      <c r="E370" s="230"/>
      <c r="F370" s="232"/>
      <c r="G370" s="201"/>
      <c r="H370" s="230"/>
      <c r="I370" s="230"/>
      <c r="J370" s="225"/>
      <c r="K370" s="225"/>
      <c r="L370" s="225"/>
      <c r="M370" s="225"/>
      <c r="N370" s="233"/>
      <c r="O370" s="225"/>
      <c r="P370" s="225"/>
      <c r="Q370" s="233"/>
      <c r="R370" s="225"/>
      <c r="S370" s="233"/>
      <c r="T370" s="225"/>
      <c r="U370" s="234"/>
      <c r="V370" s="235"/>
      <c r="W370" s="236"/>
      <c r="X370" s="236"/>
      <c r="Y370" s="236"/>
      <c r="Z370" s="237"/>
      <c r="AA370" s="238"/>
      <c r="AB370" s="236"/>
      <c r="AC370" s="237"/>
      <c r="AD370" s="238"/>
      <c r="AE370" s="233"/>
      <c r="AF370" s="252"/>
      <c r="AG370" s="224"/>
      <c r="AH370" s="226"/>
      <c r="AI370" s="239"/>
      <c r="AJ370" s="226"/>
      <c r="AK370" s="239"/>
      <c r="AL370" s="226"/>
      <c r="AM370" s="239"/>
      <c r="AN370" s="225"/>
      <c r="AO370" s="225"/>
      <c r="AP370" s="252"/>
      <c r="AQ370" s="226"/>
      <c r="AR370" s="253"/>
      <c r="AS370" s="255"/>
      <c r="AT370" s="225"/>
      <c r="AU370" s="225"/>
      <c r="AV370" s="225"/>
      <c r="AW370" s="234"/>
      <c r="AX370" s="224"/>
      <c r="AY370" s="225"/>
      <c r="AZ370" s="226"/>
      <c r="BA370" s="223"/>
      <c r="BB370" s="227"/>
    </row>
    <row r="371" ht="15.75" customHeight="1">
      <c r="A371" s="233"/>
      <c r="B371" s="229"/>
      <c r="C371" s="230"/>
      <c r="D371" s="231"/>
      <c r="E371" s="230"/>
      <c r="F371" s="232"/>
      <c r="G371" s="201"/>
      <c r="H371" s="230"/>
      <c r="I371" s="230"/>
      <c r="J371" s="225"/>
      <c r="K371" s="225"/>
      <c r="L371" s="225"/>
      <c r="M371" s="225"/>
      <c r="N371" s="233"/>
      <c r="O371" s="225"/>
      <c r="P371" s="225"/>
      <c r="Q371" s="233"/>
      <c r="R371" s="225"/>
      <c r="S371" s="233"/>
      <c r="T371" s="225"/>
      <c r="U371" s="234"/>
      <c r="V371" s="235"/>
      <c r="W371" s="236"/>
      <c r="X371" s="236"/>
      <c r="Y371" s="236"/>
      <c r="Z371" s="237"/>
      <c r="AA371" s="238"/>
      <c r="AB371" s="236"/>
      <c r="AC371" s="237"/>
      <c r="AD371" s="238"/>
      <c r="AE371" s="233"/>
      <c r="AF371" s="252"/>
      <c r="AG371" s="224"/>
      <c r="AH371" s="226"/>
      <c r="AI371" s="239"/>
      <c r="AJ371" s="226"/>
      <c r="AK371" s="239"/>
      <c r="AL371" s="226"/>
      <c r="AM371" s="239"/>
      <c r="AN371" s="225"/>
      <c r="AO371" s="225"/>
      <c r="AP371" s="252"/>
      <c r="AQ371" s="226"/>
      <c r="AR371" s="253"/>
      <c r="AS371" s="255"/>
      <c r="AT371" s="225"/>
      <c r="AU371" s="225"/>
      <c r="AV371" s="225"/>
      <c r="AW371" s="234"/>
      <c r="AX371" s="224"/>
      <c r="AY371" s="225"/>
      <c r="AZ371" s="226"/>
      <c r="BA371" s="223"/>
      <c r="BB371" s="227"/>
    </row>
    <row r="372" ht="15.75" customHeight="1">
      <c r="A372" s="233"/>
      <c r="B372" s="229"/>
      <c r="C372" s="230"/>
      <c r="D372" s="231"/>
      <c r="E372" s="230"/>
      <c r="F372" s="232"/>
      <c r="G372" s="201"/>
      <c r="H372" s="230"/>
      <c r="I372" s="230"/>
      <c r="J372" s="225"/>
      <c r="K372" s="225"/>
      <c r="L372" s="225"/>
      <c r="M372" s="225"/>
      <c r="N372" s="233"/>
      <c r="O372" s="225"/>
      <c r="P372" s="225"/>
      <c r="Q372" s="233"/>
      <c r="R372" s="225"/>
      <c r="S372" s="233"/>
      <c r="T372" s="225"/>
      <c r="U372" s="234"/>
      <c r="V372" s="235"/>
      <c r="W372" s="236"/>
      <c r="X372" s="236"/>
      <c r="Y372" s="236"/>
      <c r="Z372" s="237"/>
      <c r="AA372" s="238"/>
      <c r="AB372" s="236"/>
      <c r="AC372" s="237"/>
      <c r="AD372" s="238"/>
      <c r="AE372" s="233"/>
      <c r="AF372" s="252"/>
      <c r="AG372" s="224"/>
      <c r="AH372" s="226"/>
      <c r="AI372" s="239"/>
      <c r="AJ372" s="226"/>
      <c r="AK372" s="239"/>
      <c r="AL372" s="226"/>
      <c r="AM372" s="239"/>
      <c r="AN372" s="225"/>
      <c r="AO372" s="225"/>
      <c r="AP372" s="252"/>
      <c r="AQ372" s="226"/>
      <c r="AR372" s="253"/>
      <c r="AS372" s="255"/>
      <c r="AT372" s="225"/>
      <c r="AU372" s="225"/>
      <c r="AV372" s="225"/>
      <c r="AW372" s="234"/>
      <c r="AX372" s="224"/>
      <c r="AY372" s="225"/>
      <c r="AZ372" s="226"/>
      <c r="BA372" s="223"/>
      <c r="BB372" s="227"/>
    </row>
    <row r="373" ht="15.75" customHeight="1">
      <c r="A373" s="233"/>
      <c r="B373" s="229"/>
      <c r="C373" s="230"/>
      <c r="D373" s="231"/>
      <c r="E373" s="230"/>
      <c r="F373" s="232"/>
      <c r="G373" s="201"/>
      <c r="H373" s="230"/>
      <c r="I373" s="230"/>
      <c r="J373" s="225"/>
      <c r="K373" s="225"/>
      <c r="L373" s="225"/>
      <c r="M373" s="225"/>
      <c r="N373" s="233"/>
      <c r="O373" s="225"/>
      <c r="P373" s="225"/>
      <c r="Q373" s="233"/>
      <c r="R373" s="225"/>
      <c r="S373" s="233"/>
      <c r="T373" s="225"/>
      <c r="U373" s="234"/>
      <c r="V373" s="235"/>
      <c r="W373" s="236"/>
      <c r="X373" s="236"/>
      <c r="Y373" s="236"/>
      <c r="Z373" s="237"/>
      <c r="AA373" s="238"/>
      <c r="AB373" s="236"/>
      <c r="AC373" s="237"/>
      <c r="AD373" s="238"/>
      <c r="AE373" s="233"/>
      <c r="AF373" s="252"/>
      <c r="AG373" s="224"/>
      <c r="AH373" s="226"/>
      <c r="AI373" s="239"/>
      <c r="AJ373" s="226"/>
      <c r="AK373" s="239"/>
      <c r="AL373" s="226"/>
      <c r="AM373" s="239"/>
      <c r="AN373" s="225"/>
      <c r="AO373" s="225"/>
      <c r="AP373" s="252"/>
      <c r="AQ373" s="226"/>
      <c r="AR373" s="253"/>
      <c r="AS373" s="255"/>
      <c r="AT373" s="225"/>
      <c r="AU373" s="225"/>
      <c r="AV373" s="225"/>
      <c r="AW373" s="234"/>
      <c r="AX373" s="224"/>
      <c r="AY373" s="225"/>
      <c r="AZ373" s="226"/>
      <c r="BA373" s="223"/>
      <c r="BB373" s="227"/>
    </row>
    <row r="374" ht="15.75" customHeight="1">
      <c r="A374" s="233"/>
      <c r="B374" s="229"/>
      <c r="C374" s="230"/>
      <c r="D374" s="231"/>
      <c r="E374" s="230"/>
      <c r="F374" s="232"/>
      <c r="G374" s="201"/>
      <c r="H374" s="230"/>
      <c r="I374" s="230"/>
      <c r="J374" s="225"/>
      <c r="K374" s="225"/>
      <c r="L374" s="225"/>
      <c r="M374" s="225"/>
      <c r="N374" s="233"/>
      <c r="O374" s="225"/>
      <c r="P374" s="225"/>
      <c r="Q374" s="233"/>
      <c r="R374" s="225"/>
      <c r="S374" s="233"/>
      <c r="T374" s="225"/>
      <c r="U374" s="234"/>
      <c r="V374" s="235"/>
      <c r="W374" s="236"/>
      <c r="X374" s="236"/>
      <c r="Y374" s="236"/>
      <c r="Z374" s="237"/>
      <c r="AA374" s="238"/>
      <c r="AB374" s="236"/>
      <c r="AC374" s="237"/>
      <c r="AD374" s="238"/>
      <c r="AE374" s="233"/>
      <c r="AF374" s="252"/>
      <c r="AG374" s="224"/>
      <c r="AH374" s="226"/>
      <c r="AI374" s="239"/>
      <c r="AJ374" s="226"/>
      <c r="AK374" s="239"/>
      <c r="AL374" s="226"/>
      <c r="AM374" s="239"/>
      <c r="AN374" s="225"/>
      <c r="AO374" s="225"/>
      <c r="AP374" s="252"/>
      <c r="AQ374" s="226"/>
      <c r="AR374" s="253"/>
      <c r="AS374" s="255"/>
      <c r="AT374" s="225"/>
      <c r="AU374" s="225"/>
      <c r="AV374" s="225"/>
      <c r="AW374" s="234"/>
      <c r="AX374" s="224"/>
      <c r="AY374" s="225"/>
      <c r="AZ374" s="226"/>
      <c r="BA374" s="223"/>
      <c r="BB374" s="227"/>
    </row>
    <row r="375" ht="15.75" customHeight="1">
      <c r="A375" s="233"/>
      <c r="B375" s="229"/>
      <c r="C375" s="230"/>
      <c r="D375" s="231"/>
      <c r="E375" s="230"/>
      <c r="F375" s="232"/>
      <c r="G375" s="201"/>
      <c r="H375" s="230"/>
      <c r="I375" s="230"/>
      <c r="J375" s="225"/>
      <c r="K375" s="225"/>
      <c r="L375" s="225"/>
      <c r="M375" s="225"/>
      <c r="N375" s="233"/>
      <c r="O375" s="225"/>
      <c r="P375" s="225"/>
      <c r="Q375" s="233"/>
      <c r="R375" s="225"/>
      <c r="S375" s="233"/>
      <c r="T375" s="225"/>
      <c r="U375" s="234"/>
      <c r="V375" s="235"/>
      <c r="W375" s="236"/>
      <c r="X375" s="236"/>
      <c r="Y375" s="236"/>
      <c r="Z375" s="237"/>
      <c r="AA375" s="238"/>
      <c r="AB375" s="236"/>
      <c r="AC375" s="237"/>
      <c r="AD375" s="238"/>
      <c r="AE375" s="233"/>
      <c r="AF375" s="252"/>
      <c r="AG375" s="224"/>
      <c r="AH375" s="226"/>
      <c r="AI375" s="239"/>
      <c r="AJ375" s="226"/>
      <c r="AK375" s="239"/>
      <c r="AL375" s="226"/>
      <c r="AM375" s="239"/>
      <c r="AN375" s="225"/>
      <c r="AO375" s="225"/>
      <c r="AP375" s="252"/>
      <c r="AQ375" s="226"/>
      <c r="AR375" s="253"/>
      <c r="AS375" s="255"/>
      <c r="AT375" s="225"/>
      <c r="AU375" s="225"/>
      <c r="AV375" s="225"/>
      <c r="AW375" s="234"/>
      <c r="AX375" s="224"/>
      <c r="AY375" s="225"/>
      <c r="AZ375" s="226"/>
      <c r="BA375" s="223"/>
      <c r="BB375" s="227"/>
    </row>
    <row r="376" ht="15.75" customHeight="1">
      <c r="A376" s="233"/>
      <c r="B376" s="229"/>
      <c r="C376" s="230"/>
      <c r="D376" s="231"/>
      <c r="E376" s="230"/>
      <c r="F376" s="232"/>
      <c r="G376" s="201"/>
      <c r="H376" s="230"/>
      <c r="I376" s="230"/>
      <c r="J376" s="225"/>
      <c r="K376" s="225"/>
      <c r="L376" s="225"/>
      <c r="M376" s="225"/>
      <c r="N376" s="233"/>
      <c r="O376" s="225"/>
      <c r="P376" s="225"/>
      <c r="Q376" s="233"/>
      <c r="R376" s="225"/>
      <c r="S376" s="233"/>
      <c r="T376" s="225"/>
      <c r="U376" s="234"/>
      <c r="V376" s="235"/>
      <c r="W376" s="236"/>
      <c r="X376" s="236"/>
      <c r="Y376" s="236"/>
      <c r="Z376" s="237"/>
      <c r="AA376" s="238"/>
      <c r="AB376" s="236"/>
      <c r="AC376" s="237"/>
      <c r="AD376" s="238"/>
      <c r="AE376" s="233"/>
      <c r="AF376" s="252"/>
      <c r="AG376" s="224"/>
      <c r="AH376" s="226"/>
      <c r="AI376" s="239"/>
      <c r="AJ376" s="226"/>
      <c r="AK376" s="239"/>
      <c r="AL376" s="226"/>
      <c r="AM376" s="239"/>
      <c r="AN376" s="225"/>
      <c r="AO376" s="225"/>
      <c r="AP376" s="252"/>
      <c r="AQ376" s="226"/>
      <c r="AR376" s="253"/>
      <c r="AS376" s="255"/>
      <c r="AT376" s="225"/>
      <c r="AU376" s="225"/>
      <c r="AV376" s="225"/>
      <c r="AW376" s="234"/>
      <c r="AX376" s="224"/>
      <c r="AY376" s="225"/>
      <c r="AZ376" s="226"/>
      <c r="BA376" s="223"/>
      <c r="BB376" s="227"/>
    </row>
    <row r="377" ht="15.75" customHeight="1">
      <c r="A377" s="233"/>
      <c r="B377" s="229"/>
      <c r="C377" s="230"/>
      <c r="D377" s="231"/>
      <c r="E377" s="230"/>
      <c r="F377" s="232"/>
      <c r="G377" s="201"/>
      <c r="H377" s="230"/>
      <c r="I377" s="230"/>
      <c r="J377" s="225"/>
      <c r="K377" s="225"/>
      <c r="L377" s="225"/>
      <c r="M377" s="225"/>
      <c r="N377" s="233"/>
      <c r="O377" s="225"/>
      <c r="P377" s="225"/>
      <c r="Q377" s="233"/>
      <c r="R377" s="225"/>
      <c r="S377" s="233"/>
      <c r="T377" s="225"/>
      <c r="U377" s="234"/>
      <c r="V377" s="235"/>
      <c r="W377" s="236"/>
      <c r="X377" s="236"/>
      <c r="Y377" s="236"/>
      <c r="Z377" s="237"/>
      <c r="AA377" s="238"/>
      <c r="AB377" s="236"/>
      <c r="AC377" s="237"/>
      <c r="AD377" s="238"/>
      <c r="AE377" s="233"/>
      <c r="AF377" s="252"/>
      <c r="AG377" s="224"/>
      <c r="AH377" s="226"/>
      <c r="AI377" s="239"/>
      <c r="AJ377" s="226"/>
      <c r="AK377" s="239"/>
      <c r="AL377" s="226"/>
      <c r="AM377" s="239"/>
      <c r="AN377" s="225"/>
      <c r="AO377" s="225"/>
      <c r="AP377" s="252"/>
      <c r="AQ377" s="226"/>
      <c r="AR377" s="253"/>
      <c r="AS377" s="255"/>
      <c r="AT377" s="225"/>
      <c r="AU377" s="225"/>
      <c r="AV377" s="225"/>
      <c r="AW377" s="234"/>
      <c r="AX377" s="224"/>
      <c r="AY377" s="225"/>
      <c r="AZ377" s="226"/>
      <c r="BA377" s="223"/>
      <c r="BB377" s="227"/>
    </row>
    <row r="378" ht="15.75" customHeight="1">
      <c r="A378" s="233"/>
      <c r="B378" s="229"/>
      <c r="C378" s="230"/>
      <c r="D378" s="231"/>
      <c r="E378" s="230"/>
      <c r="F378" s="232"/>
      <c r="G378" s="201"/>
      <c r="H378" s="230"/>
      <c r="I378" s="230"/>
      <c r="J378" s="225"/>
      <c r="K378" s="225"/>
      <c r="L378" s="225"/>
      <c r="M378" s="225"/>
      <c r="N378" s="233"/>
      <c r="O378" s="225"/>
      <c r="P378" s="225"/>
      <c r="Q378" s="233"/>
      <c r="R378" s="225"/>
      <c r="S378" s="233"/>
      <c r="T378" s="225"/>
      <c r="U378" s="234"/>
      <c r="V378" s="235"/>
      <c r="W378" s="236"/>
      <c r="X378" s="236"/>
      <c r="Y378" s="236"/>
      <c r="Z378" s="237"/>
      <c r="AA378" s="238"/>
      <c r="AB378" s="236"/>
      <c r="AC378" s="237"/>
      <c r="AD378" s="238"/>
      <c r="AE378" s="233"/>
      <c r="AF378" s="252"/>
      <c r="AG378" s="224"/>
      <c r="AH378" s="226"/>
      <c r="AI378" s="239"/>
      <c r="AJ378" s="226"/>
      <c r="AK378" s="239"/>
      <c r="AL378" s="226"/>
      <c r="AM378" s="239"/>
      <c r="AN378" s="225"/>
      <c r="AO378" s="225"/>
      <c r="AP378" s="252"/>
      <c r="AQ378" s="226"/>
      <c r="AR378" s="253"/>
      <c r="AS378" s="255"/>
      <c r="AT378" s="225"/>
      <c r="AU378" s="225"/>
      <c r="AV378" s="225"/>
      <c r="AW378" s="234"/>
      <c r="AX378" s="224"/>
      <c r="AY378" s="225"/>
      <c r="AZ378" s="226"/>
      <c r="BA378" s="223"/>
      <c r="BB378" s="227"/>
    </row>
    <row r="379" ht="15.75" customHeight="1">
      <c r="A379" s="233"/>
      <c r="B379" s="229"/>
      <c r="C379" s="230"/>
      <c r="D379" s="231"/>
      <c r="E379" s="230"/>
      <c r="F379" s="232"/>
      <c r="G379" s="201"/>
      <c r="H379" s="230"/>
      <c r="I379" s="230"/>
      <c r="J379" s="225"/>
      <c r="K379" s="225"/>
      <c r="L379" s="225"/>
      <c r="M379" s="225"/>
      <c r="N379" s="233"/>
      <c r="O379" s="225"/>
      <c r="P379" s="225"/>
      <c r="Q379" s="233"/>
      <c r="R379" s="225"/>
      <c r="S379" s="233"/>
      <c r="T379" s="225"/>
      <c r="U379" s="234"/>
      <c r="V379" s="235"/>
      <c r="W379" s="236"/>
      <c r="X379" s="236"/>
      <c r="Y379" s="236"/>
      <c r="Z379" s="237"/>
      <c r="AA379" s="238"/>
      <c r="AB379" s="236"/>
      <c r="AC379" s="237"/>
      <c r="AD379" s="238"/>
      <c r="AE379" s="233"/>
      <c r="AF379" s="252"/>
      <c r="AG379" s="224"/>
      <c r="AH379" s="226"/>
      <c r="AI379" s="239"/>
      <c r="AJ379" s="226"/>
      <c r="AK379" s="239"/>
      <c r="AL379" s="226"/>
      <c r="AM379" s="239"/>
      <c r="AN379" s="225"/>
      <c r="AO379" s="225"/>
      <c r="AP379" s="252"/>
      <c r="AQ379" s="226"/>
      <c r="AR379" s="253"/>
      <c r="AS379" s="255"/>
      <c r="AT379" s="225"/>
      <c r="AU379" s="225"/>
      <c r="AV379" s="225"/>
      <c r="AW379" s="234"/>
      <c r="AX379" s="224"/>
      <c r="AY379" s="225"/>
      <c r="AZ379" s="226"/>
      <c r="BA379" s="223"/>
      <c r="BB379" s="227"/>
    </row>
    <row r="380" ht="15.75" customHeight="1">
      <c r="A380" s="233"/>
      <c r="B380" s="229"/>
      <c r="C380" s="230"/>
      <c r="D380" s="231"/>
      <c r="E380" s="230"/>
      <c r="F380" s="232"/>
      <c r="G380" s="201"/>
      <c r="H380" s="230"/>
      <c r="I380" s="230"/>
      <c r="J380" s="225"/>
      <c r="K380" s="225"/>
      <c r="L380" s="225"/>
      <c r="M380" s="225"/>
      <c r="N380" s="233"/>
      <c r="O380" s="225"/>
      <c r="P380" s="225"/>
      <c r="Q380" s="233"/>
      <c r="R380" s="225"/>
      <c r="S380" s="233"/>
      <c r="T380" s="225"/>
      <c r="U380" s="234"/>
      <c r="V380" s="235"/>
      <c r="W380" s="236"/>
      <c r="X380" s="236"/>
      <c r="Y380" s="236"/>
      <c r="Z380" s="237"/>
      <c r="AA380" s="238"/>
      <c r="AB380" s="236"/>
      <c r="AC380" s="237"/>
      <c r="AD380" s="238"/>
      <c r="AE380" s="233"/>
      <c r="AF380" s="252"/>
      <c r="AG380" s="224"/>
      <c r="AH380" s="226"/>
      <c r="AI380" s="239"/>
      <c r="AJ380" s="226"/>
      <c r="AK380" s="239"/>
      <c r="AL380" s="226"/>
      <c r="AM380" s="239"/>
      <c r="AN380" s="225"/>
      <c r="AO380" s="225"/>
      <c r="AP380" s="252"/>
      <c r="AQ380" s="226"/>
      <c r="AR380" s="253"/>
      <c r="AS380" s="255"/>
      <c r="AT380" s="225"/>
      <c r="AU380" s="225"/>
      <c r="AV380" s="225"/>
      <c r="AW380" s="234"/>
      <c r="AX380" s="224"/>
      <c r="AY380" s="225"/>
      <c r="AZ380" s="226"/>
      <c r="BA380" s="223"/>
      <c r="BB380" s="227"/>
    </row>
    <row r="381" ht="15.75" customHeight="1">
      <c r="A381" s="233"/>
      <c r="B381" s="229"/>
      <c r="C381" s="230"/>
      <c r="D381" s="231"/>
      <c r="E381" s="230"/>
      <c r="F381" s="232"/>
      <c r="G381" s="201"/>
      <c r="H381" s="230"/>
      <c r="I381" s="230"/>
      <c r="J381" s="225"/>
      <c r="K381" s="225"/>
      <c r="L381" s="225"/>
      <c r="M381" s="225"/>
      <c r="N381" s="233"/>
      <c r="O381" s="225"/>
      <c r="P381" s="225"/>
      <c r="Q381" s="233"/>
      <c r="R381" s="225"/>
      <c r="S381" s="233"/>
      <c r="T381" s="225"/>
      <c r="U381" s="234"/>
      <c r="V381" s="235"/>
      <c r="W381" s="236"/>
      <c r="X381" s="236"/>
      <c r="Y381" s="236"/>
      <c r="Z381" s="237"/>
      <c r="AA381" s="238"/>
      <c r="AB381" s="236"/>
      <c r="AC381" s="237"/>
      <c r="AD381" s="238"/>
      <c r="AE381" s="233"/>
      <c r="AF381" s="252"/>
      <c r="AG381" s="224"/>
      <c r="AH381" s="226"/>
      <c r="AI381" s="239"/>
      <c r="AJ381" s="226"/>
      <c r="AK381" s="239"/>
      <c r="AL381" s="226"/>
      <c r="AM381" s="239"/>
      <c r="AN381" s="225"/>
      <c r="AO381" s="225"/>
      <c r="AP381" s="252"/>
      <c r="AQ381" s="226"/>
      <c r="AR381" s="253"/>
      <c r="AS381" s="255"/>
      <c r="AT381" s="225"/>
      <c r="AU381" s="225"/>
      <c r="AV381" s="225"/>
      <c r="AW381" s="234"/>
      <c r="AX381" s="224"/>
      <c r="AY381" s="225"/>
      <c r="AZ381" s="226"/>
      <c r="BA381" s="223"/>
      <c r="BB381" s="227"/>
    </row>
    <row r="382" ht="15.75" customHeight="1">
      <c r="A382" s="233"/>
      <c r="B382" s="229"/>
      <c r="C382" s="230"/>
      <c r="D382" s="231"/>
      <c r="E382" s="230"/>
      <c r="F382" s="232"/>
      <c r="G382" s="201"/>
      <c r="H382" s="230"/>
      <c r="I382" s="230"/>
      <c r="J382" s="225"/>
      <c r="K382" s="225"/>
      <c r="L382" s="225"/>
      <c r="M382" s="225"/>
      <c r="N382" s="233"/>
      <c r="O382" s="225"/>
      <c r="P382" s="225"/>
      <c r="Q382" s="233"/>
      <c r="R382" s="225"/>
      <c r="S382" s="233"/>
      <c r="T382" s="225"/>
      <c r="U382" s="234"/>
      <c r="V382" s="235"/>
      <c r="W382" s="236"/>
      <c r="X382" s="236"/>
      <c r="Y382" s="236"/>
      <c r="Z382" s="237"/>
      <c r="AA382" s="238"/>
      <c r="AB382" s="236"/>
      <c r="AC382" s="237"/>
      <c r="AD382" s="238"/>
      <c r="AE382" s="233"/>
      <c r="AF382" s="252"/>
      <c r="AG382" s="224"/>
      <c r="AH382" s="226"/>
      <c r="AI382" s="239"/>
      <c r="AJ382" s="226"/>
      <c r="AK382" s="239"/>
      <c r="AL382" s="226"/>
      <c r="AM382" s="239"/>
      <c r="AN382" s="225"/>
      <c r="AO382" s="225"/>
      <c r="AP382" s="252"/>
      <c r="AQ382" s="226"/>
      <c r="AR382" s="253"/>
      <c r="AS382" s="255"/>
      <c r="AT382" s="225"/>
      <c r="AU382" s="225"/>
      <c r="AV382" s="225"/>
      <c r="AW382" s="234"/>
      <c r="AX382" s="224"/>
      <c r="AY382" s="225"/>
      <c r="AZ382" s="226"/>
      <c r="BA382" s="223"/>
      <c r="BB382" s="227"/>
    </row>
    <row r="383" ht="15.75" customHeight="1">
      <c r="A383" s="233"/>
      <c r="B383" s="229"/>
      <c r="C383" s="230"/>
      <c r="D383" s="231"/>
      <c r="E383" s="230"/>
      <c r="F383" s="232"/>
      <c r="G383" s="201"/>
      <c r="H383" s="230"/>
      <c r="I383" s="230"/>
      <c r="J383" s="225"/>
      <c r="K383" s="225"/>
      <c r="L383" s="225"/>
      <c r="M383" s="225"/>
      <c r="N383" s="233"/>
      <c r="O383" s="225"/>
      <c r="P383" s="225"/>
      <c r="Q383" s="233"/>
      <c r="R383" s="225"/>
      <c r="S383" s="233"/>
      <c r="T383" s="225"/>
      <c r="U383" s="234"/>
      <c r="V383" s="235"/>
      <c r="W383" s="236"/>
      <c r="X383" s="236"/>
      <c r="Y383" s="236"/>
      <c r="Z383" s="237"/>
      <c r="AA383" s="238"/>
      <c r="AB383" s="236"/>
      <c r="AC383" s="237"/>
      <c r="AD383" s="238"/>
      <c r="AE383" s="233"/>
      <c r="AF383" s="252"/>
      <c r="AG383" s="224"/>
      <c r="AH383" s="226"/>
      <c r="AI383" s="239"/>
      <c r="AJ383" s="226"/>
      <c r="AK383" s="239"/>
      <c r="AL383" s="226"/>
      <c r="AM383" s="239"/>
      <c r="AN383" s="225"/>
      <c r="AO383" s="225"/>
      <c r="AP383" s="252"/>
      <c r="AQ383" s="226"/>
      <c r="AR383" s="253"/>
      <c r="AS383" s="255"/>
      <c r="AT383" s="225"/>
      <c r="AU383" s="225"/>
      <c r="AV383" s="225"/>
      <c r="AW383" s="234"/>
      <c r="AX383" s="224"/>
      <c r="AY383" s="225"/>
      <c r="AZ383" s="226"/>
      <c r="BA383" s="223"/>
      <c r="BB383" s="227"/>
    </row>
    <row r="384" ht="15.75" customHeight="1">
      <c r="A384" s="233"/>
      <c r="B384" s="229"/>
      <c r="C384" s="230"/>
      <c r="D384" s="231"/>
      <c r="E384" s="230"/>
      <c r="F384" s="232"/>
      <c r="G384" s="201"/>
      <c r="H384" s="230"/>
      <c r="I384" s="230"/>
      <c r="J384" s="225"/>
      <c r="K384" s="225"/>
      <c r="L384" s="225"/>
      <c r="M384" s="225"/>
      <c r="N384" s="233"/>
      <c r="O384" s="225"/>
      <c r="P384" s="225"/>
      <c r="Q384" s="233"/>
      <c r="R384" s="225"/>
      <c r="S384" s="233"/>
      <c r="T384" s="225"/>
      <c r="U384" s="234"/>
      <c r="V384" s="235"/>
      <c r="W384" s="236"/>
      <c r="X384" s="236"/>
      <c r="Y384" s="236"/>
      <c r="Z384" s="237"/>
      <c r="AA384" s="238"/>
      <c r="AB384" s="236"/>
      <c r="AC384" s="237"/>
      <c r="AD384" s="238"/>
      <c r="AE384" s="233"/>
      <c r="AF384" s="252"/>
      <c r="AG384" s="224"/>
      <c r="AH384" s="226"/>
      <c r="AI384" s="239"/>
      <c r="AJ384" s="226"/>
      <c r="AK384" s="239"/>
      <c r="AL384" s="226"/>
      <c r="AM384" s="239"/>
      <c r="AN384" s="225"/>
      <c r="AO384" s="225"/>
      <c r="AP384" s="252"/>
      <c r="AQ384" s="226"/>
      <c r="AR384" s="253"/>
      <c r="AS384" s="255"/>
      <c r="AT384" s="225"/>
      <c r="AU384" s="225"/>
      <c r="AV384" s="225"/>
      <c r="AW384" s="234"/>
      <c r="AX384" s="224"/>
      <c r="AY384" s="225"/>
      <c r="AZ384" s="226"/>
      <c r="BA384" s="223"/>
      <c r="BB384" s="227"/>
    </row>
    <row r="385" ht="15.75" customHeight="1">
      <c r="A385" s="233"/>
      <c r="B385" s="229"/>
      <c r="C385" s="230"/>
      <c r="D385" s="231"/>
      <c r="E385" s="230"/>
      <c r="F385" s="232"/>
      <c r="G385" s="201"/>
      <c r="H385" s="230"/>
      <c r="I385" s="230"/>
      <c r="J385" s="225"/>
      <c r="K385" s="225"/>
      <c r="L385" s="225"/>
      <c r="M385" s="225"/>
      <c r="N385" s="233"/>
      <c r="O385" s="225"/>
      <c r="P385" s="225"/>
      <c r="Q385" s="233"/>
      <c r="R385" s="225"/>
      <c r="S385" s="233"/>
      <c r="T385" s="225"/>
      <c r="U385" s="234"/>
      <c r="V385" s="235"/>
      <c r="W385" s="236"/>
      <c r="X385" s="236"/>
      <c r="Y385" s="236"/>
      <c r="Z385" s="237"/>
      <c r="AA385" s="238"/>
      <c r="AB385" s="236"/>
      <c r="AC385" s="237"/>
      <c r="AD385" s="238"/>
      <c r="AE385" s="233"/>
      <c r="AF385" s="252"/>
      <c r="AG385" s="224"/>
      <c r="AH385" s="226"/>
      <c r="AI385" s="239"/>
      <c r="AJ385" s="226"/>
      <c r="AK385" s="239"/>
      <c r="AL385" s="226"/>
      <c r="AM385" s="239"/>
      <c r="AN385" s="225"/>
      <c r="AO385" s="225"/>
      <c r="AP385" s="252"/>
      <c r="AQ385" s="226"/>
      <c r="AR385" s="253"/>
      <c r="AS385" s="255"/>
      <c r="AT385" s="225"/>
      <c r="AU385" s="225"/>
      <c r="AV385" s="225"/>
      <c r="AW385" s="234"/>
      <c r="AX385" s="224"/>
      <c r="AY385" s="225"/>
      <c r="AZ385" s="226"/>
      <c r="BA385" s="223"/>
      <c r="BB385" s="227"/>
    </row>
    <row r="386" ht="15.75" customHeight="1">
      <c r="A386" s="233"/>
      <c r="B386" s="229"/>
      <c r="C386" s="230"/>
      <c r="D386" s="231"/>
      <c r="E386" s="230"/>
      <c r="F386" s="232"/>
      <c r="G386" s="201"/>
      <c r="H386" s="230"/>
      <c r="I386" s="230"/>
      <c r="J386" s="225"/>
      <c r="K386" s="225"/>
      <c r="L386" s="225"/>
      <c r="M386" s="225"/>
      <c r="N386" s="233"/>
      <c r="O386" s="225"/>
      <c r="P386" s="225"/>
      <c r="Q386" s="233"/>
      <c r="R386" s="225"/>
      <c r="S386" s="233"/>
      <c r="T386" s="225"/>
      <c r="U386" s="234"/>
      <c r="V386" s="235"/>
      <c r="W386" s="236"/>
      <c r="X386" s="236"/>
      <c r="Y386" s="236"/>
      <c r="Z386" s="237"/>
      <c r="AA386" s="238"/>
      <c r="AB386" s="236"/>
      <c r="AC386" s="237"/>
      <c r="AD386" s="238"/>
      <c r="AE386" s="233"/>
      <c r="AF386" s="252"/>
      <c r="AG386" s="224"/>
      <c r="AH386" s="226"/>
      <c r="AI386" s="239"/>
      <c r="AJ386" s="226"/>
      <c r="AK386" s="239"/>
      <c r="AL386" s="226"/>
      <c r="AM386" s="239"/>
      <c r="AN386" s="225"/>
      <c r="AO386" s="225"/>
      <c r="AP386" s="252"/>
      <c r="AQ386" s="226"/>
      <c r="AR386" s="253"/>
      <c r="AS386" s="255"/>
      <c r="AT386" s="225"/>
      <c r="AU386" s="225"/>
      <c r="AV386" s="225"/>
      <c r="AW386" s="234"/>
      <c r="AX386" s="224"/>
      <c r="AY386" s="225"/>
      <c r="AZ386" s="226"/>
      <c r="BA386" s="223"/>
      <c r="BB386" s="227"/>
    </row>
    <row r="387" ht="15.75" customHeight="1">
      <c r="A387" s="233"/>
      <c r="B387" s="229"/>
      <c r="C387" s="230"/>
      <c r="D387" s="231"/>
      <c r="E387" s="230"/>
      <c r="F387" s="232"/>
      <c r="G387" s="201"/>
      <c r="H387" s="230"/>
      <c r="I387" s="230"/>
      <c r="J387" s="225"/>
      <c r="K387" s="225"/>
      <c r="L387" s="225"/>
      <c r="M387" s="225"/>
      <c r="N387" s="233"/>
      <c r="O387" s="225"/>
      <c r="P387" s="225"/>
      <c r="Q387" s="233"/>
      <c r="R387" s="225"/>
      <c r="S387" s="233"/>
      <c r="T387" s="225"/>
      <c r="U387" s="234"/>
      <c r="V387" s="235"/>
      <c r="W387" s="236"/>
      <c r="X387" s="236"/>
      <c r="Y387" s="236"/>
      <c r="Z387" s="237"/>
      <c r="AA387" s="238"/>
      <c r="AB387" s="236"/>
      <c r="AC387" s="237"/>
      <c r="AD387" s="238"/>
      <c r="AE387" s="233"/>
      <c r="AF387" s="252"/>
      <c r="AG387" s="224"/>
      <c r="AH387" s="226"/>
      <c r="AI387" s="239"/>
      <c r="AJ387" s="226"/>
      <c r="AK387" s="239"/>
      <c r="AL387" s="226"/>
      <c r="AM387" s="239"/>
      <c r="AN387" s="225"/>
      <c r="AO387" s="225"/>
      <c r="AP387" s="252"/>
      <c r="AQ387" s="226"/>
      <c r="AR387" s="253"/>
      <c r="AS387" s="255"/>
      <c r="AT387" s="225"/>
      <c r="AU387" s="225"/>
      <c r="AV387" s="225"/>
      <c r="AW387" s="234"/>
      <c r="AX387" s="224"/>
      <c r="AY387" s="225"/>
      <c r="AZ387" s="226"/>
      <c r="BA387" s="223"/>
      <c r="BB387" s="227"/>
    </row>
    <row r="388" ht="15.75" customHeight="1">
      <c r="A388" s="233"/>
      <c r="B388" s="229"/>
      <c r="C388" s="230"/>
      <c r="D388" s="231"/>
      <c r="E388" s="230"/>
      <c r="F388" s="232"/>
      <c r="G388" s="201"/>
      <c r="H388" s="230"/>
      <c r="I388" s="230"/>
      <c r="J388" s="225"/>
      <c r="K388" s="225"/>
      <c r="L388" s="225"/>
      <c r="M388" s="225"/>
      <c r="N388" s="233"/>
      <c r="O388" s="225"/>
      <c r="P388" s="225"/>
      <c r="Q388" s="233"/>
      <c r="R388" s="225"/>
      <c r="S388" s="233"/>
      <c r="T388" s="225"/>
      <c r="U388" s="234"/>
      <c r="V388" s="235"/>
      <c r="W388" s="236"/>
      <c r="X388" s="236"/>
      <c r="Y388" s="236"/>
      <c r="Z388" s="237"/>
      <c r="AA388" s="238"/>
      <c r="AB388" s="236"/>
      <c r="AC388" s="237"/>
      <c r="AD388" s="238"/>
      <c r="AE388" s="233"/>
      <c r="AF388" s="252"/>
      <c r="AG388" s="224"/>
      <c r="AH388" s="226"/>
      <c r="AI388" s="239"/>
      <c r="AJ388" s="226"/>
      <c r="AK388" s="239"/>
      <c r="AL388" s="226"/>
      <c r="AM388" s="239"/>
      <c r="AN388" s="225"/>
      <c r="AO388" s="225"/>
      <c r="AP388" s="252"/>
      <c r="AQ388" s="226"/>
      <c r="AR388" s="253"/>
      <c r="AS388" s="255"/>
      <c r="AT388" s="225"/>
      <c r="AU388" s="225"/>
      <c r="AV388" s="225"/>
      <c r="AW388" s="234"/>
      <c r="AX388" s="224"/>
      <c r="AY388" s="225"/>
      <c r="AZ388" s="226"/>
      <c r="BA388" s="223"/>
      <c r="BB388" s="227"/>
    </row>
    <row r="389" ht="15.75" customHeight="1">
      <c r="A389" s="233"/>
      <c r="B389" s="229"/>
      <c r="C389" s="230"/>
      <c r="D389" s="231"/>
      <c r="E389" s="230"/>
      <c r="F389" s="232"/>
      <c r="G389" s="201"/>
      <c r="H389" s="230"/>
      <c r="I389" s="230"/>
      <c r="J389" s="225"/>
      <c r="K389" s="225"/>
      <c r="L389" s="225"/>
      <c r="M389" s="225"/>
      <c r="N389" s="233"/>
      <c r="O389" s="225"/>
      <c r="P389" s="225"/>
      <c r="Q389" s="233"/>
      <c r="R389" s="225"/>
      <c r="S389" s="233"/>
      <c r="T389" s="225"/>
      <c r="U389" s="234"/>
      <c r="V389" s="235"/>
      <c r="W389" s="236"/>
      <c r="X389" s="236"/>
      <c r="Y389" s="236"/>
      <c r="Z389" s="237"/>
      <c r="AA389" s="238"/>
      <c r="AB389" s="236"/>
      <c r="AC389" s="237"/>
      <c r="AD389" s="238"/>
      <c r="AE389" s="233"/>
      <c r="AF389" s="252"/>
      <c r="AG389" s="224"/>
      <c r="AH389" s="226"/>
      <c r="AI389" s="239"/>
      <c r="AJ389" s="226"/>
      <c r="AK389" s="239"/>
      <c r="AL389" s="226"/>
      <c r="AM389" s="239"/>
      <c r="AN389" s="225"/>
      <c r="AO389" s="225"/>
      <c r="AP389" s="252"/>
      <c r="AQ389" s="226"/>
      <c r="AR389" s="253"/>
      <c r="AS389" s="255"/>
      <c r="AT389" s="225"/>
      <c r="AU389" s="225"/>
      <c r="AV389" s="225"/>
      <c r="AW389" s="234"/>
      <c r="AX389" s="224"/>
      <c r="AY389" s="225"/>
      <c r="AZ389" s="226"/>
      <c r="BA389" s="223"/>
      <c r="BB389" s="227"/>
    </row>
    <row r="390" ht="15.75" customHeight="1">
      <c r="A390" s="233"/>
      <c r="B390" s="229"/>
      <c r="C390" s="230"/>
      <c r="D390" s="231"/>
      <c r="E390" s="230"/>
      <c r="F390" s="232"/>
      <c r="G390" s="201"/>
      <c r="H390" s="230"/>
      <c r="I390" s="230"/>
      <c r="J390" s="225"/>
      <c r="K390" s="225"/>
      <c r="L390" s="225"/>
      <c r="M390" s="225"/>
      <c r="N390" s="233"/>
      <c r="O390" s="225"/>
      <c r="P390" s="225"/>
      <c r="Q390" s="233"/>
      <c r="R390" s="225"/>
      <c r="S390" s="233"/>
      <c r="T390" s="225"/>
      <c r="U390" s="234"/>
      <c r="V390" s="235"/>
      <c r="W390" s="236"/>
      <c r="X390" s="236"/>
      <c r="Y390" s="236"/>
      <c r="Z390" s="237"/>
      <c r="AA390" s="238"/>
      <c r="AB390" s="236"/>
      <c r="AC390" s="237"/>
      <c r="AD390" s="238"/>
      <c r="AE390" s="233"/>
      <c r="AF390" s="252"/>
      <c r="AG390" s="224"/>
      <c r="AH390" s="226"/>
      <c r="AI390" s="239"/>
      <c r="AJ390" s="226"/>
      <c r="AK390" s="239"/>
      <c r="AL390" s="226"/>
      <c r="AM390" s="239"/>
      <c r="AN390" s="225"/>
      <c r="AO390" s="225"/>
      <c r="AP390" s="252"/>
      <c r="AQ390" s="226"/>
      <c r="AR390" s="253"/>
      <c r="AS390" s="255"/>
      <c r="AT390" s="225"/>
      <c r="AU390" s="225"/>
      <c r="AV390" s="225"/>
      <c r="AW390" s="234"/>
      <c r="AX390" s="224"/>
      <c r="AY390" s="225"/>
      <c r="AZ390" s="226"/>
      <c r="BA390" s="223"/>
      <c r="BB390" s="227"/>
    </row>
    <row r="391" ht="15.75" customHeight="1">
      <c r="A391" s="233"/>
      <c r="B391" s="229"/>
      <c r="C391" s="230"/>
      <c r="D391" s="231"/>
      <c r="E391" s="230"/>
      <c r="F391" s="232"/>
      <c r="G391" s="201"/>
      <c r="H391" s="230"/>
      <c r="I391" s="230"/>
      <c r="J391" s="225"/>
      <c r="K391" s="225"/>
      <c r="L391" s="225"/>
      <c r="M391" s="225"/>
      <c r="N391" s="233"/>
      <c r="O391" s="225"/>
      <c r="P391" s="225"/>
      <c r="Q391" s="233"/>
      <c r="R391" s="225"/>
      <c r="S391" s="233"/>
      <c r="T391" s="225"/>
      <c r="U391" s="234"/>
      <c r="V391" s="235"/>
      <c r="W391" s="236"/>
      <c r="X391" s="236"/>
      <c r="Y391" s="236"/>
      <c r="Z391" s="237"/>
      <c r="AA391" s="238"/>
      <c r="AB391" s="236"/>
      <c r="AC391" s="237"/>
      <c r="AD391" s="238"/>
      <c r="AE391" s="233"/>
      <c r="AF391" s="252"/>
      <c r="AG391" s="224"/>
      <c r="AH391" s="226"/>
      <c r="AI391" s="239"/>
      <c r="AJ391" s="226"/>
      <c r="AK391" s="239"/>
      <c r="AL391" s="226"/>
      <c r="AM391" s="239"/>
      <c r="AN391" s="225"/>
      <c r="AO391" s="225"/>
      <c r="AP391" s="252"/>
      <c r="AQ391" s="226"/>
      <c r="AR391" s="253"/>
      <c r="AS391" s="255"/>
      <c r="AT391" s="225"/>
      <c r="AU391" s="225"/>
      <c r="AV391" s="225"/>
      <c r="AW391" s="234"/>
      <c r="AX391" s="224"/>
      <c r="AY391" s="225"/>
      <c r="AZ391" s="226"/>
      <c r="BA391" s="223"/>
      <c r="BB391" s="227"/>
    </row>
    <row r="392" ht="15.75" customHeight="1">
      <c r="A392" s="233"/>
      <c r="B392" s="229"/>
      <c r="C392" s="230"/>
      <c r="D392" s="231"/>
      <c r="E392" s="230"/>
      <c r="F392" s="232"/>
      <c r="G392" s="201"/>
      <c r="H392" s="230"/>
      <c r="I392" s="230"/>
      <c r="J392" s="225"/>
      <c r="K392" s="225"/>
      <c r="L392" s="225"/>
      <c r="M392" s="225"/>
      <c r="N392" s="233"/>
      <c r="O392" s="225"/>
      <c r="P392" s="225"/>
      <c r="Q392" s="233"/>
      <c r="R392" s="225"/>
      <c r="S392" s="233"/>
      <c r="T392" s="225"/>
      <c r="U392" s="234"/>
      <c r="V392" s="235"/>
      <c r="W392" s="236"/>
      <c r="X392" s="236"/>
      <c r="Y392" s="236"/>
      <c r="Z392" s="237"/>
      <c r="AA392" s="238"/>
      <c r="AB392" s="236"/>
      <c r="AC392" s="237"/>
      <c r="AD392" s="238"/>
      <c r="AE392" s="233"/>
      <c r="AF392" s="252"/>
      <c r="AG392" s="224"/>
      <c r="AH392" s="226"/>
      <c r="AI392" s="239"/>
      <c r="AJ392" s="226"/>
      <c r="AK392" s="239"/>
      <c r="AL392" s="226"/>
      <c r="AM392" s="239"/>
      <c r="AN392" s="225"/>
      <c r="AO392" s="225"/>
      <c r="AP392" s="252"/>
      <c r="AQ392" s="226"/>
      <c r="AR392" s="253"/>
      <c r="AS392" s="255"/>
      <c r="AT392" s="225"/>
      <c r="AU392" s="225"/>
      <c r="AV392" s="225"/>
      <c r="AW392" s="234"/>
      <c r="AX392" s="224"/>
      <c r="AY392" s="225"/>
      <c r="AZ392" s="226"/>
      <c r="BA392" s="223"/>
      <c r="BB392" s="227"/>
    </row>
    <row r="393" ht="15.75" customHeight="1">
      <c r="A393" s="233"/>
      <c r="B393" s="229"/>
      <c r="C393" s="230"/>
      <c r="D393" s="231"/>
      <c r="E393" s="230"/>
      <c r="F393" s="232"/>
      <c r="G393" s="201"/>
      <c r="H393" s="230"/>
      <c r="I393" s="230"/>
      <c r="J393" s="225"/>
      <c r="K393" s="225"/>
      <c r="L393" s="225"/>
      <c r="M393" s="225"/>
      <c r="N393" s="233"/>
      <c r="O393" s="225"/>
      <c r="P393" s="225"/>
      <c r="Q393" s="233"/>
      <c r="R393" s="225"/>
      <c r="S393" s="233"/>
      <c r="T393" s="225"/>
      <c r="U393" s="234"/>
      <c r="V393" s="235"/>
      <c r="W393" s="236"/>
      <c r="X393" s="236"/>
      <c r="Y393" s="236"/>
      <c r="Z393" s="237"/>
      <c r="AA393" s="238"/>
      <c r="AB393" s="236"/>
      <c r="AC393" s="237"/>
      <c r="AD393" s="238"/>
      <c r="AE393" s="233"/>
      <c r="AF393" s="252"/>
      <c r="AG393" s="224"/>
      <c r="AH393" s="226"/>
      <c r="AI393" s="239"/>
      <c r="AJ393" s="226"/>
      <c r="AK393" s="239"/>
      <c r="AL393" s="226"/>
      <c r="AM393" s="239"/>
      <c r="AN393" s="225"/>
      <c r="AO393" s="225"/>
      <c r="AP393" s="252"/>
      <c r="AQ393" s="226"/>
      <c r="AR393" s="253"/>
      <c r="AS393" s="255"/>
      <c r="AT393" s="225"/>
      <c r="AU393" s="225"/>
      <c r="AV393" s="225"/>
      <c r="AW393" s="234"/>
      <c r="AX393" s="224"/>
      <c r="AY393" s="225"/>
      <c r="AZ393" s="226"/>
      <c r="BA393" s="223"/>
      <c r="BB393" s="227"/>
    </row>
    <row r="394" ht="15.75" customHeight="1">
      <c r="A394" s="233"/>
      <c r="B394" s="229"/>
      <c r="C394" s="230"/>
      <c r="D394" s="231"/>
      <c r="E394" s="230"/>
      <c r="F394" s="232"/>
      <c r="G394" s="201"/>
      <c r="H394" s="230"/>
      <c r="I394" s="230"/>
      <c r="J394" s="225"/>
      <c r="K394" s="225"/>
      <c r="L394" s="225"/>
      <c r="M394" s="225"/>
      <c r="N394" s="233"/>
      <c r="O394" s="225"/>
      <c r="P394" s="225"/>
      <c r="Q394" s="233"/>
      <c r="R394" s="225"/>
      <c r="S394" s="233"/>
      <c r="T394" s="225"/>
      <c r="U394" s="234"/>
      <c r="V394" s="235"/>
      <c r="W394" s="236"/>
      <c r="X394" s="236"/>
      <c r="Y394" s="236"/>
      <c r="Z394" s="237"/>
      <c r="AA394" s="238"/>
      <c r="AB394" s="236"/>
      <c r="AC394" s="237"/>
      <c r="AD394" s="238"/>
      <c r="AE394" s="233"/>
      <c r="AF394" s="252"/>
      <c r="AG394" s="224"/>
      <c r="AH394" s="226"/>
      <c r="AI394" s="239"/>
      <c r="AJ394" s="226"/>
      <c r="AK394" s="239"/>
      <c r="AL394" s="226"/>
      <c r="AM394" s="239"/>
      <c r="AN394" s="225"/>
      <c r="AO394" s="225"/>
      <c r="AP394" s="252"/>
      <c r="AQ394" s="226"/>
      <c r="AR394" s="253"/>
      <c r="AS394" s="255"/>
      <c r="AT394" s="225"/>
      <c r="AU394" s="225"/>
      <c r="AV394" s="225"/>
      <c r="AW394" s="234"/>
      <c r="AX394" s="224"/>
      <c r="AY394" s="225"/>
      <c r="AZ394" s="226"/>
      <c r="BA394" s="223"/>
      <c r="BB394" s="227"/>
    </row>
    <row r="395" ht="15.75" customHeight="1">
      <c r="A395" s="233"/>
      <c r="B395" s="229"/>
      <c r="C395" s="230"/>
      <c r="D395" s="231"/>
      <c r="E395" s="230"/>
      <c r="F395" s="232"/>
      <c r="G395" s="201"/>
      <c r="H395" s="230"/>
      <c r="I395" s="230"/>
      <c r="J395" s="225"/>
      <c r="K395" s="225"/>
      <c r="L395" s="225"/>
      <c r="M395" s="225"/>
      <c r="N395" s="233"/>
      <c r="O395" s="225"/>
      <c r="P395" s="225"/>
      <c r="Q395" s="233"/>
      <c r="R395" s="225"/>
      <c r="S395" s="233"/>
      <c r="T395" s="225"/>
      <c r="U395" s="234"/>
      <c r="V395" s="235"/>
      <c r="W395" s="236"/>
      <c r="X395" s="236"/>
      <c r="Y395" s="236"/>
      <c r="Z395" s="237"/>
      <c r="AA395" s="238"/>
      <c r="AB395" s="236"/>
      <c r="AC395" s="237"/>
      <c r="AD395" s="238"/>
      <c r="AE395" s="233"/>
      <c r="AF395" s="252"/>
      <c r="AG395" s="224"/>
      <c r="AH395" s="226"/>
      <c r="AI395" s="239"/>
      <c r="AJ395" s="226"/>
      <c r="AK395" s="239"/>
      <c r="AL395" s="226"/>
      <c r="AM395" s="239"/>
      <c r="AN395" s="225"/>
      <c r="AO395" s="225"/>
      <c r="AP395" s="252"/>
      <c r="AQ395" s="226"/>
      <c r="AR395" s="253"/>
      <c r="AS395" s="255"/>
      <c r="AT395" s="225"/>
      <c r="AU395" s="225"/>
      <c r="AV395" s="225"/>
      <c r="AW395" s="234"/>
      <c r="AX395" s="224"/>
      <c r="AY395" s="225"/>
      <c r="AZ395" s="226"/>
      <c r="BA395" s="223"/>
      <c r="BB395" s="227"/>
    </row>
    <row r="396" ht="15.75" customHeight="1">
      <c r="A396" s="233"/>
      <c r="B396" s="229"/>
      <c r="C396" s="230"/>
      <c r="D396" s="231"/>
      <c r="E396" s="230"/>
      <c r="F396" s="232"/>
      <c r="G396" s="201"/>
      <c r="H396" s="230"/>
      <c r="I396" s="230"/>
      <c r="J396" s="225"/>
      <c r="K396" s="225"/>
      <c r="L396" s="225"/>
      <c r="M396" s="225"/>
      <c r="N396" s="233"/>
      <c r="O396" s="225"/>
      <c r="P396" s="225"/>
      <c r="Q396" s="233"/>
      <c r="R396" s="225"/>
      <c r="S396" s="233"/>
      <c r="T396" s="225"/>
      <c r="U396" s="234"/>
      <c r="V396" s="235"/>
      <c r="W396" s="236"/>
      <c r="X396" s="236"/>
      <c r="Y396" s="236"/>
      <c r="Z396" s="237"/>
      <c r="AA396" s="238"/>
      <c r="AB396" s="236"/>
      <c r="AC396" s="237"/>
      <c r="AD396" s="238"/>
      <c r="AE396" s="233"/>
      <c r="AF396" s="252"/>
      <c r="AG396" s="224"/>
      <c r="AH396" s="226"/>
      <c r="AI396" s="239"/>
      <c r="AJ396" s="226"/>
      <c r="AK396" s="239"/>
      <c r="AL396" s="226"/>
      <c r="AM396" s="239"/>
      <c r="AN396" s="225"/>
      <c r="AO396" s="225"/>
      <c r="AP396" s="252"/>
      <c r="AQ396" s="226"/>
      <c r="AR396" s="253"/>
      <c r="AS396" s="255"/>
      <c r="AT396" s="225"/>
      <c r="AU396" s="225"/>
      <c r="AV396" s="225"/>
      <c r="AW396" s="234"/>
      <c r="AX396" s="224"/>
      <c r="AY396" s="225"/>
      <c r="AZ396" s="226"/>
      <c r="BA396" s="223"/>
      <c r="BB396" s="227"/>
    </row>
    <row r="397" ht="15.75" customHeight="1">
      <c r="A397" s="233"/>
      <c r="B397" s="229"/>
      <c r="C397" s="230"/>
      <c r="D397" s="231"/>
      <c r="E397" s="230"/>
      <c r="F397" s="232"/>
      <c r="G397" s="201"/>
      <c r="H397" s="230"/>
      <c r="I397" s="230"/>
      <c r="J397" s="225"/>
      <c r="K397" s="225"/>
      <c r="L397" s="225"/>
      <c r="M397" s="225"/>
      <c r="N397" s="233"/>
      <c r="O397" s="225"/>
      <c r="P397" s="225"/>
      <c r="Q397" s="233"/>
      <c r="R397" s="225"/>
      <c r="S397" s="233"/>
      <c r="T397" s="225"/>
      <c r="U397" s="234"/>
      <c r="V397" s="235"/>
      <c r="W397" s="236"/>
      <c r="X397" s="236"/>
      <c r="Y397" s="236"/>
      <c r="Z397" s="237"/>
      <c r="AA397" s="238"/>
      <c r="AB397" s="236"/>
      <c r="AC397" s="237"/>
      <c r="AD397" s="238"/>
      <c r="AE397" s="233"/>
      <c r="AF397" s="252"/>
      <c r="AG397" s="224"/>
      <c r="AH397" s="226"/>
      <c r="AI397" s="239"/>
      <c r="AJ397" s="226"/>
      <c r="AK397" s="239"/>
      <c r="AL397" s="226"/>
      <c r="AM397" s="239"/>
      <c r="AN397" s="225"/>
      <c r="AO397" s="225"/>
      <c r="AP397" s="252"/>
      <c r="AQ397" s="226"/>
      <c r="AR397" s="253"/>
      <c r="AS397" s="255"/>
      <c r="AT397" s="225"/>
      <c r="AU397" s="225"/>
      <c r="AV397" s="225"/>
      <c r="AW397" s="234"/>
      <c r="AX397" s="224"/>
      <c r="AY397" s="225"/>
      <c r="AZ397" s="226"/>
      <c r="BA397" s="223"/>
      <c r="BB397" s="227"/>
    </row>
    <row r="398" ht="15.75" customHeight="1">
      <c r="A398" s="233"/>
      <c r="B398" s="229"/>
      <c r="C398" s="230"/>
      <c r="D398" s="231"/>
      <c r="E398" s="230"/>
      <c r="F398" s="232"/>
      <c r="G398" s="201"/>
      <c r="H398" s="230"/>
      <c r="I398" s="230"/>
      <c r="J398" s="225"/>
      <c r="K398" s="225"/>
      <c r="L398" s="225"/>
      <c r="M398" s="225"/>
      <c r="N398" s="233"/>
      <c r="O398" s="225"/>
      <c r="P398" s="225"/>
      <c r="Q398" s="233"/>
      <c r="R398" s="225"/>
      <c r="S398" s="233"/>
      <c r="T398" s="225"/>
      <c r="U398" s="234"/>
      <c r="V398" s="235"/>
      <c r="W398" s="236"/>
      <c r="X398" s="236"/>
      <c r="Y398" s="236"/>
      <c r="Z398" s="237"/>
      <c r="AA398" s="238"/>
      <c r="AB398" s="236"/>
      <c r="AC398" s="237"/>
      <c r="AD398" s="238"/>
      <c r="AE398" s="233"/>
      <c r="AF398" s="252"/>
      <c r="AG398" s="224"/>
      <c r="AH398" s="226"/>
      <c r="AI398" s="239"/>
      <c r="AJ398" s="226"/>
      <c r="AK398" s="239"/>
      <c r="AL398" s="226"/>
      <c r="AM398" s="239"/>
      <c r="AN398" s="225"/>
      <c r="AO398" s="225"/>
      <c r="AP398" s="252"/>
      <c r="AQ398" s="226"/>
      <c r="AR398" s="253"/>
      <c r="AS398" s="255"/>
      <c r="AT398" s="225"/>
      <c r="AU398" s="225"/>
      <c r="AV398" s="225"/>
      <c r="AW398" s="234"/>
      <c r="AX398" s="224"/>
      <c r="AY398" s="225"/>
      <c r="AZ398" s="226"/>
      <c r="BA398" s="223"/>
      <c r="BB398" s="227"/>
    </row>
    <row r="399" ht="15.75" customHeight="1">
      <c r="A399" s="233"/>
      <c r="B399" s="229"/>
      <c r="C399" s="230"/>
      <c r="D399" s="231"/>
      <c r="E399" s="230"/>
      <c r="F399" s="232"/>
      <c r="G399" s="201"/>
      <c r="H399" s="230"/>
      <c r="I399" s="230"/>
      <c r="J399" s="225"/>
      <c r="K399" s="225"/>
      <c r="L399" s="225"/>
      <c r="M399" s="225"/>
      <c r="N399" s="233"/>
      <c r="O399" s="225"/>
      <c r="P399" s="225"/>
      <c r="Q399" s="233"/>
      <c r="R399" s="225"/>
      <c r="S399" s="233"/>
      <c r="T399" s="225"/>
      <c r="U399" s="234"/>
      <c r="V399" s="235"/>
      <c r="W399" s="236"/>
      <c r="X399" s="236"/>
      <c r="Y399" s="236"/>
      <c r="Z399" s="237"/>
      <c r="AA399" s="238"/>
      <c r="AB399" s="236"/>
      <c r="AC399" s="237"/>
      <c r="AD399" s="238"/>
      <c r="AE399" s="233"/>
      <c r="AF399" s="252"/>
      <c r="AG399" s="224"/>
      <c r="AH399" s="226"/>
      <c r="AI399" s="239"/>
      <c r="AJ399" s="226"/>
      <c r="AK399" s="239"/>
      <c r="AL399" s="226"/>
      <c r="AM399" s="239"/>
      <c r="AN399" s="225"/>
      <c r="AO399" s="225"/>
      <c r="AP399" s="252"/>
      <c r="AQ399" s="226"/>
      <c r="AR399" s="253"/>
      <c r="AS399" s="255"/>
      <c r="AT399" s="225"/>
      <c r="AU399" s="225"/>
      <c r="AV399" s="225"/>
      <c r="AW399" s="234"/>
      <c r="AX399" s="224"/>
      <c r="AY399" s="225"/>
      <c r="AZ399" s="226"/>
      <c r="BA399" s="223"/>
      <c r="BB399" s="227"/>
    </row>
    <row r="400" ht="15.75" customHeight="1">
      <c r="A400" s="233"/>
      <c r="B400" s="229"/>
      <c r="C400" s="230"/>
      <c r="D400" s="231"/>
      <c r="E400" s="230"/>
      <c r="F400" s="232"/>
      <c r="G400" s="201"/>
      <c r="H400" s="230"/>
      <c r="I400" s="230"/>
      <c r="J400" s="225"/>
      <c r="K400" s="225"/>
      <c r="L400" s="225"/>
      <c r="M400" s="225"/>
      <c r="N400" s="233"/>
      <c r="O400" s="225"/>
      <c r="P400" s="225"/>
      <c r="Q400" s="233"/>
      <c r="R400" s="225"/>
      <c r="S400" s="233"/>
      <c r="T400" s="225"/>
      <c r="U400" s="234"/>
      <c r="V400" s="235"/>
      <c r="W400" s="236"/>
      <c r="X400" s="236"/>
      <c r="Y400" s="236"/>
      <c r="Z400" s="237"/>
      <c r="AA400" s="238"/>
      <c r="AB400" s="236"/>
      <c r="AC400" s="237"/>
      <c r="AD400" s="238"/>
      <c r="AE400" s="233"/>
      <c r="AF400" s="252"/>
      <c r="AG400" s="224"/>
      <c r="AH400" s="226"/>
      <c r="AI400" s="239"/>
      <c r="AJ400" s="226"/>
      <c r="AK400" s="239"/>
      <c r="AL400" s="226"/>
      <c r="AM400" s="239"/>
      <c r="AN400" s="225"/>
      <c r="AO400" s="225"/>
      <c r="AP400" s="252"/>
      <c r="AQ400" s="226"/>
      <c r="AR400" s="253"/>
      <c r="AS400" s="255"/>
      <c r="AT400" s="225"/>
      <c r="AU400" s="225"/>
      <c r="AV400" s="225"/>
      <c r="AW400" s="234"/>
      <c r="AX400" s="224"/>
      <c r="AY400" s="225"/>
      <c r="AZ400" s="226"/>
      <c r="BA400" s="223"/>
      <c r="BB400" s="227"/>
    </row>
    <row r="401" ht="15.75" customHeight="1">
      <c r="A401" s="233"/>
      <c r="B401" s="229"/>
      <c r="C401" s="230"/>
      <c r="D401" s="231"/>
      <c r="E401" s="230"/>
      <c r="F401" s="232"/>
      <c r="G401" s="201"/>
      <c r="H401" s="230"/>
      <c r="I401" s="230"/>
      <c r="J401" s="225"/>
      <c r="K401" s="225"/>
      <c r="L401" s="225"/>
      <c r="M401" s="225"/>
      <c r="N401" s="233"/>
      <c r="O401" s="225"/>
      <c r="P401" s="225"/>
      <c r="Q401" s="233"/>
      <c r="R401" s="225"/>
      <c r="S401" s="233"/>
      <c r="T401" s="225"/>
      <c r="U401" s="234"/>
      <c r="V401" s="235"/>
      <c r="W401" s="236"/>
      <c r="X401" s="236"/>
      <c r="Y401" s="236"/>
      <c r="Z401" s="237"/>
      <c r="AA401" s="238"/>
      <c r="AB401" s="236"/>
      <c r="AC401" s="237"/>
      <c r="AD401" s="238"/>
      <c r="AE401" s="233"/>
      <c r="AF401" s="252"/>
      <c r="AG401" s="224"/>
      <c r="AH401" s="226"/>
      <c r="AI401" s="239"/>
      <c r="AJ401" s="226"/>
      <c r="AK401" s="239"/>
      <c r="AL401" s="226"/>
      <c r="AM401" s="239"/>
      <c r="AN401" s="225"/>
      <c r="AO401" s="225"/>
      <c r="AP401" s="252"/>
      <c r="AQ401" s="226"/>
      <c r="AR401" s="253"/>
      <c r="AS401" s="255"/>
      <c r="AT401" s="225"/>
      <c r="AU401" s="225"/>
      <c r="AV401" s="225"/>
      <c r="AW401" s="234"/>
      <c r="AX401" s="224"/>
      <c r="AY401" s="225"/>
      <c r="AZ401" s="226"/>
      <c r="BA401" s="223"/>
      <c r="BB401" s="227"/>
    </row>
    <row r="402" ht="15.75" customHeight="1">
      <c r="A402" s="233"/>
      <c r="B402" s="229"/>
      <c r="C402" s="230"/>
      <c r="D402" s="231"/>
      <c r="E402" s="230"/>
      <c r="F402" s="232"/>
      <c r="G402" s="201"/>
      <c r="H402" s="230"/>
      <c r="I402" s="230"/>
      <c r="J402" s="225"/>
      <c r="K402" s="225"/>
      <c r="L402" s="225"/>
      <c r="M402" s="225"/>
      <c r="N402" s="233"/>
      <c r="O402" s="225"/>
      <c r="P402" s="225"/>
      <c r="Q402" s="233"/>
      <c r="R402" s="225"/>
      <c r="S402" s="233"/>
      <c r="T402" s="225"/>
      <c r="U402" s="234"/>
      <c r="V402" s="235"/>
      <c r="W402" s="236"/>
      <c r="X402" s="236"/>
      <c r="Y402" s="236"/>
      <c r="Z402" s="237"/>
      <c r="AA402" s="238"/>
      <c r="AB402" s="236"/>
      <c r="AC402" s="237"/>
      <c r="AD402" s="238"/>
      <c r="AE402" s="233"/>
      <c r="AF402" s="252"/>
      <c r="AG402" s="224"/>
      <c r="AH402" s="226"/>
      <c r="AI402" s="239"/>
      <c r="AJ402" s="226"/>
      <c r="AK402" s="239"/>
      <c r="AL402" s="226"/>
      <c r="AM402" s="239"/>
      <c r="AN402" s="225"/>
      <c r="AO402" s="225"/>
      <c r="AP402" s="252"/>
      <c r="AQ402" s="226"/>
      <c r="AR402" s="253"/>
      <c r="AS402" s="255"/>
      <c r="AT402" s="225"/>
      <c r="AU402" s="225"/>
      <c r="AV402" s="225"/>
      <c r="AW402" s="234"/>
      <c r="AX402" s="224"/>
      <c r="AY402" s="225"/>
      <c r="AZ402" s="226"/>
      <c r="BA402" s="223"/>
      <c r="BB402" s="227"/>
    </row>
    <row r="403" ht="15.75" customHeight="1">
      <c r="A403" s="233"/>
      <c r="B403" s="229"/>
      <c r="C403" s="230"/>
      <c r="D403" s="231"/>
      <c r="E403" s="230"/>
      <c r="F403" s="232"/>
      <c r="G403" s="201"/>
      <c r="H403" s="230"/>
      <c r="I403" s="230"/>
      <c r="J403" s="225"/>
      <c r="K403" s="225"/>
      <c r="L403" s="225"/>
      <c r="M403" s="225"/>
      <c r="N403" s="233"/>
      <c r="O403" s="225"/>
      <c r="P403" s="225"/>
      <c r="Q403" s="233"/>
      <c r="R403" s="225"/>
      <c r="S403" s="233"/>
      <c r="T403" s="225"/>
      <c r="U403" s="234"/>
      <c r="V403" s="235"/>
      <c r="W403" s="236"/>
      <c r="X403" s="236"/>
      <c r="Y403" s="236"/>
      <c r="Z403" s="237"/>
      <c r="AA403" s="238"/>
      <c r="AB403" s="236"/>
      <c r="AC403" s="237"/>
      <c r="AD403" s="238"/>
      <c r="AE403" s="233"/>
      <c r="AF403" s="252"/>
      <c r="AG403" s="224"/>
      <c r="AH403" s="226"/>
      <c r="AI403" s="239"/>
      <c r="AJ403" s="226"/>
      <c r="AK403" s="239"/>
      <c r="AL403" s="226"/>
      <c r="AM403" s="239"/>
      <c r="AN403" s="225"/>
      <c r="AO403" s="225"/>
      <c r="AP403" s="252"/>
      <c r="AQ403" s="226"/>
      <c r="AR403" s="253"/>
      <c r="AS403" s="255"/>
      <c r="AT403" s="225"/>
      <c r="AU403" s="225"/>
      <c r="AV403" s="225"/>
      <c r="AW403" s="234"/>
      <c r="AX403" s="224"/>
      <c r="AY403" s="225"/>
      <c r="AZ403" s="226"/>
      <c r="BA403" s="223"/>
      <c r="BB403" s="227"/>
    </row>
    <row r="404" ht="15.75" customHeight="1">
      <c r="A404" s="233"/>
      <c r="B404" s="229"/>
      <c r="C404" s="230"/>
      <c r="D404" s="231"/>
      <c r="E404" s="230"/>
      <c r="F404" s="232"/>
      <c r="G404" s="201"/>
      <c r="H404" s="230"/>
      <c r="I404" s="230"/>
      <c r="J404" s="225"/>
      <c r="K404" s="225"/>
      <c r="L404" s="225"/>
      <c r="M404" s="225"/>
      <c r="N404" s="233"/>
      <c r="O404" s="225"/>
      <c r="P404" s="225"/>
      <c r="Q404" s="233"/>
      <c r="R404" s="225"/>
      <c r="S404" s="233"/>
      <c r="T404" s="225"/>
      <c r="U404" s="234"/>
      <c r="V404" s="235"/>
      <c r="W404" s="236"/>
      <c r="X404" s="236"/>
      <c r="Y404" s="236"/>
      <c r="Z404" s="237"/>
      <c r="AA404" s="238"/>
      <c r="AB404" s="236"/>
      <c r="AC404" s="237"/>
      <c r="AD404" s="238"/>
      <c r="AE404" s="233"/>
      <c r="AF404" s="252"/>
      <c r="AG404" s="224"/>
      <c r="AH404" s="226"/>
      <c r="AI404" s="239"/>
      <c r="AJ404" s="226"/>
      <c r="AK404" s="239"/>
      <c r="AL404" s="226"/>
      <c r="AM404" s="239"/>
      <c r="AN404" s="225"/>
      <c r="AO404" s="225"/>
      <c r="AP404" s="252"/>
      <c r="AQ404" s="226"/>
      <c r="AR404" s="253"/>
      <c r="AS404" s="255"/>
      <c r="AT404" s="225"/>
      <c r="AU404" s="225"/>
      <c r="AV404" s="225"/>
      <c r="AW404" s="234"/>
      <c r="AX404" s="224"/>
      <c r="AY404" s="225"/>
      <c r="AZ404" s="226"/>
      <c r="BA404" s="223"/>
      <c r="BB404" s="227"/>
    </row>
    <row r="405" ht="15.75" customHeight="1">
      <c r="A405" s="233"/>
      <c r="B405" s="229"/>
      <c r="C405" s="230"/>
      <c r="D405" s="231"/>
      <c r="E405" s="230"/>
      <c r="F405" s="232"/>
      <c r="G405" s="201"/>
      <c r="H405" s="230"/>
      <c r="I405" s="230"/>
      <c r="J405" s="225"/>
      <c r="K405" s="225"/>
      <c r="L405" s="225"/>
      <c r="M405" s="225"/>
      <c r="N405" s="233"/>
      <c r="O405" s="225"/>
      <c r="P405" s="225"/>
      <c r="Q405" s="233"/>
      <c r="R405" s="225"/>
      <c r="S405" s="233"/>
      <c r="T405" s="225"/>
      <c r="U405" s="234"/>
      <c r="V405" s="235"/>
      <c r="W405" s="236"/>
      <c r="X405" s="236"/>
      <c r="Y405" s="236"/>
      <c r="Z405" s="237"/>
      <c r="AA405" s="238"/>
      <c r="AB405" s="236"/>
      <c r="AC405" s="237"/>
      <c r="AD405" s="238"/>
      <c r="AE405" s="233"/>
      <c r="AF405" s="252"/>
      <c r="AG405" s="224"/>
      <c r="AH405" s="226"/>
      <c r="AI405" s="239"/>
      <c r="AJ405" s="226"/>
      <c r="AK405" s="239"/>
      <c r="AL405" s="226"/>
      <c r="AM405" s="239"/>
      <c r="AN405" s="225"/>
      <c r="AO405" s="225"/>
      <c r="AP405" s="252"/>
      <c r="AQ405" s="226"/>
      <c r="AR405" s="253"/>
      <c r="AS405" s="255"/>
      <c r="AT405" s="225"/>
      <c r="AU405" s="225"/>
      <c r="AV405" s="225"/>
      <c r="AW405" s="234"/>
      <c r="AX405" s="224"/>
      <c r="AY405" s="225"/>
      <c r="AZ405" s="226"/>
      <c r="BA405" s="223"/>
      <c r="BB405" s="227"/>
    </row>
    <row r="406" ht="15.75" customHeight="1">
      <c r="A406" s="233"/>
      <c r="B406" s="229"/>
      <c r="C406" s="230"/>
      <c r="D406" s="231"/>
      <c r="E406" s="230"/>
      <c r="F406" s="232"/>
      <c r="G406" s="201"/>
      <c r="H406" s="230"/>
      <c r="I406" s="230"/>
      <c r="J406" s="225"/>
      <c r="K406" s="225"/>
      <c r="L406" s="225"/>
      <c r="M406" s="225"/>
      <c r="N406" s="233"/>
      <c r="O406" s="225"/>
      <c r="P406" s="225"/>
      <c r="Q406" s="233"/>
      <c r="R406" s="225"/>
      <c r="S406" s="233"/>
      <c r="T406" s="225"/>
      <c r="U406" s="234"/>
      <c r="V406" s="235"/>
      <c r="W406" s="236"/>
      <c r="X406" s="236"/>
      <c r="Y406" s="236"/>
      <c r="Z406" s="237"/>
      <c r="AA406" s="238"/>
      <c r="AB406" s="236"/>
      <c r="AC406" s="237"/>
      <c r="AD406" s="238"/>
      <c r="AE406" s="233"/>
      <c r="AF406" s="252"/>
      <c r="AG406" s="224"/>
      <c r="AH406" s="226"/>
      <c r="AI406" s="239"/>
      <c r="AJ406" s="226"/>
      <c r="AK406" s="239"/>
      <c r="AL406" s="226"/>
      <c r="AM406" s="239"/>
      <c r="AN406" s="225"/>
      <c r="AO406" s="225"/>
      <c r="AP406" s="252"/>
      <c r="AQ406" s="226"/>
      <c r="AR406" s="253"/>
      <c r="AS406" s="255"/>
      <c r="AT406" s="225"/>
      <c r="AU406" s="225"/>
      <c r="AV406" s="225"/>
      <c r="AW406" s="234"/>
      <c r="AX406" s="224"/>
      <c r="AY406" s="225"/>
      <c r="AZ406" s="226"/>
      <c r="BA406" s="223"/>
      <c r="BB406" s="227"/>
    </row>
    <row r="407" ht="15.75" customHeight="1">
      <c r="A407" s="233"/>
      <c r="B407" s="229"/>
      <c r="C407" s="230"/>
      <c r="D407" s="231"/>
      <c r="E407" s="230"/>
      <c r="F407" s="232"/>
      <c r="G407" s="201"/>
      <c r="H407" s="230"/>
      <c r="I407" s="230"/>
      <c r="J407" s="225"/>
      <c r="K407" s="225"/>
      <c r="L407" s="225"/>
      <c r="M407" s="225"/>
      <c r="N407" s="233"/>
      <c r="O407" s="225"/>
      <c r="P407" s="225"/>
      <c r="Q407" s="233"/>
      <c r="R407" s="225"/>
      <c r="S407" s="233"/>
      <c r="T407" s="225"/>
      <c r="U407" s="234"/>
      <c r="V407" s="235"/>
      <c r="W407" s="236"/>
      <c r="X407" s="236"/>
      <c r="Y407" s="236"/>
      <c r="Z407" s="237"/>
      <c r="AA407" s="238"/>
      <c r="AB407" s="236"/>
      <c r="AC407" s="237"/>
      <c r="AD407" s="238"/>
      <c r="AE407" s="233"/>
      <c r="AF407" s="252"/>
      <c r="AG407" s="224"/>
      <c r="AH407" s="226"/>
      <c r="AI407" s="239"/>
      <c r="AJ407" s="226"/>
      <c r="AK407" s="239"/>
      <c r="AL407" s="226"/>
      <c r="AM407" s="239"/>
      <c r="AN407" s="225"/>
      <c r="AO407" s="225"/>
      <c r="AP407" s="252"/>
      <c r="AQ407" s="226"/>
      <c r="AR407" s="253"/>
      <c r="AS407" s="255"/>
      <c r="AT407" s="225"/>
      <c r="AU407" s="225"/>
      <c r="AV407" s="225"/>
      <c r="AW407" s="234"/>
      <c r="AX407" s="224"/>
      <c r="AY407" s="225"/>
      <c r="AZ407" s="226"/>
      <c r="BA407" s="223"/>
      <c r="BB407" s="227"/>
    </row>
    <row r="408" ht="15.75" customHeight="1">
      <c r="A408" s="233"/>
      <c r="B408" s="229"/>
      <c r="C408" s="230"/>
      <c r="D408" s="231"/>
      <c r="E408" s="230"/>
      <c r="F408" s="232"/>
      <c r="G408" s="201"/>
      <c r="H408" s="230"/>
      <c r="I408" s="230"/>
      <c r="J408" s="225"/>
      <c r="K408" s="225"/>
      <c r="L408" s="225"/>
      <c r="M408" s="225"/>
      <c r="N408" s="233"/>
      <c r="O408" s="225"/>
      <c r="P408" s="225"/>
      <c r="Q408" s="233"/>
      <c r="R408" s="225"/>
      <c r="S408" s="233"/>
      <c r="T408" s="225"/>
      <c r="U408" s="234"/>
      <c r="V408" s="235"/>
      <c r="W408" s="236"/>
      <c r="X408" s="236"/>
      <c r="Y408" s="236"/>
      <c r="Z408" s="237"/>
      <c r="AA408" s="238"/>
      <c r="AB408" s="236"/>
      <c r="AC408" s="237"/>
      <c r="AD408" s="238"/>
      <c r="AE408" s="233"/>
      <c r="AF408" s="252"/>
      <c r="AG408" s="224"/>
      <c r="AH408" s="226"/>
      <c r="AI408" s="239"/>
      <c r="AJ408" s="226"/>
      <c r="AK408" s="239"/>
      <c r="AL408" s="226"/>
      <c r="AM408" s="239"/>
      <c r="AN408" s="225"/>
      <c r="AO408" s="225"/>
      <c r="AP408" s="252"/>
      <c r="AQ408" s="226"/>
      <c r="AR408" s="253"/>
      <c r="AS408" s="255"/>
      <c r="AT408" s="225"/>
      <c r="AU408" s="225"/>
      <c r="AV408" s="225"/>
      <c r="AW408" s="234"/>
      <c r="AX408" s="224"/>
      <c r="AY408" s="225"/>
      <c r="AZ408" s="226"/>
      <c r="BA408" s="223"/>
      <c r="BB408" s="227"/>
    </row>
    <row r="409" ht="15.75" customHeight="1">
      <c r="A409" s="233"/>
      <c r="B409" s="229"/>
      <c r="C409" s="230"/>
      <c r="D409" s="231"/>
      <c r="E409" s="230"/>
      <c r="F409" s="232"/>
      <c r="G409" s="201"/>
      <c r="H409" s="230"/>
      <c r="I409" s="230"/>
      <c r="J409" s="225"/>
      <c r="K409" s="225"/>
      <c r="L409" s="225"/>
      <c r="M409" s="225"/>
      <c r="N409" s="233"/>
      <c r="O409" s="225"/>
      <c r="P409" s="225"/>
      <c r="Q409" s="233"/>
      <c r="R409" s="225"/>
      <c r="S409" s="233"/>
      <c r="T409" s="225"/>
      <c r="U409" s="234"/>
      <c r="V409" s="235"/>
      <c r="W409" s="236"/>
      <c r="X409" s="236"/>
      <c r="Y409" s="236"/>
      <c r="Z409" s="237"/>
      <c r="AA409" s="238"/>
      <c r="AB409" s="236"/>
      <c r="AC409" s="237"/>
      <c r="AD409" s="238"/>
      <c r="AE409" s="233"/>
      <c r="AF409" s="252"/>
      <c r="AG409" s="224"/>
      <c r="AH409" s="226"/>
      <c r="AI409" s="239"/>
      <c r="AJ409" s="226"/>
      <c r="AK409" s="239"/>
      <c r="AL409" s="226"/>
      <c r="AM409" s="239"/>
      <c r="AN409" s="225"/>
      <c r="AO409" s="225"/>
      <c r="AP409" s="252"/>
      <c r="AQ409" s="226"/>
      <c r="AR409" s="253"/>
      <c r="AS409" s="255"/>
      <c r="AT409" s="225"/>
      <c r="AU409" s="225"/>
      <c r="AV409" s="225"/>
      <c r="AW409" s="234"/>
      <c r="AX409" s="224"/>
      <c r="AY409" s="225"/>
      <c r="AZ409" s="226"/>
      <c r="BA409" s="223"/>
      <c r="BB409" s="227"/>
    </row>
    <row r="410" ht="15.75" customHeight="1">
      <c r="A410" s="233"/>
      <c r="B410" s="229"/>
      <c r="C410" s="230"/>
      <c r="D410" s="231"/>
      <c r="E410" s="230"/>
      <c r="F410" s="232"/>
      <c r="G410" s="201"/>
      <c r="H410" s="230"/>
      <c r="I410" s="230"/>
      <c r="J410" s="225"/>
      <c r="K410" s="225"/>
      <c r="L410" s="225"/>
      <c r="M410" s="225"/>
      <c r="N410" s="233"/>
      <c r="O410" s="225"/>
      <c r="P410" s="225"/>
      <c r="Q410" s="233"/>
      <c r="R410" s="225"/>
      <c r="S410" s="233"/>
      <c r="T410" s="225"/>
      <c r="U410" s="234"/>
      <c r="V410" s="235"/>
      <c r="W410" s="236"/>
      <c r="X410" s="236"/>
      <c r="Y410" s="236"/>
      <c r="Z410" s="237"/>
      <c r="AA410" s="238"/>
      <c r="AB410" s="236"/>
      <c r="AC410" s="237"/>
      <c r="AD410" s="238"/>
      <c r="AE410" s="233"/>
      <c r="AF410" s="252"/>
      <c r="AG410" s="224"/>
      <c r="AH410" s="226"/>
      <c r="AI410" s="239"/>
      <c r="AJ410" s="226"/>
      <c r="AK410" s="239"/>
      <c r="AL410" s="226"/>
      <c r="AM410" s="239"/>
      <c r="AN410" s="225"/>
      <c r="AO410" s="225"/>
      <c r="AP410" s="252"/>
      <c r="AQ410" s="226"/>
      <c r="AR410" s="253"/>
      <c r="AS410" s="255"/>
      <c r="AT410" s="225"/>
      <c r="AU410" s="225"/>
      <c r="AV410" s="225"/>
      <c r="AW410" s="234"/>
      <c r="AX410" s="224"/>
      <c r="AY410" s="225"/>
      <c r="AZ410" s="226"/>
      <c r="BA410" s="223"/>
      <c r="BB410" s="227"/>
    </row>
    <row r="411" ht="15.75" customHeight="1">
      <c r="A411" s="233"/>
      <c r="B411" s="229"/>
      <c r="C411" s="230"/>
      <c r="D411" s="231"/>
      <c r="E411" s="230"/>
      <c r="F411" s="232"/>
      <c r="G411" s="201"/>
      <c r="H411" s="230"/>
      <c r="I411" s="230"/>
      <c r="J411" s="225"/>
      <c r="K411" s="225"/>
      <c r="L411" s="225"/>
      <c r="M411" s="225"/>
      <c r="N411" s="233"/>
      <c r="O411" s="225"/>
      <c r="P411" s="225"/>
      <c r="Q411" s="233"/>
      <c r="R411" s="225"/>
      <c r="S411" s="233"/>
      <c r="T411" s="225"/>
      <c r="U411" s="234"/>
      <c r="V411" s="235"/>
      <c r="W411" s="236"/>
      <c r="X411" s="236"/>
      <c r="Y411" s="236"/>
      <c r="Z411" s="237"/>
      <c r="AA411" s="238"/>
      <c r="AB411" s="236"/>
      <c r="AC411" s="237"/>
      <c r="AD411" s="238"/>
      <c r="AE411" s="233"/>
      <c r="AF411" s="252"/>
      <c r="AG411" s="224"/>
      <c r="AH411" s="226"/>
      <c r="AI411" s="239"/>
      <c r="AJ411" s="226"/>
      <c r="AK411" s="239"/>
      <c r="AL411" s="226"/>
      <c r="AM411" s="239"/>
      <c r="AN411" s="225"/>
      <c r="AO411" s="225"/>
      <c r="AP411" s="252"/>
      <c r="AQ411" s="226"/>
      <c r="AR411" s="253"/>
      <c r="AS411" s="255"/>
      <c r="AT411" s="225"/>
      <c r="AU411" s="225"/>
      <c r="AV411" s="225"/>
      <c r="AW411" s="234"/>
      <c r="AX411" s="224"/>
      <c r="AY411" s="225"/>
      <c r="AZ411" s="226"/>
      <c r="BA411" s="223"/>
      <c r="BB411" s="227"/>
    </row>
    <row r="412" ht="15.75" customHeight="1">
      <c r="A412" s="233"/>
      <c r="B412" s="229"/>
      <c r="C412" s="230"/>
      <c r="D412" s="231"/>
      <c r="E412" s="230"/>
      <c r="F412" s="232"/>
      <c r="G412" s="201"/>
      <c r="H412" s="230"/>
      <c r="I412" s="230"/>
      <c r="J412" s="225"/>
      <c r="K412" s="225"/>
      <c r="L412" s="225"/>
      <c r="M412" s="225"/>
      <c r="N412" s="233"/>
      <c r="O412" s="225"/>
      <c r="P412" s="225"/>
      <c r="Q412" s="233"/>
      <c r="R412" s="225"/>
      <c r="S412" s="233"/>
      <c r="T412" s="225"/>
      <c r="U412" s="234"/>
      <c r="V412" s="235"/>
      <c r="W412" s="236"/>
      <c r="X412" s="236"/>
      <c r="Y412" s="236"/>
      <c r="Z412" s="237"/>
      <c r="AA412" s="238"/>
      <c r="AB412" s="236"/>
      <c r="AC412" s="237"/>
      <c r="AD412" s="238"/>
      <c r="AE412" s="233"/>
      <c r="AF412" s="252"/>
      <c r="AG412" s="224"/>
      <c r="AH412" s="226"/>
      <c r="AI412" s="239"/>
      <c r="AJ412" s="226"/>
      <c r="AK412" s="239"/>
      <c r="AL412" s="226"/>
      <c r="AM412" s="239"/>
      <c r="AN412" s="225"/>
      <c r="AO412" s="225"/>
      <c r="AP412" s="252"/>
      <c r="AQ412" s="226"/>
      <c r="AR412" s="253"/>
      <c r="AS412" s="255"/>
      <c r="AT412" s="225"/>
      <c r="AU412" s="225"/>
      <c r="AV412" s="225"/>
      <c r="AW412" s="234"/>
      <c r="AX412" s="224"/>
      <c r="AY412" s="225"/>
      <c r="AZ412" s="226"/>
      <c r="BA412" s="223"/>
      <c r="BB412" s="227"/>
    </row>
    <row r="413" ht="15.75" customHeight="1">
      <c r="A413" s="233"/>
      <c r="B413" s="229"/>
      <c r="C413" s="230"/>
      <c r="D413" s="231"/>
      <c r="E413" s="230"/>
      <c r="F413" s="232"/>
      <c r="G413" s="201"/>
      <c r="H413" s="230"/>
      <c r="I413" s="230"/>
      <c r="J413" s="225"/>
      <c r="K413" s="225"/>
      <c r="L413" s="225"/>
      <c r="M413" s="225"/>
      <c r="N413" s="233"/>
      <c r="O413" s="225"/>
      <c r="P413" s="225"/>
      <c r="Q413" s="233"/>
      <c r="R413" s="225"/>
      <c r="S413" s="233"/>
      <c r="T413" s="225"/>
      <c r="U413" s="234"/>
      <c r="V413" s="235"/>
      <c r="W413" s="236"/>
      <c r="X413" s="236"/>
      <c r="Y413" s="236"/>
      <c r="Z413" s="237"/>
      <c r="AA413" s="238"/>
      <c r="AB413" s="236"/>
      <c r="AC413" s="237"/>
      <c r="AD413" s="238"/>
      <c r="AE413" s="233"/>
      <c r="AF413" s="252"/>
      <c r="AG413" s="224"/>
      <c r="AH413" s="226"/>
      <c r="AI413" s="239"/>
      <c r="AJ413" s="226"/>
      <c r="AK413" s="239"/>
      <c r="AL413" s="226"/>
      <c r="AM413" s="239"/>
      <c r="AN413" s="225"/>
      <c r="AO413" s="225"/>
      <c r="AP413" s="252"/>
      <c r="AQ413" s="226"/>
      <c r="AR413" s="253"/>
      <c r="AS413" s="255"/>
      <c r="AT413" s="225"/>
      <c r="AU413" s="225"/>
      <c r="AV413" s="225"/>
      <c r="AW413" s="234"/>
      <c r="AX413" s="224"/>
      <c r="AY413" s="225"/>
      <c r="AZ413" s="226"/>
      <c r="BA413" s="223"/>
      <c r="BB413" s="227"/>
    </row>
    <row r="414" ht="15.75" customHeight="1">
      <c r="A414" s="233"/>
      <c r="B414" s="229"/>
      <c r="C414" s="230"/>
      <c r="D414" s="231"/>
      <c r="E414" s="230"/>
      <c r="F414" s="232"/>
      <c r="G414" s="201"/>
      <c r="H414" s="230"/>
      <c r="I414" s="230"/>
      <c r="J414" s="225"/>
      <c r="K414" s="225"/>
      <c r="L414" s="225"/>
      <c r="M414" s="225"/>
      <c r="N414" s="233"/>
      <c r="O414" s="225"/>
      <c r="P414" s="225"/>
      <c r="Q414" s="233"/>
      <c r="R414" s="225"/>
      <c r="S414" s="233"/>
      <c r="T414" s="225"/>
      <c r="U414" s="234"/>
      <c r="V414" s="235"/>
      <c r="W414" s="236"/>
      <c r="X414" s="236"/>
      <c r="Y414" s="236"/>
      <c r="Z414" s="237"/>
      <c r="AA414" s="238"/>
      <c r="AB414" s="236"/>
      <c r="AC414" s="237"/>
      <c r="AD414" s="238"/>
      <c r="AE414" s="233"/>
      <c r="AF414" s="252"/>
      <c r="AG414" s="224"/>
      <c r="AH414" s="226"/>
      <c r="AI414" s="239"/>
      <c r="AJ414" s="226"/>
      <c r="AK414" s="239"/>
      <c r="AL414" s="226"/>
      <c r="AM414" s="239"/>
      <c r="AN414" s="225"/>
      <c r="AO414" s="225"/>
      <c r="AP414" s="252"/>
      <c r="AQ414" s="226"/>
      <c r="AR414" s="253"/>
      <c r="AS414" s="255"/>
      <c r="AT414" s="225"/>
      <c r="AU414" s="225"/>
      <c r="AV414" s="225"/>
      <c r="AW414" s="234"/>
      <c r="AX414" s="224"/>
      <c r="AY414" s="225"/>
      <c r="AZ414" s="226"/>
      <c r="BA414" s="223"/>
      <c r="BB414" s="227"/>
    </row>
    <row r="415" ht="15.75" customHeight="1">
      <c r="A415" s="233"/>
      <c r="B415" s="229"/>
      <c r="C415" s="230"/>
      <c r="D415" s="231"/>
      <c r="E415" s="230"/>
      <c r="F415" s="232"/>
      <c r="G415" s="201"/>
      <c r="H415" s="230"/>
      <c r="I415" s="230"/>
      <c r="J415" s="225"/>
      <c r="K415" s="225"/>
      <c r="L415" s="225"/>
      <c r="M415" s="225"/>
      <c r="N415" s="233"/>
      <c r="O415" s="225"/>
      <c r="P415" s="225"/>
      <c r="Q415" s="233"/>
      <c r="R415" s="225"/>
      <c r="S415" s="233"/>
      <c r="T415" s="225"/>
      <c r="U415" s="234"/>
      <c r="V415" s="235"/>
      <c r="W415" s="236"/>
      <c r="X415" s="236"/>
      <c r="Y415" s="236"/>
      <c r="Z415" s="237"/>
      <c r="AA415" s="238"/>
      <c r="AB415" s="236"/>
      <c r="AC415" s="237"/>
      <c r="AD415" s="238"/>
      <c r="AE415" s="233"/>
      <c r="AF415" s="252"/>
      <c r="AG415" s="224"/>
      <c r="AH415" s="226"/>
      <c r="AI415" s="239"/>
      <c r="AJ415" s="226"/>
      <c r="AK415" s="239"/>
      <c r="AL415" s="226"/>
      <c r="AM415" s="239"/>
      <c r="AN415" s="225"/>
      <c r="AO415" s="225"/>
      <c r="AP415" s="252"/>
      <c r="AQ415" s="226"/>
      <c r="AR415" s="253"/>
      <c r="AS415" s="255"/>
      <c r="AT415" s="225"/>
      <c r="AU415" s="225"/>
      <c r="AV415" s="225"/>
      <c r="AW415" s="234"/>
      <c r="AX415" s="224"/>
      <c r="AY415" s="225"/>
      <c r="AZ415" s="226"/>
      <c r="BA415" s="223"/>
      <c r="BB415" s="227"/>
    </row>
    <row r="416" ht="15.75" customHeight="1">
      <c r="A416" s="233"/>
      <c r="B416" s="229"/>
      <c r="C416" s="230"/>
      <c r="D416" s="231"/>
      <c r="E416" s="230"/>
      <c r="F416" s="232"/>
      <c r="G416" s="201"/>
      <c r="H416" s="230"/>
      <c r="I416" s="230"/>
      <c r="J416" s="225"/>
      <c r="K416" s="225"/>
      <c r="L416" s="225"/>
      <c r="M416" s="225"/>
      <c r="N416" s="233"/>
      <c r="O416" s="225"/>
      <c r="P416" s="225"/>
      <c r="Q416" s="233"/>
      <c r="R416" s="225"/>
      <c r="S416" s="233"/>
      <c r="T416" s="225"/>
      <c r="U416" s="234"/>
      <c r="V416" s="235"/>
      <c r="W416" s="236"/>
      <c r="X416" s="236"/>
      <c r="Y416" s="236"/>
      <c r="Z416" s="237"/>
      <c r="AA416" s="238"/>
      <c r="AB416" s="236"/>
      <c r="AC416" s="237"/>
      <c r="AD416" s="238"/>
      <c r="AE416" s="233"/>
      <c r="AF416" s="252"/>
      <c r="AG416" s="224"/>
      <c r="AH416" s="226"/>
      <c r="AI416" s="239"/>
      <c r="AJ416" s="226"/>
      <c r="AK416" s="239"/>
      <c r="AL416" s="226"/>
      <c r="AM416" s="239"/>
      <c r="AN416" s="225"/>
      <c r="AO416" s="225"/>
      <c r="AP416" s="252"/>
      <c r="AQ416" s="226"/>
      <c r="AR416" s="253"/>
      <c r="AS416" s="255"/>
      <c r="AT416" s="225"/>
      <c r="AU416" s="225"/>
      <c r="AV416" s="225"/>
      <c r="AW416" s="234"/>
      <c r="AX416" s="224"/>
      <c r="AY416" s="225"/>
      <c r="AZ416" s="226"/>
      <c r="BA416" s="223"/>
      <c r="BB416" s="227"/>
    </row>
    <row r="417" ht="15.75" customHeight="1">
      <c r="A417" s="233"/>
      <c r="B417" s="229"/>
      <c r="C417" s="230"/>
      <c r="D417" s="231"/>
      <c r="E417" s="230"/>
      <c r="F417" s="232"/>
      <c r="G417" s="201"/>
      <c r="H417" s="230"/>
      <c r="I417" s="230"/>
      <c r="J417" s="225"/>
      <c r="K417" s="225"/>
      <c r="L417" s="225"/>
      <c r="M417" s="225"/>
      <c r="N417" s="233"/>
      <c r="O417" s="225"/>
      <c r="P417" s="225"/>
      <c r="Q417" s="233"/>
      <c r="R417" s="225"/>
      <c r="S417" s="233"/>
      <c r="T417" s="225"/>
      <c r="U417" s="234"/>
      <c r="V417" s="235"/>
      <c r="W417" s="236"/>
      <c r="X417" s="236"/>
      <c r="Y417" s="236"/>
      <c r="Z417" s="237"/>
      <c r="AA417" s="238"/>
      <c r="AB417" s="236"/>
      <c r="AC417" s="237"/>
      <c r="AD417" s="238"/>
      <c r="AE417" s="233"/>
      <c r="AF417" s="252"/>
      <c r="AG417" s="224"/>
      <c r="AH417" s="226"/>
      <c r="AI417" s="239"/>
      <c r="AJ417" s="226"/>
      <c r="AK417" s="239"/>
      <c r="AL417" s="226"/>
      <c r="AM417" s="239"/>
      <c r="AN417" s="225"/>
      <c r="AO417" s="225"/>
      <c r="AP417" s="252"/>
      <c r="AQ417" s="226"/>
      <c r="AR417" s="253"/>
      <c r="AS417" s="255"/>
      <c r="AT417" s="225"/>
      <c r="AU417" s="225"/>
      <c r="AV417" s="225"/>
      <c r="AW417" s="234"/>
      <c r="AX417" s="224"/>
      <c r="AY417" s="225"/>
      <c r="AZ417" s="226"/>
      <c r="BA417" s="223"/>
      <c r="BB417" s="227"/>
    </row>
    <row r="418" ht="15.75" customHeight="1">
      <c r="A418" s="233"/>
      <c r="B418" s="229"/>
      <c r="C418" s="230"/>
      <c r="D418" s="231"/>
      <c r="E418" s="230"/>
      <c r="F418" s="232"/>
      <c r="G418" s="201"/>
      <c r="H418" s="230"/>
      <c r="I418" s="230"/>
      <c r="J418" s="225"/>
      <c r="K418" s="225"/>
      <c r="L418" s="225"/>
      <c r="M418" s="225"/>
      <c r="N418" s="233"/>
      <c r="O418" s="225"/>
      <c r="P418" s="225"/>
      <c r="Q418" s="233"/>
      <c r="R418" s="225"/>
      <c r="S418" s="233"/>
      <c r="T418" s="225"/>
      <c r="U418" s="234"/>
      <c r="V418" s="235"/>
      <c r="W418" s="236"/>
      <c r="X418" s="236"/>
      <c r="Y418" s="236"/>
      <c r="Z418" s="237"/>
      <c r="AA418" s="238"/>
      <c r="AB418" s="236"/>
      <c r="AC418" s="237"/>
      <c r="AD418" s="238"/>
      <c r="AE418" s="233"/>
      <c r="AF418" s="252"/>
      <c r="AG418" s="224"/>
      <c r="AH418" s="226"/>
      <c r="AI418" s="239"/>
      <c r="AJ418" s="226"/>
      <c r="AK418" s="239"/>
      <c r="AL418" s="226"/>
      <c r="AM418" s="239"/>
      <c r="AN418" s="225"/>
      <c r="AO418" s="225"/>
      <c r="AP418" s="252"/>
      <c r="AQ418" s="226"/>
      <c r="AR418" s="253"/>
      <c r="AS418" s="255"/>
      <c r="AT418" s="225"/>
      <c r="AU418" s="225"/>
      <c r="AV418" s="225"/>
      <c r="AW418" s="234"/>
      <c r="AX418" s="224"/>
      <c r="AY418" s="225"/>
      <c r="AZ418" s="226"/>
      <c r="BA418" s="223"/>
      <c r="BB418" s="227"/>
    </row>
    <row r="419" ht="15.75" customHeight="1">
      <c r="A419" s="233"/>
      <c r="B419" s="229"/>
      <c r="C419" s="230"/>
      <c r="D419" s="231"/>
      <c r="E419" s="230"/>
      <c r="F419" s="232"/>
      <c r="G419" s="201"/>
      <c r="H419" s="230"/>
      <c r="I419" s="230"/>
      <c r="J419" s="225"/>
      <c r="K419" s="225"/>
      <c r="L419" s="225"/>
      <c r="M419" s="225"/>
      <c r="N419" s="233"/>
      <c r="O419" s="225"/>
      <c r="P419" s="225"/>
      <c r="Q419" s="233"/>
      <c r="R419" s="225"/>
      <c r="S419" s="233"/>
      <c r="T419" s="225"/>
      <c r="U419" s="234"/>
      <c r="V419" s="235"/>
      <c r="W419" s="236"/>
      <c r="X419" s="236"/>
      <c r="Y419" s="236"/>
      <c r="Z419" s="237"/>
      <c r="AA419" s="238"/>
      <c r="AB419" s="236"/>
      <c r="AC419" s="237"/>
      <c r="AD419" s="238"/>
      <c r="AE419" s="233"/>
      <c r="AF419" s="252"/>
      <c r="AG419" s="224"/>
      <c r="AH419" s="226"/>
      <c r="AI419" s="239"/>
      <c r="AJ419" s="226"/>
      <c r="AK419" s="239"/>
      <c r="AL419" s="226"/>
      <c r="AM419" s="239"/>
      <c r="AN419" s="225"/>
      <c r="AO419" s="225"/>
      <c r="AP419" s="252"/>
      <c r="AQ419" s="226"/>
      <c r="AR419" s="253"/>
      <c r="AS419" s="255"/>
      <c r="AT419" s="225"/>
      <c r="AU419" s="225"/>
      <c r="AV419" s="225"/>
      <c r="AW419" s="234"/>
      <c r="AX419" s="224"/>
      <c r="AY419" s="225"/>
      <c r="AZ419" s="226"/>
      <c r="BA419" s="223"/>
      <c r="BB419" s="227"/>
    </row>
    <row r="420" ht="15.75" customHeight="1">
      <c r="A420" s="233"/>
      <c r="B420" s="229"/>
      <c r="C420" s="230"/>
      <c r="D420" s="231"/>
      <c r="E420" s="230"/>
      <c r="F420" s="232"/>
      <c r="G420" s="201"/>
      <c r="H420" s="230"/>
      <c r="I420" s="230"/>
      <c r="J420" s="225"/>
      <c r="K420" s="225"/>
      <c r="L420" s="225"/>
      <c r="M420" s="225"/>
      <c r="N420" s="233"/>
      <c r="O420" s="225"/>
      <c r="P420" s="225"/>
      <c r="Q420" s="233"/>
      <c r="R420" s="225"/>
      <c r="S420" s="233"/>
      <c r="T420" s="225"/>
      <c r="U420" s="234"/>
      <c r="V420" s="235"/>
      <c r="W420" s="236"/>
      <c r="X420" s="236"/>
      <c r="Y420" s="236"/>
      <c r="Z420" s="237"/>
      <c r="AA420" s="238"/>
      <c r="AB420" s="236"/>
      <c r="AC420" s="237"/>
      <c r="AD420" s="238"/>
      <c r="AE420" s="233"/>
      <c r="AF420" s="252"/>
      <c r="AG420" s="224"/>
      <c r="AH420" s="226"/>
      <c r="AI420" s="239"/>
      <c r="AJ420" s="226"/>
      <c r="AK420" s="239"/>
      <c r="AL420" s="226"/>
      <c r="AM420" s="239"/>
      <c r="AN420" s="225"/>
      <c r="AO420" s="225"/>
      <c r="AP420" s="252"/>
      <c r="AQ420" s="226"/>
      <c r="AR420" s="253"/>
      <c r="AS420" s="255"/>
      <c r="AT420" s="225"/>
      <c r="AU420" s="225"/>
      <c r="AV420" s="225"/>
      <c r="AW420" s="234"/>
      <c r="AX420" s="224"/>
      <c r="AY420" s="225"/>
      <c r="AZ420" s="226"/>
      <c r="BA420" s="223"/>
      <c r="BB420" s="227"/>
    </row>
    <row r="421" ht="15.75" customHeight="1">
      <c r="A421" s="233"/>
      <c r="B421" s="229"/>
      <c r="C421" s="230"/>
      <c r="D421" s="231"/>
      <c r="E421" s="230"/>
      <c r="F421" s="232"/>
      <c r="G421" s="201"/>
      <c r="H421" s="230"/>
      <c r="I421" s="230"/>
      <c r="J421" s="225"/>
      <c r="K421" s="225"/>
      <c r="L421" s="225"/>
      <c r="M421" s="225"/>
      <c r="N421" s="233"/>
      <c r="O421" s="225"/>
      <c r="P421" s="225"/>
      <c r="Q421" s="233"/>
      <c r="R421" s="225"/>
      <c r="S421" s="233"/>
      <c r="T421" s="225"/>
      <c r="U421" s="234"/>
      <c r="V421" s="235"/>
      <c r="W421" s="236"/>
      <c r="X421" s="236"/>
      <c r="Y421" s="236"/>
      <c r="Z421" s="237"/>
      <c r="AA421" s="238"/>
      <c r="AB421" s="236"/>
      <c r="AC421" s="237"/>
      <c r="AD421" s="238"/>
      <c r="AE421" s="233"/>
      <c r="AF421" s="252"/>
      <c r="AG421" s="224"/>
      <c r="AH421" s="226"/>
      <c r="AI421" s="239"/>
      <c r="AJ421" s="226"/>
      <c r="AK421" s="239"/>
      <c r="AL421" s="226"/>
      <c r="AM421" s="239"/>
      <c r="AN421" s="225"/>
      <c r="AO421" s="225"/>
      <c r="AP421" s="252"/>
      <c r="AQ421" s="226"/>
      <c r="AR421" s="253"/>
      <c r="AS421" s="255"/>
      <c r="AT421" s="225"/>
      <c r="AU421" s="225"/>
      <c r="AV421" s="225"/>
      <c r="AW421" s="234"/>
      <c r="AX421" s="224"/>
      <c r="AY421" s="225"/>
      <c r="AZ421" s="226"/>
      <c r="BA421" s="223"/>
      <c r="BB421" s="227"/>
    </row>
    <row r="422" ht="15.75" customHeight="1">
      <c r="A422" s="233"/>
      <c r="B422" s="229"/>
      <c r="C422" s="230"/>
      <c r="D422" s="231"/>
      <c r="E422" s="230"/>
      <c r="F422" s="232"/>
      <c r="G422" s="201"/>
      <c r="H422" s="230"/>
      <c r="I422" s="230"/>
      <c r="J422" s="225"/>
      <c r="K422" s="225"/>
      <c r="L422" s="225"/>
      <c r="M422" s="225"/>
      <c r="N422" s="233"/>
      <c r="O422" s="225"/>
      <c r="P422" s="225"/>
      <c r="Q422" s="233"/>
      <c r="R422" s="225"/>
      <c r="S422" s="233"/>
      <c r="T422" s="225"/>
      <c r="U422" s="234"/>
      <c r="V422" s="235"/>
      <c r="W422" s="236"/>
      <c r="X422" s="236"/>
      <c r="Y422" s="236"/>
      <c r="Z422" s="237"/>
      <c r="AA422" s="238"/>
      <c r="AB422" s="236"/>
      <c r="AC422" s="237"/>
      <c r="AD422" s="238"/>
      <c r="AE422" s="233"/>
      <c r="AF422" s="252"/>
      <c r="AG422" s="224"/>
      <c r="AH422" s="226"/>
      <c r="AI422" s="239"/>
      <c r="AJ422" s="226"/>
      <c r="AK422" s="239"/>
      <c r="AL422" s="226"/>
      <c r="AM422" s="239"/>
      <c r="AN422" s="225"/>
      <c r="AO422" s="225"/>
      <c r="AP422" s="252"/>
      <c r="AQ422" s="226"/>
      <c r="AR422" s="253"/>
      <c r="AS422" s="255"/>
      <c r="AT422" s="225"/>
      <c r="AU422" s="225"/>
      <c r="AV422" s="225"/>
      <c r="AW422" s="234"/>
      <c r="AX422" s="224"/>
      <c r="AY422" s="225"/>
      <c r="AZ422" s="226"/>
      <c r="BA422" s="223"/>
      <c r="BB422" s="227"/>
    </row>
    <row r="423" ht="15.75" customHeight="1">
      <c r="A423" s="233"/>
      <c r="B423" s="229"/>
      <c r="C423" s="230"/>
      <c r="D423" s="231"/>
      <c r="E423" s="230"/>
      <c r="F423" s="232"/>
      <c r="G423" s="201"/>
      <c r="H423" s="230"/>
      <c r="I423" s="230"/>
      <c r="J423" s="225"/>
      <c r="K423" s="225"/>
      <c r="L423" s="225"/>
      <c r="M423" s="225"/>
      <c r="N423" s="233"/>
      <c r="O423" s="225"/>
      <c r="P423" s="225"/>
      <c r="Q423" s="233"/>
      <c r="R423" s="225"/>
      <c r="S423" s="233"/>
      <c r="T423" s="225"/>
      <c r="U423" s="234"/>
      <c r="V423" s="235"/>
      <c r="W423" s="236"/>
      <c r="X423" s="236"/>
      <c r="Y423" s="236"/>
      <c r="Z423" s="237"/>
      <c r="AA423" s="238"/>
      <c r="AB423" s="236"/>
      <c r="AC423" s="237"/>
      <c r="AD423" s="238"/>
      <c r="AE423" s="233"/>
      <c r="AF423" s="252"/>
      <c r="AG423" s="224"/>
      <c r="AH423" s="226"/>
      <c r="AI423" s="239"/>
      <c r="AJ423" s="226"/>
      <c r="AK423" s="239"/>
      <c r="AL423" s="226"/>
      <c r="AM423" s="239"/>
      <c r="AN423" s="225"/>
      <c r="AO423" s="225"/>
      <c r="AP423" s="252"/>
      <c r="AQ423" s="226"/>
      <c r="AR423" s="253"/>
      <c r="AS423" s="255"/>
      <c r="AT423" s="225"/>
      <c r="AU423" s="225"/>
      <c r="AV423" s="225"/>
      <c r="AW423" s="234"/>
      <c r="AX423" s="224"/>
      <c r="AY423" s="225"/>
      <c r="AZ423" s="226"/>
      <c r="BA423" s="223"/>
      <c r="BB423" s="227"/>
    </row>
    <row r="424" ht="15.75" customHeight="1">
      <c r="A424" s="233"/>
      <c r="B424" s="229"/>
      <c r="C424" s="230"/>
      <c r="D424" s="231"/>
      <c r="E424" s="230"/>
      <c r="F424" s="232"/>
      <c r="G424" s="201"/>
      <c r="H424" s="230"/>
      <c r="I424" s="230"/>
      <c r="J424" s="225"/>
      <c r="K424" s="225"/>
      <c r="L424" s="225"/>
      <c r="M424" s="225"/>
      <c r="N424" s="233"/>
      <c r="O424" s="225"/>
      <c r="P424" s="225"/>
      <c r="Q424" s="233"/>
      <c r="R424" s="225"/>
      <c r="S424" s="233"/>
      <c r="T424" s="225"/>
      <c r="U424" s="234"/>
      <c r="V424" s="235"/>
      <c r="W424" s="236"/>
      <c r="X424" s="236"/>
      <c r="Y424" s="236"/>
      <c r="Z424" s="237"/>
      <c r="AA424" s="238"/>
      <c r="AB424" s="236"/>
      <c r="AC424" s="237"/>
      <c r="AD424" s="238"/>
      <c r="AE424" s="233"/>
      <c r="AF424" s="252"/>
      <c r="AG424" s="224"/>
      <c r="AH424" s="226"/>
      <c r="AI424" s="239"/>
      <c r="AJ424" s="226"/>
      <c r="AK424" s="239"/>
      <c r="AL424" s="226"/>
      <c r="AM424" s="239"/>
      <c r="AN424" s="225"/>
      <c r="AO424" s="225"/>
      <c r="AP424" s="252"/>
      <c r="AQ424" s="226"/>
      <c r="AR424" s="253"/>
      <c r="AS424" s="255"/>
      <c r="AT424" s="225"/>
      <c r="AU424" s="225"/>
      <c r="AV424" s="225"/>
      <c r="AW424" s="234"/>
      <c r="AX424" s="224"/>
      <c r="AY424" s="225"/>
      <c r="AZ424" s="226"/>
      <c r="BA424" s="223"/>
      <c r="BB424" s="227"/>
    </row>
    <row r="425" ht="15.75" customHeight="1">
      <c r="A425" s="233"/>
      <c r="B425" s="229"/>
      <c r="C425" s="230"/>
      <c r="D425" s="231"/>
      <c r="E425" s="230"/>
      <c r="F425" s="232"/>
      <c r="G425" s="201"/>
      <c r="H425" s="230"/>
      <c r="I425" s="230"/>
      <c r="J425" s="225"/>
      <c r="K425" s="225"/>
      <c r="L425" s="225"/>
      <c r="M425" s="225"/>
      <c r="N425" s="233"/>
      <c r="O425" s="225"/>
      <c r="P425" s="225"/>
      <c r="Q425" s="233"/>
      <c r="R425" s="225"/>
      <c r="S425" s="233"/>
      <c r="T425" s="225"/>
      <c r="U425" s="234"/>
      <c r="V425" s="235"/>
      <c r="W425" s="236"/>
      <c r="X425" s="236"/>
      <c r="Y425" s="236"/>
      <c r="Z425" s="237"/>
      <c r="AA425" s="238"/>
      <c r="AB425" s="236"/>
      <c r="AC425" s="237"/>
      <c r="AD425" s="238"/>
      <c r="AE425" s="233"/>
      <c r="AF425" s="252"/>
      <c r="AG425" s="224"/>
      <c r="AH425" s="226"/>
      <c r="AI425" s="239"/>
      <c r="AJ425" s="226"/>
      <c r="AK425" s="239"/>
      <c r="AL425" s="226"/>
      <c r="AM425" s="239"/>
      <c r="AN425" s="225"/>
      <c r="AO425" s="225"/>
      <c r="AP425" s="252"/>
      <c r="AQ425" s="226"/>
      <c r="AR425" s="253"/>
      <c r="AS425" s="255"/>
      <c r="AT425" s="225"/>
      <c r="AU425" s="225"/>
      <c r="AV425" s="225"/>
      <c r="AW425" s="234"/>
      <c r="AX425" s="224"/>
      <c r="AY425" s="225"/>
      <c r="AZ425" s="226"/>
      <c r="BA425" s="223"/>
      <c r="BB425" s="227"/>
    </row>
    <row r="426" ht="15.75" customHeight="1">
      <c r="A426" s="233"/>
      <c r="B426" s="229"/>
      <c r="C426" s="230"/>
      <c r="D426" s="231"/>
      <c r="E426" s="230"/>
      <c r="F426" s="232"/>
      <c r="G426" s="201"/>
      <c r="H426" s="230"/>
      <c r="I426" s="230"/>
      <c r="J426" s="225"/>
      <c r="K426" s="225"/>
      <c r="L426" s="225"/>
      <c r="M426" s="225"/>
      <c r="N426" s="233"/>
      <c r="O426" s="225"/>
      <c r="P426" s="225"/>
      <c r="Q426" s="233"/>
      <c r="R426" s="225"/>
      <c r="S426" s="233"/>
      <c r="T426" s="225"/>
      <c r="U426" s="234"/>
      <c r="V426" s="235"/>
      <c r="W426" s="236"/>
      <c r="X426" s="236"/>
      <c r="Y426" s="236"/>
      <c r="Z426" s="237"/>
      <c r="AA426" s="238"/>
      <c r="AB426" s="236"/>
      <c r="AC426" s="237"/>
      <c r="AD426" s="238"/>
      <c r="AE426" s="233"/>
      <c r="AF426" s="252"/>
      <c r="AG426" s="224"/>
      <c r="AH426" s="226"/>
      <c r="AI426" s="239"/>
      <c r="AJ426" s="226"/>
      <c r="AK426" s="239"/>
      <c r="AL426" s="226"/>
      <c r="AM426" s="239"/>
      <c r="AN426" s="225"/>
      <c r="AO426" s="225"/>
      <c r="AP426" s="252"/>
      <c r="AQ426" s="226"/>
      <c r="AR426" s="253"/>
      <c r="AS426" s="255"/>
      <c r="AT426" s="225"/>
      <c r="AU426" s="225"/>
      <c r="AV426" s="225"/>
      <c r="AW426" s="234"/>
      <c r="AX426" s="224"/>
      <c r="AY426" s="225"/>
      <c r="AZ426" s="226"/>
      <c r="BA426" s="223"/>
      <c r="BB426" s="227"/>
    </row>
    <row r="427" ht="15.75" customHeight="1">
      <c r="A427" s="233"/>
      <c r="B427" s="229"/>
      <c r="C427" s="230"/>
      <c r="D427" s="231"/>
      <c r="E427" s="230"/>
      <c r="F427" s="232"/>
      <c r="G427" s="201"/>
      <c r="H427" s="230"/>
      <c r="I427" s="230"/>
      <c r="J427" s="225"/>
      <c r="K427" s="225"/>
      <c r="L427" s="225"/>
      <c r="M427" s="225"/>
      <c r="N427" s="233"/>
      <c r="O427" s="225"/>
      <c r="P427" s="225"/>
      <c r="Q427" s="233"/>
      <c r="R427" s="225"/>
      <c r="S427" s="233"/>
      <c r="T427" s="225"/>
      <c r="U427" s="234"/>
      <c r="V427" s="235"/>
      <c r="W427" s="236"/>
      <c r="X427" s="236"/>
      <c r="Y427" s="236"/>
      <c r="Z427" s="237"/>
      <c r="AA427" s="238"/>
      <c r="AB427" s="236"/>
      <c r="AC427" s="237"/>
      <c r="AD427" s="238"/>
      <c r="AE427" s="233"/>
      <c r="AF427" s="252"/>
      <c r="AG427" s="224"/>
      <c r="AH427" s="226"/>
      <c r="AI427" s="239"/>
      <c r="AJ427" s="226"/>
      <c r="AK427" s="239"/>
      <c r="AL427" s="226"/>
      <c r="AM427" s="239"/>
      <c r="AN427" s="225"/>
      <c r="AO427" s="225"/>
      <c r="AP427" s="252"/>
      <c r="AQ427" s="226"/>
      <c r="AR427" s="253"/>
      <c r="AS427" s="255"/>
      <c r="AT427" s="225"/>
      <c r="AU427" s="225"/>
      <c r="AV427" s="225"/>
      <c r="AW427" s="234"/>
      <c r="AX427" s="224"/>
      <c r="AY427" s="225"/>
      <c r="AZ427" s="226"/>
      <c r="BA427" s="223"/>
      <c r="BB427" s="227"/>
    </row>
    <row r="428" ht="15.75" customHeight="1">
      <c r="A428" s="233"/>
      <c r="B428" s="229"/>
      <c r="C428" s="230"/>
      <c r="D428" s="231"/>
      <c r="E428" s="230"/>
      <c r="F428" s="232"/>
      <c r="G428" s="201"/>
      <c r="H428" s="230"/>
      <c r="I428" s="230"/>
      <c r="J428" s="225"/>
      <c r="K428" s="225"/>
      <c r="L428" s="225"/>
      <c r="M428" s="225"/>
      <c r="N428" s="233"/>
      <c r="O428" s="225"/>
      <c r="P428" s="225"/>
      <c r="Q428" s="233"/>
      <c r="R428" s="225"/>
      <c r="S428" s="233"/>
      <c r="T428" s="225"/>
      <c r="U428" s="234"/>
      <c r="V428" s="235"/>
      <c r="W428" s="236"/>
      <c r="X428" s="236"/>
      <c r="Y428" s="236"/>
      <c r="Z428" s="237"/>
      <c r="AA428" s="238"/>
      <c r="AB428" s="236"/>
      <c r="AC428" s="237"/>
      <c r="AD428" s="238"/>
      <c r="AE428" s="233"/>
      <c r="AF428" s="252"/>
      <c r="AG428" s="224"/>
      <c r="AH428" s="226"/>
      <c r="AI428" s="239"/>
      <c r="AJ428" s="226"/>
      <c r="AK428" s="239"/>
      <c r="AL428" s="226"/>
      <c r="AM428" s="239"/>
      <c r="AN428" s="225"/>
      <c r="AO428" s="225"/>
      <c r="AP428" s="252"/>
      <c r="AQ428" s="226"/>
      <c r="AR428" s="253"/>
      <c r="AS428" s="255"/>
      <c r="AT428" s="225"/>
      <c r="AU428" s="225"/>
      <c r="AV428" s="225"/>
      <c r="AW428" s="234"/>
      <c r="AX428" s="224"/>
      <c r="AY428" s="225"/>
      <c r="AZ428" s="226"/>
      <c r="BA428" s="223"/>
      <c r="BB428" s="227"/>
    </row>
    <row r="429" ht="15.75" customHeight="1">
      <c r="A429" s="233"/>
      <c r="B429" s="229"/>
      <c r="C429" s="230"/>
      <c r="D429" s="231"/>
      <c r="E429" s="230"/>
      <c r="F429" s="232"/>
      <c r="G429" s="201"/>
      <c r="H429" s="230"/>
      <c r="I429" s="230"/>
      <c r="J429" s="225"/>
      <c r="K429" s="225"/>
      <c r="L429" s="225"/>
      <c r="M429" s="225"/>
      <c r="N429" s="233"/>
      <c r="O429" s="225"/>
      <c r="P429" s="225"/>
      <c r="Q429" s="233"/>
      <c r="R429" s="225"/>
      <c r="S429" s="233"/>
      <c r="T429" s="225"/>
      <c r="U429" s="234"/>
      <c r="V429" s="235"/>
      <c r="W429" s="236"/>
      <c r="X429" s="236"/>
      <c r="Y429" s="236"/>
      <c r="Z429" s="237"/>
      <c r="AA429" s="238"/>
      <c r="AB429" s="236"/>
      <c r="AC429" s="237"/>
      <c r="AD429" s="238"/>
      <c r="AE429" s="233"/>
      <c r="AF429" s="252"/>
      <c r="AG429" s="224"/>
      <c r="AH429" s="226"/>
      <c r="AI429" s="239"/>
      <c r="AJ429" s="226"/>
      <c r="AK429" s="239"/>
      <c r="AL429" s="226"/>
      <c r="AM429" s="239"/>
      <c r="AN429" s="225"/>
      <c r="AO429" s="225"/>
      <c r="AP429" s="252"/>
      <c r="AQ429" s="226"/>
      <c r="AR429" s="253"/>
      <c r="AS429" s="255"/>
      <c r="AT429" s="225"/>
      <c r="AU429" s="225"/>
      <c r="AV429" s="225"/>
      <c r="AW429" s="234"/>
      <c r="AX429" s="224"/>
      <c r="AY429" s="225"/>
      <c r="AZ429" s="226"/>
      <c r="BA429" s="223"/>
      <c r="BB429" s="227"/>
    </row>
    <row r="430" ht="15.75" customHeight="1">
      <c r="A430" s="233"/>
      <c r="B430" s="229"/>
      <c r="C430" s="230"/>
      <c r="D430" s="231"/>
      <c r="E430" s="230"/>
      <c r="F430" s="232"/>
      <c r="G430" s="201"/>
      <c r="H430" s="230"/>
      <c r="I430" s="230"/>
      <c r="J430" s="225"/>
      <c r="K430" s="225"/>
      <c r="L430" s="225"/>
      <c r="M430" s="225"/>
      <c r="N430" s="233"/>
      <c r="O430" s="225"/>
      <c r="P430" s="225"/>
      <c r="Q430" s="233"/>
      <c r="R430" s="225"/>
      <c r="S430" s="233"/>
      <c r="T430" s="225"/>
      <c r="U430" s="234"/>
      <c r="V430" s="235"/>
      <c r="W430" s="236"/>
      <c r="X430" s="236"/>
      <c r="Y430" s="236"/>
      <c r="Z430" s="237"/>
      <c r="AA430" s="238"/>
      <c r="AB430" s="236"/>
      <c r="AC430" s="237"/>
      <c r="AD430" s="238"/>
      <c r="AE430" s="233"/>
      <c r="AF430" s="252"/>
      <c r="AG430" s="224"/>
      <c r="AH430" s="226"/>
      <c r="AI430" s="239"/>
      <c r="AJ430" s="226"/>
      <c r="AK430" s="239"/>
      <c r="AL430" s="226"/>
      <c r="AM430" s="239"/>
      <c r="AN430" s="225"/>
      <c r="AO430" s="225"/>
      <c r="AP430" s="252"/>
      <c r="AQ430" s="226"/>
      <c r="AR430" s="253"/>
      <c r="AS430" s="255"/>
      <c r="AT430" s="225"/>
      <c r="AU430" s="225"/>
      <c r="AV430" s="225"/>
      <c r="AW430" s="234"/>
      <c r="AX430" s="224"/>
      <c r="AY430" s="225"/>
      <c r="AZ430" s="226"/>
      <c r="BA430" s="223"/>
      <c r="BB430" s="227"/>
    </row>
    <row r="431" ht="15.75" customHeight="1">
      <c r="A431" s="233"/>
      <c r="B431" s="229"/>
      <c r="C431" s="230"/>
      <c r="D431" s="231"/>
      <c r="E431" s="230"/>
      <c r="F431" s="232"/>
      <c r="G431" s="201"/>
      <c r="H431" s="230"/>
      <c r="I431" s="230"/>
      <c r="J431" s="225"/>
      <c r="K431" s="225"/>
      <c r="L431" s="225"/>
      <c r="M431" s="225"/>
      <c r="N431" s="233"/>
      <c r="O431" s="225"/>
      <c r="P431" s="225"/>
      <c r="Q431" s="233"/>
      <c r="R431" s="225"/>
      <c r="S431" s="233"/>
      <c r="T431" s="225"/>
      <c r="U431" s="234"/>
      <c r="V431" s="235"/>
      <c r="W431" s="236"/>
      <c r="X431" s="236"/>
      <c r="Y431" s="236"/>
      <c r="Z431" s="237"/>
      <c r="AA431" s="238"/>
      <c r="AB431" s="236"/>
      <c r="AC431" s="237"/>
      <c r="AD431" s="238"/>
      <c r="AE431" s="233"/>
      <c r="AF431" s="252"/>
      <c r="AG431" s="224"/>
      <c r="AH431" s="226"/>
      <c r="AI431" s="239"/>
      <c r="AJ431" s="226"/>
      <c r="AK431" s="239"/>
      <c r="AL431" s="226"/>
      <c r="AM431" s="239"/>
      <c r="AN431" s="225"/>
      <c r="AO431" s="225"/>
      <c r="AP431" s="252"/>
      <c r="AQ431" s="226"/>
      <c r="AR431" s="253"/>
      <c r="AS431" s="255"/>
      <c r="AT431" s="225"/>
      <c r="AU431" s="225"/>
      <c r="AV431" s="225"/>
      <c r="AW431" s="234"/>
      <c r="AX431" s="224"/>
      <c r="AY431" s="225"/>
      <c r="AZ431" s="226"/>
      <c r="BA431" s="223"/>
      <c r="BB431" s="227"/>
    </row>
    <row r="432" ht="15.75" customHeight="1">
      <c r="A432" s="233"/>
      <c r="B432" s="229"/>
      <c r="C432" s="230"/>
      <c r="D432" s="231"/>
      <c r="E432" s="230"/>
      <c r="F432" s="232"/>
      <c r="G432" s="201"/>
      <c r="H432" s="230"/>
      <c r="I432" s="230"/>
      <c r="J432" s="225"/>
      <c r="K432" s="225"/>
      <c r="L432" s="225"/>
      <c r="M432" s="225"/>
      <c r="N432" s="233"/>
      <c r="O432" s="225"/>
      <c r="P432" s="225"/>
      <c r="Q432" s="233"/>
      <c r="R432" s="225"/>
      <c r="S432" s="233"/>
      <c r="T432" s="225"/>
      <c r="U432" s="234"/>
      <c r="V432" s="235"/>
      <c r="W432" s="236"/>
      <c r="X432" s="236"/>
      <c r="Y432" s="236"/>
      <c r="Z432" s="237"/>
      <c r="AA432" s="238"/>
      <c r="AB432" s="236"/>
      <c r="AC432" s="237"/>
      <c r="AD432" s="238"/>
      <c r="AE432" s="233"/>
      <c r="AF432" s="252"/>
      <c r="AG432" s="224"/>
      <c r="AH432" s="226"/>
      <c r="AI432" s="239"/>
      <c r="AJ432" s="226"/>
      <c r="AK432" s="239"/>
      <c r="AL432" s="226"/>
      <c r="AM432" s="239"/>
      <c r="AN432" s="225"/>
      <c r="AO432" s="225"/>
      <c r="AP432" s="252"/>
      <c r="AQ432" s="226"/>
      <c r="AR432" s="253"/>
      <c r="AS432" s="255"/>
      <c r="AT432" s="225"/>
      <c r="AU432" s="225"/>
      <c r="AV432" s="225"/>
      <c r="AW432" s="234"/>
      <c r="AX432" s="224"/>
      <c r="AY432" s="225"/>
      <c r="AZ432" s="226"/>
      <c r="BA432" s="223"/>
      <c r="BB432" s="227"/>
    </row>
    <row r="433" ht="15.75" customHeight="1">
      <c r="A433" s="233"/>
      <c r="B433" s="229"/>
      <c r="C433" s="230"/>
      <c r="D433" s="231"/>
      <c r="E433" s="230"/>
      <c r="F433" s="232"/>
      <c r="G433" s="201"/>
      <c r="H433" s="230"/>
      <c r="I433" s="230"/>
      <c r="J433" s="225"/>
      <c r="K433" s="225"/>
      <c r="L433" s="225"/>
      <c r="M433" s="225"/>
      <c r="N433" s="233"/>
      <c r="O433" s="225"/>
      <c r="P433" s="225"/>
      <c r="Q433" s="233"/>
      <c r="R433" s="225"/>
      <c r="S433" s="233"/>
      <c r="T433" s="225"/>
      <c r="U433" s="234"/>
      <c r="V433" s="235"/>
      <c r="W433" s="236"/>
      <c r="X433" s="236"/>
      <c r="Y433" s="236"/>
      <c r="Z433" s="237"/>
      <c r="AA433" s="238"/>
      <c r="AB433" s="236"/>
      <c r="AC433" s="237"/>
      <c r="AD433" s="238"/>
      <c r="AE433" s="233"/>
      <c r="AF433" s="252"/>
      <c r="AG433" s="224"/>
      <c r="AH433" s="226"/>
      <c r="AI433" s="239"/>
      <c r="AJ433" s="226"/>
      <c r="AK433" s="239"/>
      <c r="AL433" s="226"/>
      <c r="AM433" s="239"/>
      <c r="AN433" s="225"/>
      <c r="AO433" s="225"/>
      <c r="AP433" s="252"/>
      <c r="AQ433" s="226"/>
      <c r="AR433" s="253"/>
      <c r="AS433" s="255"/>
      <c r="AT433" s="225"/>
      <c r="AU433" s="225"/>
      <c r="AV433" s="225"/>
      <c r="AW433" s="234"/>
      <c r="AX433" s="224"/>
      <c r="AY433" s="225"/>
      <c r="AZ433" s="226"/>
      <c r="BA433" s="223"/>
      <c r="BB433" s="227"/>
    </row>
    <row r="434" ht="15.75" customHeight="1">
      <c r="A434" s="233"/>
      <c r="B434" s="229"/>
      <c r="C434" s="230"/>
      <c r="D434" s="231"/>
      <c r="E434" s="230"/>
      <c r="F434" s="232"/>
      <c r="G434" s="201"/>
      <c r="H434" s="230"/>
      <c r="I434" s="230"/>
      <c r="J434" s="225"/>
      <c r="K434" s="225"/>
      <c r="L434" s="225"/>
      <c r="M434" s="225"/>
      <c r="N434" s="233"/>
      <c r="O434" s="225"/>
      <c r="P434" s="225"/>
      <c r="Q434" s="233"/>
      <c r="R434" s="225"/>
      <c r="S434" s="233"/>
      <c r="T434" s="225"/>
      <c r="U434" s="234"/>
      <c r="V434" s="235"/>
      <c r="W434" s="236"/>
      <c r="X434" s="236"/>
      <c r="Y434" s="236"/>
      <c r="Z434" s="237"/>
      <c r="AA434" s="238"/>
      <c r="AB434" s="236"/>
      <c r="AC434" s="237"/>
      <c r="AD434" s="238"/>
      <c r="AE434" s="233"/>
      <c r="AF434" s="252"/>
      <c r="AG434" s="224"/>
      <c r="AH434" s="226"/>
      <c r="AI434" s="239"/>
      <c r="AJ434" s="226"/>
      <c r="AK434" s="239"/>
      <c r="AL434" s="226"/>
      <c r="AM434" s="239"/>
      <c r="AN434" s="225"/>
      <c r="AO434" s="225"/>
      <c r="AP434" s="252"/>
      <c r="AQ434" s="226"/>
      <c r="AR434" s="253"/>
      <c r="AS434" s="255"/>
      <c r="AT434" s="225"/>
      <c r="AU434" s="225"/>
      <c r="AV434" s="225"/>
      <c r="AW434" s="234"/>
      <c r="AX434" s="224"/>
      <c r="AY434" s="225"/>
      <c r="AZ434" s="226"/>
      <c r="BA434" s="223"/>
      <c r="BB434" s="227"/>
    </row>
    <row r="435" ht="15.75" customHeight="1">
      <c r="A435" s="233"/>
      <c r="B435" s="229"/>
      <c r="C435" s="230"/>
      <c r="D435" s="231"/>
      <c r="E435" s="230"/>
      <c r="F435" s="232"/>
      <c r="G435" s="201"/>
      <c r="H435" s="230"/>
      <c r="I435" s="230"/>
      <c r="J435" s="225"/>
      <c r="K435" s="225"/>
      <c r="L435" s="225"/>
      <c r="M435" s="225"/>
      <c r="N435" s="233"/>
      <c r="O435" s="225"/>
      <c r="P435" s="225"/>
      <c r="Q435" s="233"/>
      <c r="R435" s="225"/>
      <c r="S435" s="233"/>
      <c r="T435" s="225"/>
      <c r="U435" s="234"/>
      <c r="V435" s="235"/>
      <c r="W435" s="236"/>
      <c r="X435" s="236"/>
      <c r="Y435" s="236"/>
      <c r="Z435" s="237"/>
      <c r="AA435" s="238"/>
      <c r="AB435" s="236"/>
      <c r="AC435" s="237"/>
      <c r="AD435" s="238"/>
      <c r="AE435" s="233"/>
      <c r="AF435" s="252"/>
      <c r="AG435" s="224"/>
      <c r="AH435" s="226"/>
      <c r="AI435" s="239"/>
      <c r="AJ435" s="226"/>
      <c r="AK435" s="239"/>
      <c r="AL435" s="226"/>
      <c r="AM435" s="239"/>
      <c r="AN435" s="225"/>
      <c r="AO435" s="225"/>
      <c r="AP435" s="252"/>
      <c r="AQ435" s="226"/>
      <c r="AR435" s="253"/>
      <c r="AS435" s="255"/>
      <c r="AT435" s="225"/>
      <c r="AU435" s="225"/>
      <c r="AV435" s="225"/>
      <c r="AW435" s="234"/>
      <c r="AX435" s="224"/>
      <c r="AY435" s="225"/>
      <c r="AZ435" s="226"/>
      <c r="BA435" s="223"/>
      <c r="BB435" s="227"/>
    </row>
    <row r="436" ht="15.75" customHeight="1">
      <c r="A436" s="233"/>
      <c r="B436" s="229"/>
      <c r="C436" s="230"/>
      <c r="D436" s="231"/>
      <c r="E436" s="230"/>
      <c r="F436" s="232"/>
      <c r="G436" s="201"/>
      <c r="H436" s="230"/>
      <c r="I436" s="230"/>
      <c r="J436" s="225"/>
      <c r="K436" s="225"/>
      <c r="L436" s="225"/>
      <c r="M436" s="225"/>
      <c r="N436" s="233"/>
      <c r="O436" s="225"/>
      <c r="P436" s="225"/>
      <c r="Q436" s="233"/>
      <c r="R436" s="225"/>
      <c r="S436" s="233"/>
      <c r="T436" s="225"/>
      <c r="U436" s="234"/>
      <c r="V436" s="235"/>
      <c r="W436" s="236"/>
      <c r="X436" s="236"/>
      <c r="Y436" s="236"/>
      <c r="Z436" s="237"/>
      <c r="AA436" s="238"/>
      <c r="AB436" s="236"/>
      <c r="AC436" s="237"/>
      <c r="AD436" s="238"/>
      <c r="AE436" s="233"/>
      <c r="AF436" s="252"/>
      <c r="AG436" s="224"/>
      <c r="AH436" s="226"/>
      <c r="AI436" s="239"/>
      <c r="AJ436" s="226"/>
      <c r="AK436" s="239"/>
      <c r="AL436" s="226"/>
      <c r="AM436" s="239"/>
      <c r="AN436" s="225"/>
      <c r="AO436" s="225"/>
      <c r="AP436" s="252"/>
      <c r="AQ436" s="226"/>
      <c r="AR436" s="253"/>
      <c r="AS436" s="255"/>
      <c r="AT436" s="225"/>
      <c r="AU436" s="225"/>
      <c r="AV436" s="225"/>
      <c r="AW436" s="234"/>
      <c r="AX436" s="224"/>
      <c r="AY436" s="225"/>
      <c r="AZ436" s="226"/>
      <c r="BA436" s="223"/>
      <c r="BB436" s="227"/>
    </row>
    <row r="437" ht="15.75" customHeight="1">
      <c r="A437" s="233"/>
      <c r="B437" s="229"/>
      <c r="C437" s="230"/>
      <c r="D437" s="231"/>
      <c r="E437" s="230"/>
      <c r="F437" s="232"/>
      <c r="G437" s="201"/>
      <c r="H437" s="230"/>
      <c r="I437" s="230"/>
      <c r="J437" s="225"/>
      <c r="K437" s="225"/>
      <c r="L437" s="225"/>
      <c r="M437" s="225"/>
      <c r="N437" s="233"/>
      <c r="O437" s="225"/>
      <c r="P437" s="225"/>
      <c r="Q437" s="233"/>
      <c r="R437" s="225"/>
      <c r="S437" s="233"/>
      <c r="T437" s="225"/>
      <c r="U437" s="234"/>
      <c r="V437" s="235"/>
      <c r="W437" s="236"/>
      <c r="X437" s="236"/>
      <c r="Y437" s="236"/>
      <c r="Z437" s="237"/>
      <c r="AA437" s="238"/>
      <c r="AB437" s="236"/>
      <c r="AC437" s="237"/>
      <c r="AD437" s="238"/>
      <c r="AE437" s="233"/>
      <c r="AF437" s="252"/>
      <c r="AG437" s="224"/>
      <c r="AH437" s="226"/>
      <c r="AI437" s="239"/>
      <c r="AJ437" s="226"/>
      <c r="AK437" s="239"/>
      <c r="AL437" s="226"/>
      <c r="AM437" s="239"/>
      <c r="AN437" s="225"/>
      <c r="AO437" s="225"/>
      <c r="AP437" s="252"/>
      <c r="AQ437" s="226"/>
      <c r="AR437" s="253"/>
      <c r="AS437" s="255"/>
      <c r="AT437" s="225"/>
      <c r="AU437" s="225"/>
      <c r="AV437" s="225"/>
      <c r="AW437" s="234"/>
      <c r="AX437" s="224"/>
      <c r="AY437" s="225"/>
      <c r="AZ437" s="226"/>
      <c r="BA437" s="223"/>
      <c r="BB437" s="227"/>
    </row>
    <row r="438" ht="15.75" customHeight="1">
      <c r="A438" s="233"/>
      <c r="B438" s="229"/>
      <c r="C438" s="230"/>
      <c r="D438" s="231"/>
      <c r="E438" s="230"/>
      <c r="F438" s="232"/>
      <c r="G438" s="201"/>
      <c r="H438" s="230"/>
      <c r="I438" s="230"/>
      <c r="J438" s="225"/>
      <c r="K438" s="225"/>
      <c r="L438" s="225"/>
      <c r="M438" s="225"/>
      <c r="N438" s="233"/>
      <c r="O438" s="225"/>
      <c r="P438" s="225"/>
      <c r="Q438" s="233"/>
      <c r="R438" s="225"/>
      <c r="S438" s="233"/>
      <c r="T438" s="225"/>
      <c r="U438" s="234"/>
      <c r="V438" s="235"/>
      <c r="W438" s="236"/>
      <c r="X438" s="236"/>
      <c r="Y438" s="236"/>
      <c r="Z438" s="237"/>
      <c r="AA438" s="238"/>
      <c r="AB438" s="236"/>
      <c r="AC438" s="237"/>
      <c r="AD438" s="238"/>
      <c r="AE438" s="233"/>
      <c r="AF438" s="252"/>
      <c r="AG438" s="224"/>
      <c r="AH438" s="226"/>
      <c r="AI438" s="239"/>
      <c r="AJ438" s="226"/>
      <c r="AK438" s="239"/>
      <c r="AL438" s="226"/>
      <c r="AM438" s="239"/>
      <c r="AN438" s="225"/>
      <c r="AO438" s="225"/>
      <c r="AP438" s="252"/>
      <c r="AQ438" s="226"/>
      <c r="AR438" s="253"/>
      <c r="AS438" s="255"/>
      <c r="AT438" s="225"/>
      <c r="AU438" s="225"/>
      <c r="AV438" s="225"/>
      <c r="AW438" s="234"/>
      <c r="AX438" s="224"/>
      <c r="AY438" s="225"/>
      <c r="AZ438" s="226"/>
      <c r="BA438" s="223"/>
      <c r="BB438" s="227"/>
    </row>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BB$238"/>
  <mergeCells count="5">
    <mergeCell ref="V1:Z1"/>
    <mergeCell ref="AA1:AC1"/>
    <mergeCell ref="AG1:AQ1"/>
    <mergeCell ref="AS1:AW1"/>
    <mergeCell ref="AX1:AZ1"/>
  </mergeCells>
  <conditionalFormatting sqref="F1:F1000">
    <cfRule type="notContainsBlanks" dxfId="0" priority="1">
      <formula>LEN(TRIM(F1))&gt;0</formula>
    </cfRule>
  </conditionalFormatting>
  <dataValidations>
    <dataValidation type="list" allowBlank="1" showErrorMessage="1" sqref="AE3:AE215 AE217:AE236">
      <formula1>"MEDICINE,PEDIA,SURGERY,OB-GYN,NEWBORN,OPHTHA"</formula1>
    </dataValidation>
    <dataValidation type="list" allowBlank="1" showErrorMessage="1" sqref="BA3:BA202">
      <formula1>"DENIED,RTH,RE-TRANSMITTED"</formula1>
    </dataValidation>
    <dataValidation type="list" allowBlank="1" showErrorMessage="1" sqref="M3:M195 M197:M215 M217:M243">
      <formula1>"FORMAL-GOVERNMENT,FORMAL-PRIVATE,INDIRECT CONTRIBUTOR,SELF EARNING INDIVIDUAL,MIGRANT WORKER,DIRECT CONTRIBUTOR - FILIPINOS WITH DUAL CITIZENSHIP/ LIVING ABROAD,SENIOR CITIZEN,PWD,LIFETIME MEMBER,INFORMAL ECONOMY- INFORMAL SECTOR,SPONSORED- POS FINANCIALL"&amp;"Y INCAPABLE,4PS/MCCT,INDIGENT,SPONSORED- LOCAL GOVT UNIT,INDIRECT CONTRIBUTOR"</formula1>
    </dataValidation>
    <dataValidation type="list" allowBlank="1" showErrorMessage="1" sqref="N3:N195 N197:N215 N217:N243">
      <formula1>"MEMBER,CHILD,SPOUSE"</formula1>
    </dataValidation>
    <dataValidation type="list" allowBlank="1" showErrorMessage="1" sqref="AR3:AR215 AR217:AR235">
      <formula1>"READY FOR TRANSMITTAL,PENDING"</formula1>
    </dataValidation>
    <dataValidation type="list" allowBlank="1" showErrorMessage="1" sqref="AV3:AV203 AZ3:AZ203">
      <formula1>"SHAYNE,APRIL,ALYZZA"</formula1>
    </dataValidation>
    <dataValidation type="list" allowBlank="1" showErrorMessage="1" sqref="AP3:AP215 AP217:AP235">
      <formula1>"SYSTEM,DIGITAL,MANUAL,SYSTEM - INC,NO CF4,CF3 MANUAL"</formula1>
    </dataValidation>
    <dataValidation type="list" allowBlank="1" showErrorMessage="1" sqref="AF3:AF215 AF217:AF236">
      <formula1>"OUTPATIENT,INPATIENT"</formula1>
    </dataValidation>
    <dataValidation type="list" allowBlank="1" showErrorMessage="1" sqref="AQ3:AQ215 AQ217:AQ235">
      <formula1>"IMPROVED,RECOVERED,DAMA w/ waiver,DAMA,EXPIRED,THOC"</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3" width="12.63"/>
    <col customWidth="1" min="4" max="4" width="33.75"/>
    <col customWidth="1" min="5" max="6" width="12.63"/>
    <col customWidth="1" min="9" max="9" width="41.63"/>
    <col customWidth="1" min="10" max="10" width="37.38"/>
  </cols>
  <sheetData>
    <row r="1" ht="15.75" customHeight="1">
      <c r="A1" s="256" t="s">
        <v>1445</v>
      </c>
      <c r="F1" s="257"/>
      <c r="G1" s="257"/>
      <c r="H1" s="257"/>
      <c r="I1" s="257"/>
      <c r="J1" s="257"/>
    </row>
    <row r="2" ht="15.75" customHeight="1">
      <c r="A2" s="257"/>
      <c r="B2" s="257"/>
      <c r="C2" s="257"/>
      <c r="D2" s="257"/>
      <c r="E2" s="257"/>
      <c r="F2" s="257"/>
      <c r="G2" s="257"/>
      <c r="H2" s="257"/>
      <c r="I2" s="257"/>
      <c r="J2" s="257"/>
    </row>
    <row r="3" ht="15.75" customHeight="1">
      <c r="A3" s="258" t="s">
        <v>1446</v>
      </c>
      <c r="F3" s="257"/>
      <c r="G3" s="257"/>
      <c r="H3" s="257"/>
      <c r="I3" s="257"/>
      <c r="J3" s="257"/>
    </row>
    <row r="4" ht="15.75" customHeight="1">
      <c r="A4" s="259"/>
      <c r="B4" s="260" t="s">
        <v>1447</v>
      </c>
      <c r="C4" s="260" t="s">
        <v>1448</v>
      </c>
      <c r="D4" s="260" t="s">
        <v>1449</v>
      </c>
      <c r="E4" s="260" t="s">
        <v>1450</v>
      </c>
      <c r="F4" s="260" t="s">
        <v>1451</v>
      </c>
      <c r="G4" s="260" t="s">
        <v>1452</v>
      </c>
      <c r="H4" s="260" t="s">
        <v>1453</v>
      </c>
      <c r="I4" s="260" t="s">
        <v>1454</v>
      </c>
      <c r="J4" s="260" t="s">
        <v>1455</v>
      </c>
    </row>
    <row r="5" ht="15.75" customHeight="1">
      <c r="A5" s="258"/>
      <c r="B5" s="258"/>
      <c r="C5" s="258"/>
      <c r="D5" s="258"/>
      <c r="E5" s="258"/>
      <c r="F5" s="258"/>
      <c r="G5" s="258"/>
      <c r="H5" s="258"/>
      <c r="I5" s="258"/>
      <c r="J5" s="258"/>
    </row>
    <row r="6" ht="15.75" customHeight="1">
      <c r="A6" s="258">
        <v>1.0</v>
      </c>
      <c r="B6" s="258">
        <v>10983.0</v>
      </c>
      <c r="C6" s="258">
        <v>1725.0</v>
      </c>
      <c r="D6" s="258" t="s">
        <v>76</v>
      </c>
      <c r="E6" s="258" t="s">
        <v>1456</v>
      </c>
      <c r="F6" s="258" t="s">
        <v>1457</v>
      </c>
      <c r="G6" s="258">
        <v>59.0</v>
      </c>
      <c r="H6" s="261">
        <v>45658.0</v>
      </c>
      <c r="I6" s="258" t="s">
        <v>1458</v>
      </c>
      <c r="J6" s="258" t="s">
        <v>1459</v>
      </c>
      <c r="K6" s="125"/>
    </row>
    <row r="7" ht="15.75" customHeight="1">
      <c r="A7" s="258">
        <v>2.0</v>
      </c>
      <c r="B7" s="258">
        <v>10986.0</v>
      </c>
      <c r="C7" s="258">
        <v>1726.0</v>
      </c>
      <c r="D7" s="258" t="s">
        <v>137</v>
      </c>
      <c r="E7" s="258" t="s">
        <v>1456</v>
      </c>
      <c r="F7" s="258" t="s">
        <v>1460</v>
      </c>
      <c r="G7" s="258">
        <v>56.0</v>
      </c>
      <c r="H7" s="261">
        <v>45658.0</v>
      </c>
      <c r="I7" s="258" t="s">
        <v>1461</v>
      </c>
      <c r="J7" s="258" t="s">
        <v>1462</v>
      </c>
      <c r="K7" s="125"/>
    </row>
    <row r="8" ht="15.75" customHeight="1">
      <c r="A8" s="258">
        <v>3.0</v>
      </c>
      <c r="B8" s="258">
        <v>3596.0</v>
      </c>
      <c r="C8" s="258">
        <v>1727.0</v>
      </c>
      <c r="D8" s="258" t="s">
        <v>1463</v>
      </c>
      <c r="E8" s="258" t="s">
        <v>1464</v>
      </c>
      <c r="F8" s="258" t="s">
        <v>1460</v>
      </c>
      <c r="G8" s="258">
        <v>67.0</v>
      </c>
      <c r="H8" s="261">
        <v>45659.0</v>
      </c>
      <c r="I8" s="258" t="s">
        <v>1465</v>
      </c>
      <c r="J8" s="258" t="s">
        <v>1466</v>
      </c>
      <c r="K8" s="125"/>
    </row>
    <row r="9" ht="15.75" customHeight="1">
      <c r="A9" s="258">
        <v>4.0</v>
      </c>
      <c r="B9" s="258">
        <v>11006.0</v>
      </c>
      <c r="C9" s="258">
        <v>1728.0</v>
      </c>
      <c r="D9" s="258" t="s">
        <v>106</v>
      </c>
      <c r="E9" s="258" t="s">
        <v>1456</v>
      </c>
      <c r="F9" s="258" t="s">
        <v>1457</v>
      </c>
      <c r="G9" s="258">
        <v>20.0</v>
      </c>
      <c r="H9" s="261">
        <v>45659.0</v>
      </c>
      <c r="I9" s="258" t="s">
        <v>1467</v>
      </c>
      <c r="J9" s="258" t="s">
        <v>1468</v>
      </c>
      <c r="K9" s="125"/>
    </row>
    <row r="10" ht="15.75" customHeight="1">
      <c r="A10" s="258">
        <v>5.0</v>
      </c>
      <c r="B10" s="258">
        <v>6957.0</v>
      </c>
      <c r="C10" s="258">
        <v>1729.0</v>
      </c>
      <c r="D10" s="258" t="s">
        <v>128</v>
      </c>
      <c r="E10" s="258" t="s">
        <v>1464</v>
      </c>
      <c r="F10" s="258" t="s">
        <v>1460</v>
      </c>
      <c r="G10" s="258">
        <v>1.0</v>
      </c>
      <c r="H10" s="261">
        <v>45659.0</v>
      </c>
      <c r="I10" s="258" t="s">
        <v>1469</v>
      </c>
      <c r="J10" s="258" t="s">
        <v>1470</v>
      </c>
      <c r="K10" s="125"/>
    </row>
    <row r="11" ht="15.75" customHeight="1">
      <c r="A11" s="258">
        <v>6.0</v>
      </c>
      <c r="B11" s="258">
        <v>11025.0</v>
      </c>
      <c r="C11" s="258">
        <v>1730.0</v>
      </c>
      <c r="D11" s="258" t="s">
        <v>191</v>
      </c>
      <c r="E11" s="258" t="s">
        <v>1464</v>
      </c>
      <c r="F11" s="258" t="s">
        <v>1457</v>
      </c>
      <c r="G11" s="258">
        <v>1.0</v>
      </c>
      <c r="H11" s="261">
        <v>45660.0</v>
      </c>
      <c r="I11" s="258" t="s">
        <v>1471</v>
      </c>
      <c r="J11" s="258" t="s">
        <v>1470</v>
      </c>
      <c r="K11" s="125"/>
    </row>
    <row r="12" ht="15.75" customHeight="1">
      <c r="A12" s="258">
        <v>7.0</v>
      </c>
      <c r="B12" s="258">
        <v>11033.0</v>
      </c>
      <c r="C12" s="258">
        <v>1731.0</v>
      </c>
      <c r="D12" s="258" t="s">
        <v>282</v>
      </c>
      <c r="E12" s="258" t="s">
        <v>1456</v>
      </c>
      <c r="F12" s="258" t="s">
        <v>1457</v>
      </c>
      <c r="G12" s="258">
        <v>4.0</v>
      </c>
      <c r="H12" s="261">
        <v>45661.0</v>
      </c>
      <c r="I12" s="258" t="s">
        <v>1472</v>
      </c>
      <c r="J12" s="258" t="s">
        <v>1473</v>
      </c>
      <c r="K12" s="125"/>
    </row>
    <row r="13" ht="15.75" customHeight="1">
      <c r="A13" s="258">
        <v>8.0</v>
      </c>
      <c r="B13" s="258">
        <v>10004.0</v>
      </c>
      <c r="C13" s="258">
        <v>1732.0</v>
      </c>
      <c r="D13" s="258" t="s">
        <v>142</v>
      </c>
      <c r="E13" s="258" t="s">
        <v>1464</v>
      </c>
      <c r="F13" s="258" t="s">
        <v>1460</v>
      </c>
      <c r="G13" s="258">
        <v>35.0</v>
      </c>
      <c r="H13" s="261">
        <v>45661.0</v>
      </c>
      <c r="I13" s="258" t="s">
        <v>1474</v>
      </c>
      <c r="J13" s="258" t="s">
        <v>1475</v>
      </c>
      <c r="K13" s="125"/>
    </row>
    <row r="14" ht="15.75" customHeight="1">
      <c r="A14" s="258">
        <v>9.0</v>
      </c>
      <c r="B14" s="258">
        <v>5178.0</v>
      </c>
      <c r="C14" s="258">
        <v>1733.0</v>
      </c>
      <c r="D14" s="258" t="s">
        <v>223</v>
      </c>
      <c r="E14" s="258" t="s">
        <v>1464</v>
      </c>
      <c r="F14" s="258" t="s">
        <v>1460</v>
      </c>
      <c r="G14" s="258">
        <v>39.0</v>
      </c>
      <c r="H14" s="261">
        <v>45661.0</v>
      </c>
      <c r="I14" s="258" t="s">
        <v>1476</v>
      </c>
      <c r="J14" s="258" t="s">
        <v>1477</v>
      </c>
      <c r="K14" s="125"/>
    </row>
    <row r="15" ht="15.75" customHeight="1">
      <c r="A15" s="258">
        <v>10.0</v>
      </c>
      <c r="B15" s="258">
        <v>11052.0</v>
      </c>
      <c r="C15" s="258">
        <v>1734.0</v>
      </c>
      <c r="D15" s="258" t="s">
        <v>1478</v>
      </c>
      <c r="E15" s="258" t="s">
        <v>1464</v>
      </c>
      <c r="F15" s="258" t="s">
        <v>1457</v>
      </c>
      <c r="G15" s="258">
        <v>0.0</v>
      </c>
      <c r="H15" s="261">
        <v>45661.0</v>
      </c>
      <c r="I15" s="258" t="s">
        <v>1479</v>
      </c>
      <c r="J15" s="258" t="s">
        <v>1480</v>
      </c>
      <c r="K15" s="125"/>
    </row>
    <row r="16" ht="15.75" customHeight="1">
      <c r="A16" s="258">
        <v>11.0</v>
      </c>
      <c r="B16" s="258">
        <v>10892.0</v>
      </c>
      <c r="C16" s="258">
        <v>1735.0</v>
      </c>
      <c r="D16" s="258" t="s">
        <v>160</v>
      </c>
      <c r="E16" s="258" t="s">
        <v>1464</v>
      </c>
      <c r="F16" s="258" t="s">
        <v>1457</v>
      </c>
      <c r="G16" s="258">
        <v>7.0</v>
      </c>
      <c r="H16" s="261">
        <v>45661.0</v>
      </c>
      <c r="I16" s="258" t="s">
        <v>1481</v>
      </c>
      <c r="J16" s="258" t="s">
        <v>1480</v>
      </c>
      <c r="K16" s="125"/>
    </row>
    <row r="17" ht="15.75" customHeight="1">
      <c r="A17" s="258">
        <v>12.0</v>
      </c>
      <c r="B17" s="258">
        <v>11048.0</v>
      </c>
      <c r="C17" s="258">
        <v>1736.0</v>
      </c>
      <c r="D17" s="258" t="s">
        <v>153</v>
      </c>
      <c r="E17" s="258" t="s">
        <v>1456</v>
      </c>
      <c r="F17" s="258" t="s">
        <v>1460</v>
      </c>
      <c r="G17" s="258">
        <v>63.0</v>
      </c>
      <c r="H17" s="261">
        <v>45661.0</v>
      </c>
      <c r="I17" s="258" t="s">
        <v>1482</v>
      </c>
      <c r="J17" s="258" t="s">
        <v>1483</v>
      </c>
      <c r="K17" s="125"/>
    </row>
    <row r="18" ht="15.75" customHeight="1">
      <c r="A18" s="258">
        <v>13.0</v>
      </c>
      <c r="B18" s="258">
        <v>11055.0</v>
      </c>
      <c r="C18" s="258">
        <v>1737.0</v>
      </c>
      <c r="D18" s="258" t="s">
        <v>198</v>
      </c>
      <c r="E18" s="258" t="s">
        <v>1456</v>
      </c>
      <c r="F18" s="258" t="s">
        <v>1457</v>
      </c>
      <c r="G18" s="258">
        <v>8.0</v>
      </c>
      <c r="H18" s="261">
        <v>45661.0</v>
      </c>
      <c r="I18" s="258" t="s">
        <v>1484</v>
      </c>
      <c r="J18" s="258" t="s">
        <v>1485</v>
      </c>
      <c r="K18" s="125"/>
    </row>
    <row r="19" ht="15.75" customHeight="1">
      <c r="A19" s="258">
        <v>14.0</v>
      </c>
      <c r="B19" s="258">
        <v>11056.0</v>
      </c>
      <c r="C19" s="258">
        <v>1738.0</v>
      </c>
      <c r="D19" s="258" t="s">
        <v>182</v>
      </c>
      <c r="E19" s="258" t="s">
        <v>1464</v>
      </c>
      <c r="F19" s="258" t="s">
        <v>1457</v>
      </c>
      <c r="G19" s="258">
        <v>1.0</v>
      </c>
      <c r="H19" s="261">
        <v>45661.0</v>
      </c>
      <c r="I19" s="258" t="s">
        <v>1486</v>
      </c>
      <c r="J19" s="258" t="s">
        <v>1487</v>
      </c>
      <c r="K19" s="125"/>
    </row>
    <row r="20" ht="15.75" customHeight="1">
      <c r="A20" s="258">
        <v>15.0</v>
      </c>
      <c r="B20" s="258">
        <v>11063.0</v>
      </c>
      <c r="C20" s="258">
        <v>1739.0</v>
      </c>
      <c r="D20" s="258" t="s">
        <v>411</v>
      </c>
      <c r="E20" s="258" t="s">
        <v>1464</v>
      </c>
      <c r="F20" s="258" t="s">
        <v>1457</v>
      </c>
      <c r="G20" s="258">
        <v>11.0</v>
      </c>
      <c r="H20" s="261">
        <v>45662.0</v>
      </c>
      <c r="I20" s="258" t="s">
        <v>1488</v>
      </c>
      <c r="J20" s="258" t="s">
        <v>1489</v>
      </c>
      <c r="K20" s="125"/>
    </row>
    <row r="21" ht="15.75" customHeight="1">
      <c r="A21" s="258">
        <v>16.0</v>
      </c>
      <c r="B21" s="258">
        <v>11066.0</v>
      </c>
      <c r="C21" s="258">
        <v>1740.0</v>
      </c>
      <c r="D21" s="258" t="s">
        <v>289</v>
      </c>
      <c r="E21" s="258" t="s">
        <v>1456</v>
      </c>
      <c r="F21" s="258" t="s">
        <v>1457</v>
      </c>
      <c r="G21" s="258">
        <v>23.0</v>
      </c>
      <c r="H21" s="261">
        <v>45662.0</v>
      </c>
      <c r="I21" s="258" t="s">
        <v>1490</v>
      </c>
      <c r="J21" s="258" t="s">
        <v>1491</v>
      </c>
      <c r="K21" s="125"/>
    </row>
    <row r="22" ht="15.75" customHeight="1">
      <c r="A22" s="258">
        <v>17.0</v>
      </c>
      <c r="B22" s="258">
        <v>11069.0</v>
      </c>
      <c r="C22" s="258">
        <v>1741.0</v>
      </c>
      <c r="D22" s="258" t="s">
        <v>258</v>
      </c>
      <c r="E22" s="258" t="s">
        <v>1464</v>
      </c>
      <c r="F22" s="258" t="s">
        <v>1457</v>
      </c>
      <c r="G22" s="258">
        <v>26.0</v>
      </c>
      <c r="H22" s="261">
        <v>45662.0</v>
      </c>
      <c r="I22" s="258" t="s">
        <v>1492</v>
      </c>
      <c r="J22" s="258" t="s">
        <v>1493</v>
      </c>
      <c r="K22" s="125"/>
    </row>
    <row r="23" ht="15.75" customHeight="1">
      <c r="A23" s="258">
        <v>18.0</v>
      </c>
      <c r="B23" s="258">
        <v>11077.0</v>
      </c>
      <c r="C23" s="258">
        <v>1742.0</v>
      </c>
      <c r="D23" s="258" t="s">
        <v>341</v>
      </c>
      <c r="E23" s="258" t="s">
        <v>1456</v>
      </c>
      <c r="F23" s="258" t="s">
        <v>1457</v>
      </c>
      <c r="G23" s="258">
        <v>14.0</v>
      </c>
      <c r="H23" s="261">
        <v>45663.0</v>
      </c>
      <c r="I23" s="258" t="s">
        <v>1494</v>
      </c>
      <c r="J23" s="258" t="s">
        <v>1495</v>
      </c>
      <c r="K23" s="125"/>
    </row>
    <row r="24" ht="15.75" customHeight="1">
      <c r="A24" s="258">
        <v>19.0</v>
      </c>
      <c r="B24" s="258">
        <v>7288.0</v>
      </c>
      <c r="C24" s="258">
        <v>1743.0</v>
      </c>
      <c r="D24" s="258" t="s">
        <v>505</v>
      </c>
      <c r="E24" s="258" t="s">
        <v>1464</v>
      </c>
      <c r="F24" s="258" t="s">
        <v>1457</v>
      </c>
      <c r="G24" s="258">
        <v>57.0</v>
      </c>
      <c r="H24" s="261">
        <v>45663.0</v>
      </c>
      <c r="I24" s="258" t="s">
        <v>1496</v>
      </c>
      <c r="J24" s="258" t="s">
        <v>1493</v>
      </c>
      <c r="K24" s="125"/>
    </row>
    <row r="25" ht="15.75" customHeight="1">
      <c r="A25" s="258">
        <v>20.0</v>
      </c>
      <c r="B25" s="258">
        <v>11081.0</v>
      </c>
      <c r="C25" s="258">
        <v>1744.0</v>
      </c>
      <c r="D25" s="258" t="s">
        <v>372</v>
      </c>
      <c r="E25" s="258" t="s">
        <v>1456</v>
      </c>
      <c r="F25" s="258" t="s">
        <v>1460</v>
      </c>
      <c r="G25" s="258">
        <v>29.0</v>
      </c>
      <c r="H25" s="261">
        <v>45663.0</v>
      </c>
      <c r="I25" s="258" t="s">
        <v>1497</v>
      </c>
      <c r="J25" s="258" t="s">
        <v>1498</v>
      </c>
      <c r="K25" s="125"/>
    </row>
    <row r="26" ht="15.75" customHeight="1">
      <c r="A26" s="258">
        <v>21.0</v>
      </c>
      <c r="B26" s="258">
        <v>11086.0</v>
      </c>
      <c r="C26" s="258">
        <v>1745.0</v>
      </c>
      <c r="D26" s="258" t="s">
        <v>419</v>
      </c>
      <c r="E26" s="258" t="s">
        <v>1456</v>
      </c>
      <c r="F26" s="258" t="s">
        <v>1457</v>
      </c>
      <c r="G26" s="258">
        <v>54.0</v>
      </c>
      <c r="H26" s="261">
        <v>45663.0</v>
      </c>
      <c r="I26" s="258" t="s">
        <v>1499</v>
      </c>
      <c r="J26" s="258" t="s">
        <v>1500</v>
      </c>
      <c r="K26" s="125"/>
    </row>
    <row r="27" ht="15.75" customHeight="1">
      <c r="A27" s="258">
        <v>22.0</v>
      </c>
      <c r="B27" s="258">
        <v>11088.0</v>
      </c>
      <c r="C27" s="258">
        <v>1746.0</v>
      </c>
      <c r="D27" s="258" t="s">
        <v>274</v>
      </c>
      <c r="E27" s="258" t="s">
        <v>1464</v>
      </c>
      <c r="F27" s="258" t="s">
        <v>1460</v>
      </c>
      <c r="G27" s="258">
        <v>58.0</v>
      </c>
      <c r="H27" s="261">
        <v>45663.0</v>
      </c>
      <c r="I27" s="258" t="s">
        <v>1501</v>
      </c>
      <c r="J27" s="258" t="s">
        <v>1502</v>
      </c>
      <c r="K27" s="125"/>
    </row>
    <row r="28" ht="15.75" customHeight="1">
      <c r="A28" s="258">
        <v>23.0</v>
      </c>
      <c r="B28" s="258">
        <v>11100.0</v>
      </c>
      <c r="C28" s="258">
        <v>1747.0</v>
      </c>
      <c r="D28" s="258" t="s">
        <v>1503</v>
      </c>
      <c r="E28" s="258" t="s">
        <v>1464</v>
      </c>
      <c r="F28" s="258" t="s">
        <v>1457</v>
      </c>
      <c r="G28" s="258">
        <v>75.0</v>
      </c>
      <c r="H28" s="261">
        <v>45663.0</v>
      </c>
      <c r="I28" s="258" t="s">
        <v>1504</v>
      </c>
      <c r="J28" s="258" t="s">
        <v>1505</v>
      </c>
      <c r="K28" s="125"/>
    </row>
    <row r="29" ht="15.75" customHeight="1">
      <c r="A29" s="258">
        <v>24.0</v>
      </c>
      <c r="B29" s="258">
        <v>11116.0</v>
      </c>
      <c r="C29" s="258">
        <v>1748.0</v>
      </c>
      <c r="D29" s="258" t="s">
        <v>293</v>
      </c>
      <c r="E29" s="258" t="s">
        <v>1464</v>
      </c>
      <c r="F29" s="258" t="s">
        <v>1457</v>
      </c>
      <c r="G29" s="258">
        <v>17.0</v>
      </c>
      <c r="H29" s="261">
        <v>45663.0</v>
      </c>
      <c r="I29" s="258" t="s">
        <v>1506</v>
      </c>
      <c r="J29" s="258" t="s">
        <v>1473</v>
      </c>
      <c r="K29" s="125"/>
    </row>
    <row r="30" ht="15.75" customHeight="1">
      <c r="A30" s="258">
        <v>25.0</v>
      </c>
      <c r="B30" s="258">
        <v>8920.0</v>
      </c>
      <c r="C30" s="258">
        <v>1749.0</v>
      </c>
      <c r="D30" s="258" t="s">
        <v>267</v>
      </c>
      <c r="E30" s="258" t="s">
        <v>1456</v>
      </c>
      <c r="F30" s="258" t="s">
        <v>1460</v>
      </c>
      <c r="G30" s="258">
        <v>39.0</v>
      </c>
      <c r="H30" s="261">
        <v>45663.0</v>
      </c>
      <c r="I30" s="258" t="s">
        <v>1507</v>
      </c>
      <c r="J30" s="258" t="s">
        <v>1508</v>
      </c>
      <c r="K30" s="125"/>
    </row>
    <row r="31" ht="15.75" customHeight="1">
      <c r="A31" s="258">
        <v>26.0</v>
      </c>
      <c r="B31" s="258">
        <v>11113.0</v>
      </c>
      <c r="C31" s="258">
        <v>1750.0</v>
      </c>
      <c r="D31" s="258" t="s">
        <v>350</v>
      </c>
      <c r="E31" s="258" t="s">
        <v>1456</v>
      </c>
      <c r="F31" s="258" t="s">
        <v>1457</v>
      </c>
      <c r="G31" s="258">
        <v>27.0</v>
      </c>
      <c r="H31" s="261">
        <v>45663.0</v>
      </c>
      <c r="I31" s="258" t="s">
        <v>1509</v>
      </c>
      <c r="J31" s="258" t="s">
        <v>1510</v>
      </c>
      <c r="K31" s="125"/>
    </row>
    <row r="32" ht="15.75" customHeight="1">
      <c r="A32" s="258">
        <v>27.0</v>
      </c>
      <c r="B32" s="258">
        <v>11118.0</v>
      </c>
      <c r="C32" s="258">
        <v>1751.0</v>
      </c>
      <c r="D32" s="258" t="s">
        <v>323</v>
      </c>
      <c r="E32" s="258" t="s">
        <v>1456</v>
      </c>
      <c r="F32" s="258" t="s">
        <v>1460</v>
      </c>
      <c r="G32" s="258">
        <v>9.0</v>
      </c>
      <c r="H32" s="261">
        <v>45663.0</v>
      </c>
      <c r="I32" s="258" t="s">
        <v>1511</v>
      </c>
      <c r="J32" s="258" t="s">
        <v>1512</v>
      </c>
      <c r="K32" s="125"/>
    </row>
    <row r="33" ht="15.75" customHeight="1">
      <c r="A33" s="258">
        <v>28.0</v>
      </c>
      <c r="B33" s="258">
        <v>11117.0</v>
      </c>
      <c r="C33" s="258">
        <v>1752.0</v>
      </c>
      <c r="D33" s="258" t="s">
        <v>1513</v>
      </c>
      <c r="E33" s="258" t="s">
        <v>1456</v>
      </c>
      <c r="F33" s="258" t="s">
        <v>1460</v>
      </c>
      <c r="G33" s="258">
        <v>63.0</v>
      </c>
      <c r="H33" s="261">
        <v>45664.0</v>
      </c>
      <c r="I33" s="258" t="s">
        <v>1514</v>
      </c>
      <c r="J33" s="258" t="s">
        <v>1515</v>
      </c>
      <c r="K33" s="125"/>
    </row>
    <row r="34" ht="15.75" customHeight="1">
      <c r="A34" s="258">
        <v>29.0</v>
      </c>
      <c r="B34" s="258">
        <v>11124.0</v>
      </c>
      <c r="C34" s="258">
        <v>1753.0</v>
      </c>
      <c r="D34" s="258" t="s">
        <v>331</v>
      </c>
      <c r="E34" s="258" t="s">
        <v>1464</v>
      </c>
      <c r="F34" s="258" t="s">
        <v>1460</v>
      </c>
      <c r="G34" s="258">
        <v>53.0</v>
      </c>
      <c r="H34" s="261">
        <v>45664.0</v>
      </c>
      <c r="I34" s="258" t="s">
        <v>1516</v>
      </c>
      <c r="J34" s="258" t="s">
        <v>1517</v>
      </c>
      <c r="K34" s="125"/>
    </row>
    <row r="35" ht="15.75" customHeight="1">
      <c r="A35" s="258">
        <v>30.0</v>
      </c>
      <c r="B35" s="258">
        <v>8310.0</v>
      </c>
      <c r="C35" s="258">
        <v>1754.0</v>
      </c>
      <c r="D35" s="258" t="s">
        <v>1518</v>
      </c>
      <c r="E35" s="258" t="s">
        <v>1464</v>
      </c>
      <c r="F35" s="258" t="s">
        <v>1457</v>
      </c>
      <c r="G35" s="258">
        <v>0.0</v>
      </c>
      <c r="H35" s="261">
        <v>45664.0</v>
      </c>
      <c r="I35" s="258" t="s">
        <v>1519</v>
      </c>
      <c r="J35" s="258" t="s">
        <v>1480</v>
      </c>
      <c r="K35" s="125"/>
    </row>
    <row r="36" ht="15.75" customHeight="1">
      <c r="A36" s="258">
        <v>31.0</v>
      </c>
      <c r="B36" s="258">
        <v>11119.0</v>
      </c>
      <c r="C36" s="258">
        <v>1755.0</v>
      </c>
      <c r="D36" s="258" t="s">
        <v>468</v>
      </c>
      <c r="E36" s="258" t="s">
        <v>1456</v>
      </c>
      <c r="F36" s="258" t="s">
        <v>1457</v>
      </c>
      <c r="G36" s="258">
        <v>46.0</v>
      </c>
      <c r="H36" s="261">
        <v>45664.0</v>
      </c>
      <c r="I36" s="258" t="s">
        <v>1520</v>
      </c>
      <c r="J36" s="258" t="s">
        <v>1493</v>
      </c>
      <c r="K36" s="125"/>
    </row>
    <row r="37" ht="15.75" customHeight="1">
      <c r="A37" s="258">
        <v>32.0</v>
      </c>
      <c r="B37" s="258">
        <v>11141.0</v>
      </c>
      <c r="C37" s="258">
        <v>1756.0</v>
      </c>
      <c r="D37" s="258" t="s">
        <v>315</v>
      </c>
      <c r="E37" s="258" t="s">
        <v>1464</v>
      </c>
      <c r="F37" s="258" t="s">
        <v>1460</v>
      </c>
      <c r="G37" s="258">
        <v>28.0</v>
      </c>
      <c r="H37" s="261">
        <v>45664.0</v>
      </c>
      <c r="I37" s="258" t="s">
        <v>1521</v>
      </c>
      <c r="J37" s="258" t="s">
        <v>1475</v>
      </c>
      <c r="K37" s="125"/>
    </row>
    <row r="38" ht="15.75" customHeight="1">
      <c r="A38" s="258">
        <v>33.0</v>
      </c>
      <c r="B38" s="258">
        <v>11144.0</v>
      </c>
      <c r="C38" s="258">
        <v>1757.0</v>
      </c>
      <c r="D38" s="258" t="s">
        <v>611</v>
      </c>
      <c r="E38" s="258" t="s">
        <v>1456</v>
      </c>
      <c r="F38" s="258" t="s">
        <v>1457</v>
      </c>
      <c r="G38" s="258">
        <v>48.0</v>
      </c>
      <c r="H38" s="261">
        <v>45664.0</v>
      </c>
      <c r="I38" s="258" t="s">
        <v>1522</v>
      </c>
      <c r="J38" s="258" t="s">
        <v>1523</v>
      </c>
      <c r="K38" s="125"/>
    </row>
    <row r="39" ht="15.75" customHeight="1">
      <c r="A39" s="258">
        <v>34.0</v>
      </c>
      <c r="B39" s="258">
        <v>11148.0</v>
      </c>
      <c r="C39" s="258">
        <v>1758.0</v>
      </c>
      <c r="D39" s="258" t="s">
        <v>634</v>
      </c>
      <c r="E39" s="258" t="s">
        <v>1456</v>
      </c>
      <c r="F39" s="258" t="s">
        <v>1460</v>
      </c>
      <c r="G39" s="258">
        <v>9.0</v>
      </c>
      <c r="H39" s="261">
        <v>45664.0</v>
      </c>
      <c r="I39" s="258" t="s">
        <v>1524</v>
      </c>
      <c r="J39" s="258" t="s">
        <v>1525</v>
      </c>
      <c r="K39" s="125"/>
    </row>
    <row r="40" ht="15.75" customHeight="1">
      <c r="A40" s="258">
        <v>35.0</v>
      </c>
      <c r="B40" s="258">
        <v>10823.0</v>
      </c>
      <c r="C40" s="258">
        <v>1759.0</v>
      </c>
      <c r="D40" s="258" t="s">
        <v>434</v>
      </c>
      <c r="E40" s="258" t="s">
        <v>1464</v>
      </c>
      <c r="F40" s="258" t="s">
        <v>1457</v>
      </c>
      <c r="G40" s="258">
        <v>53.0</v>
      </c>
      <c r="H40" s="261">
        <v>45664.0</v>
      </c>
      <c r="I40" s="258" t="s">
        <v>1526</v>
      </c>
      <c r="J40" s="258" t="s">
        <v>1493</v>
      </c>
      <c r="K40" s="125"/>
    </row>
    <row r="41" ht="15.75" customHeight="1">
      <c r="A41" s="258">
        <v>36.0</v>
      </c>
      <c r="B41" s="258">
        <v>9904.0</v>
      </c>
      <c r="C41" s="258">
        <v>1760.0</v>
      </c>
      <c r="D41" s="258" t="s">
        <v>308</v>
      </c>
      <c r="E41" s="258" t="s">
        <v>1456</v>
      </c>
      <c r="F41" s="258" t="s">
        <v>1460</v>
      </c>
      <c r="G41" s="258">
        <v>31.0</v>
      </c>
      <c r="H41" s="261">
        <v>45664.0</v>
      </c>
      <c r="I41" s="258" t="s">
        <v>1527</v>
      </c>
      <c r="J41" s="258" t="s">
        <v>1528</v>
      </c>
      <c r="K41" s="125"/>
    </row>
    <row r="42" ht="15.75" customHeight="1">
      <c r="A42" s="258">
        <v>37.0</v>
      </c>
      <c r="B42" s="258">
        <v>11152.0</v>
      </c>
      <c r="C42" s="258">
        <v>1761.0</v>
      </c>
      <c r="D42" s="258" t="s">
        <v>357</v>
      </c>
      <c r="E42" s="258" t="s">
        <v>1456</v>
      </c>
      <c r="F42" s="258" t="s">
        <v>1460</v>
      </c>
      <c r="G42" s="258">
        <v>29.0</v>
      </c>
      <c r="H42" s="261">
        <v>45665.0</v>
      </c>
      <c r="I42" s="258" t="s">
        <v>1529</v>
      </c>
      <c r="J42" s="258" t="s">
        <v>1530</v>
      </c>
      <c r="K42" s="125"/>
    </row>
    <row r="43" ht="15.75" customHeight="1">
      <c r="A43" s="258">
        <v>38.0</v>
      </c>
      <c r="B43" s="258">
        <v>10711.0</v>
      </c>
      <c r="C43" s="258">
        <v>1762.0</v>
      </c>
      <c r="D43" s="258" t="s">
        <v>651</v>
      </c>
      <c r="E43" s="258" t="s">
        <v>1464</v>
      </c>
      <c r="F43" s="258" t="s">
        <v>1457</v>
      </c>
      <c r="G43" s="258">
        <v>56.0</v>
      </c>
      <c r="H43" s="261">
        <v>45665.0</v>
      </c>
      <c r="I43" s="258" t="s">
        <v>1531</v>
      </c>
      <c r="J43" s="258" t="s">
        <v>1498</v>
      </c>
      <c r="K43" s="125"/>
    </row>
    <row r="44" ht="15.75" customHeight="1">
      <c r="A44" s="258">
        <v>39.0</v>
      </c>
      <c r="B44" s="258">
        <v>11175.0</v>
      </c>
      <c r="C44" s="258">
        <v>1763.0</v>
      </c>
      <c r="D44" s="258" t="s">
        <v>475</v>
      </c>
      <c r="E44" s="258" t="s">
        <v>1464</v>
      </c>
      <c r="F44" s="258" t="s">
        <v>1460</v>
      </c>
      <c r="G44" s="258">
        <v>62.0</v>
      </c>
      <c r="H44" s="261">
        <v>45665.0</v>
      </c>
      <c r="I44" s="258" t="s">
        <v>1532</v>
      </c>
      <c r="J44" s="258" t="s">
        <v>1533</v>
      </c>
      <c r="K44" s="125"/>
    </row>
    <row r="45" ht="15.75" customHeight="1">
      <c r="A45" s="258">
        <v>40.0</v>
      </c>
      <c r="B45" s="258">
        <v>11172.0</v>
      </c>
      <c r="C45" s="258">
        <v>1764.0</v>
      </c>
      <c r="D45" s="258" t="s">
        <v>1534</v>
      </c>
      <c r="E45" s="258" t="s">
        <v>1456</v>
      </c>
      <c r="F45" s="258" t="s">
        <v>1460</v>
      </c>
      <c r="G45" s="258">
        <v>41.0</v>
      </c>
      <c r="H45" s="261">
        <v>45665.0</v>
      </c>
      <c r="I45" s="258" t="s">
        <v>1535</v>
      </c>
      <c r="J45" s="258" t="s">
        <v>1536</v>
      </c>
      <c r="K45" s="125"/>
    </row>
    <row r="46" ht="15.75" customHeight="1">
      <c r="A46" s="258">
        <v>41.0</v>
      </c>
      <c r="B46" s="258">
        <v>11179.0</v>
      </c>
      <c r="C46" s="258">
        <v>1765.0</v>
      </c>
      <c r="D46" s="258" t="s">
        <v>542</v>
      </c>
      <c r="E46" s="258" t="s">
        <v>1456</v>
      </c>
      <c r="F46" s="258" t="s">
        <v>1457</v>
      </c>
      <c r="G46" s="258">
        <v>86.0</v>
      </c>
      <c r="H46" s="261">
        <v>45665.0</v>
      </c>
      <c r="I46" s="258" t="s">
        <v>1537</v>
      </c>
      <c r="J46" s="258" t="s">
        <v>1538</v>
      </c>
      <c r="K46" s="125"/>
    </row>
    <row r="47" ht="15.75" customHeight="1">
      <c r="A47" s="258">
        <v>42.0</v>
      </c>
      <c r="B47" s="258">
        <v>11187.0</v>
      </c>
      <c r="C47" s="258">
        <v>1766.0</v>
      </c>
      <c r="D47" s="258" t="s">
        <v>450</v>
      </c>
      <c r="E47" s="258" t="s">
        <v>1456</v>
      </c>
      <c r="F47" s="258" t="s">
        <v>1457</v>
      </c>
      <c r="G47" s="258">
        <v>5.0</v>
      </c>
      <c r="H47" s="261">
        <v>45666.0</v>
      </c>
      <c r="I47" s="258" t="s">
        <v>1539</v>
      </c>
      <c r="J47" s="258" t="s">
        <v>1540</v>
      </c>
      <c r="K47" s="125"/>
    </row>
    <row r="48" ht="15.75" customHeight="1">
      <c r="A48" s="258">
        <v>43.0</v>
      </c>
      <c r="B48" s="258">
        <v>10084.0</v>
      </c>
      <c r="C48" s="258">
        <v>1767.0</v>
      </c>
      <c r="D48" s="258" t="s">
        <v>1541</v>
      </c>
      <c r="E48" s="258" t="s">
        <v>1464</v>
      </c>
      <c r="F48" s="258" t="s">
        <v>1460</v>
      </c>
      <c r="G48" s="258">
        <v>51.0</v>
      </c>
      <c r="H48" s="261">
        <v>45666.0</v>
      </c>
      <c r="I48" s="258" t="s">
        <v>1542</v>
      </c>
      <c r="J48" s="258" t="s">
        <v>1493</v>
      </c>
      <c r="K48" s="125"/>
    </row>
    <row r="49" ht="15.75" customHeight="1">
      <c r="A49" s="258">
        <v>44.0</v>
      </c>
      <c r="B49" s="258">
        <v>11185.0</v>
      </c>
      <c r="C49" s="258">
        <v>1768.0</v>
      </c>
      <c r="D49" s="258" t="s">
        <v>395</v>
      </c>
      <c r="E49" s="258" t="s">
        <v>1456</v>
      </c>
      <c r="F49" s="258" t="s">
        <v>1460</v>
      </c>
      <c r="G49" s="258">
        <v>27.0</v>
      </c>
      <c r="H49" s="261">
        <v>45666.0</v>
      </c>
      <c r="I49" s="258" t="s">
        <v>1543</v>
      </c>
      <c r="J49" s="258" t="s">
        <v>1544</v>
      </c>
      <c r="K49" s="125"/>
    </row>
    <row r="50" ht="15.75" customHeight="1">
      <c r="A50" s="258">
        <v>45.0</v>
      </c>
      <c r="B50" s="258">
        <v>11188.0</v>
      </c>
      <c r="C50" s="258">
        <v>1769.0</v>
      </c>
      <c r="D50" s="258" t="s">
        <v>674</v>
      </c>
      <c r="E50" s="258" t="s">
        <v>1464</v>
      </c>
      <c r="F50" s="258" t="s">
        <v>1457</v>
      </c>
      <c r="G50" s="258">
        <v>52.0</v>
      </c>
      <c r="H50" s="261">
        <v>45666.0</v>
      </c>
      <c r="I50" s="258" t="s">
        <v>1545</v>
      </c>
      <c r="J50" s="258" t="s">
        <v>1546</v>
      </c>
      <c r="K50" s="125"/>
    </row>
    <row r="51" ht="15.75" customHeight="1">
      <c r="A51" s="258">
        <v>46.0</v>
      </c>
      <c r="B51" s="258">
        <v>11199.0</v>
      </c>
      <c r="C51" s="258">
        <v>1770.0</v>
      </c>
      <c r="D51" s="258" t="s">
        <v>1547</v>
      </c>
      <c r="E51" s="258" t="s">
        <v>1456</v>
      </c>
      <c r="F51" s="258" t="s">
        <v>1460</v>
      </c>
      <c r="G51" s="258">
        <v>78.0</v>
      </c>
      <c r="H51" s="261">
        <v>45666.0</v>
      </c>
      <c r="I51" s="258" t="s">
        <v>1548</v>
      </c>
      <c r="J51" s="258" t="s">
        <v>1549</v>
      </c>
      <c r="K51" s="125"/>
    </row>
    <row r="52" ht="15.75" customHeight="1">
      <c r="A52" s="258">
        <v>47.0</v>
      </c>
      <c r="B52" s="258">
        <v>11214.0</v>
      </c>
      <c r="C52" s="258">
        <v>1771.0</v>
      </c>
      <c r="D52" s="258" t="s">
        <v>1550</v>
      </c>
      <c r="E52" s="258" t="s">
        <v>1464</v>
      </c>
      <c r="F52" s="258" t="s">
        <v>1457</v>
      </c>
      <c r="G52" s="258">
        <v>4.0</v>
      </c>
      <c r="H52" s="261">
        <v>45666.0</v>
      </c>
      <c r="I52" s="258" t="s">
        <v>1551</v>
      </c>
      <c r="J52" s="258" t="s">
        <v>1552</v>
      </c>
      <c r="K52" s="125"/>
    </row>
    <row r="53" ht="15.75" customHeight="1">
      <c r="A53" s="258">
        <v>48.0</v>
      </c>
      <c r="B53" s="258">
        <v>9618.0</v>
      </c>
      <c r="C53" s="258">
        <v>1772.0</v>
      </c>
      <c r="D53" s="258" t="s">
        <v>1553</v>
      </c>
      <c r="E53" s="258" t="s">
        <v>1456</v>
      </c>
      <c r="F53" s="258" t="s">
        <v>1460</v>
      </c>
      <c r="G53" s="258">
        <v>34.0</v>
      </c>
      <c r="H53" s="261">
        <v>45666.0</v>
      </c>
      <c r="I53" s="258" t="s">
        <v>1554</v>
      </c>
      <c r="J53" s="258" t="s">
        <v>1536</v>
      </c>
      <c r="K53" s="125"/>
    </row>
    <row r="54" ht="15.75" customHeight="1">
      <c r="A54" s="258">
        <v>49.0</v>
      </c>
      <c r="B54" s="258">
        <v>11217.0</v>
      </c>
      <c r="C54" s="258">
        <v>1773.0</v>
      </c>
      <c r="D54" s="258" t="s">
        <v>484</v>
      </c>
      <c r="E54" s="258" t="s">
        <v>1464</v>
      </c>
      <c r="F54" s="258" t="s">
        <v>1460</v>
      </c>
      <c r="G54" s="258">
        <v>28.0</v>
      </c>
      <c r="H54" s="261">
        <v>45667.0</v>
      </c>
      <c r="I54" s="258" t="s">
        <v>1555</v>
      </c>
      <c r="J54" s="258" t="s">
        <v>1483</v>
      </c>
      <c r="K54" s="125"/>
    </row>
    <row r="55" ht="15.75" customHeight="1">
      <c r="A55" s="258">
        <v>50.0</v>
      </c>
      <c r="B55" s="258">
        <v>5016.0</v>
      </c>
      <c r="C55" s="258">
        <v>1774.0</v>
      </c>
      <c r="D55" s="258" t="s">
        <v>747</v>
      </c>
      <c r="E55" s="258" t="s">
        <v>1464</v>
      </c>
      <c r="F55" s="258" t="s">
        <v>1457</v>
      </c>
      <c r="G55" s="258">
        <v>48.0</v>
      </c>
      <c r="H55" s="261">
        <v>45667.0</v>
      </c>
      <c r="I55" s="258" t="s">
        <v>1556</v>
      </c>
      <c r="J55" s="258" t="s">
        <v>1557</v>
      </c>
      <c r="K55" s="125"/>
    </row>
    <row r="56" ht="15.75" customHeight="1">
      <c r="A56" s="258">
        <v>51.0</v>
      </c>
      <c r="B56" s="258">
        <v>11215.0</v>
      </c>
      <c r="C56" s="258">
        <v>1775.0</v>
      </c>
      <c r="D56" s="258" t="s">
        <v>682</v>
      </c>
      <c r="E56" s="258" t="s">
        <v>1456</v>
      </c>
      <c r="F56" s="258" t="s">
        <v>1460</v>
      </c>
      <c r="G56" s="258">
        <v>72.0</v>
      </c>
      <c r="H56" s="261">
        <v>45667.0</v>
      </c>
      <c r="I56" s="258" t="s">
        <v>1558</v>
      </c>
      <c r="J56" s="258" t="s">
        <v>1559</v>
      </c>
      <c r="K56" s="125"/>
    </row>
    <row r="57" ht="15.75" customHeight="1">
      <c r="A57" s="258">
        <v>52.0</v>
      </c>
      <c r="B57" s="258">
        <v>9711.0</v>
      </c>
      <c r="C57" s="258">
        <v>1776.0</v>
      </c>
      <c r="D57" s="258" t="s">
        <v>700</v>
      </c>
      <c r="E57" s="258" t="s">
        <v>1464</v>
      </c>
      <c r="F57" s="258" t="s">
        <v>1457</v>
      </c>
      <c r="G57" s="258">
        <v>3.0</v>
      </c>
      <c r="H57" s="261">
        <v>45667.0</v>
      </c>
      <c r="I57" s="258" t="s">
        <v>1560</v>
      </c>
      <c r="J57" s="258" t="s">
        <v>1561</v>
      </c>
      <c r="K57" s="125"/>
    </row>
    <row r="58" ht="15.75" customHeight="1">
      <c r="A58" s="258">
        <v>53.0</v>
      </c>
      <c r="B58" s="258">
        <v>11220.0</v>
      </c>
      <c r="C58" s="258">
        <v>1777.0</v>
      </c>
      <c r="D58" s="258" t="s">
        <v>1562</v>
      </c>
      <c r="E58" s="258" t="s">
        <v>1456</v>
      </c>
      <c r="F58" s="258" t="s">
        <v>1457</v>
      </c>
      <c r="G58" s="258">
        <v>3.0</v>
      </c>
      <c r="H58" s="261">
        <v>45667.0</v>
      </c>
      <c r="I58" s="258" t="s">
        <v>1563</v>
      </c>
      <c r="J58" s="258" t="s">
        <v>1564</v>
      </c>
      <c r="K58" s="125"/>
    </row>
    <row r="59" ht="15.75" customHeight="1">
      <c r="A59" s="258">
        <v>54.0</v>
      </c>
      <c r="B59" s="258">
        <v>11232.0</v>
      </c>
      <c r="C59" s="258">
        <v>1778.0</v>
      </c>
      <c r="D59" s="258" t="s">
        <v>1565</v>
      </c>
      <c r="E59" s="258" t="s">
        <v>1456</v>
      </c>
      <c r="F59" s="258" t="s">
        <v>1457</v>
      </c>
      <c r="G59" s="258">
        <v>18.0</v>
      </c>
      <c r="H59" s="261">
        <v>45667.0</v>
      </c>
      <c r="I59" s="258" t="s">
        <v>1566</v>
      </c>
      <c r="J59" s="258" t="s">
        <v>1480</v>
      </c>
      <c r="K59" s="125"/>
    </row>
    <row r="60" ht="15.75" customHeight="1">
      <c r="A60" s="258">
        <v>55.0</v>
      </c>
      <c r="B60" s="258">
        <v>11247.0</v>
      </c>
      <c r="C60" s="258">
        <v>1779.0</v>
      </c>
      <c r="D60" s="258" t="s">
        <v>563</v>
      </c>
      <c r="E60" s="258" t="s">
        <v>1464</v>
      </c>
      <c r="F60" s="258" t="s">
        <v>1457</v>
      </c>
      <c r="G60" s="258">
        <v>39.0</v>
      </c>
      <c r="H60" s="261">
        <v>45667.0</v>
      </c>
      <c r="I60" s="258" t="s">
        <v>1567</v>
      </c>
      <c r="J60" s="258" t="s">
        <v>1493</v>
      </c>
      <c r="K60" s="125"/>
    </row>
    <row r="61" ht="15.75" customHeight="1">
      <c r="A61" s="258">
        <v>56.0</v>
      </c>
      <c r="B61" s="258">
        <v>11229.0</v>
      </c>
      <c r="C61" s="258">
        <v>1780.0</v>
      </c>
      <c r="D61" s="258" t="s">
        <v>513</v>
      </c>
      <c r="E61" s="258" t="s">
        <v>1456</v>
      </c>
      <c r="F61" s="258" t="s">
        <v>1457</v>
      </c>
      <c r="G61" s="258">
        <v>2.0</v>
      </c>
      <c r="H61" s="261">
        <v>45667.0</v>
      </c>
      <c r="I61" s="258" t="s">
        <v>1568</v>
      </c>
      <c r="J61" s="258" t="s">
        <v>1569</v>
      </c>
      <c r="K61" s="125"/>
    </row>
    <row r="62" ht="15.75" customHeight="1">
      <c r="A62" s="258">
        <v>57.0</v>
      </c>
      <c r="B62" s="258">
        <v>11250.0</v>
      </c>
      <c r="C62" s="258">
        <v>1781.0</v>
      </c>
      <c r="D62" s="258" t="s">
        <v>441</v>
      </c>
      <c r="E62" s="258" t="s">
        <v>1464</v>
      </c>
      <c r="F62" s="258" t="s">
        <v>1457</v>
      </c>
      <c r="G62" s="258">
        <v>37.0</v>
      </c>
      <c r="H62" s="261">
        <v>45667.0</v>
      </c>
      <c r="I62" s="258" t="s">
        <v>1570</v>
      </c>
      <c r="J62" s="258" t="s">
        <v>1502</v>
      </c>
      <c r="K62" s="125"/>
    </row>
    <row r="63" ht="15.75" customHeight="1">
      <c r="A63" s="258">
        <v>58.0</v>
      </c>
      <c r="B63" s="258">
        <v>11234.0</v>
      </c>
      <c r="C63" s="258">
        <v>1782.0</v>
      </c>
      <c r="D63" s="258" t="s">
        <v>488</v>
      </c>
      <c r="E63" s="258" t="s">
        <v>1464</v>
      </c>
      <c r="F63" s="258" t="s">
        <v>1457</v>
      </c>
      <c r="G63" s="258">
        <v>12.0</v>
      </c>
      <c r="H63" s="261">
        <v>45667.0</v>
      </c>
      <c r="I63" s="258" t="s">
        <v>1571</v>
      </c>
      <c r="J63" s="258" t="s">
        <v>1561</v>
      </c>
      <c r="K63" s="125"/>
    </row>
    <row r="64" ht="15.75" customHeight="1">
      <c r="A64" s="258">
        <v>59.0</v>
      </c>
      <c r="B64" s="258">
        <v>11252.0</v>
      </c>
      <c r="C64" s="258">
        <v>1783.0</v>
      </c>
      <c r="D64" s="258" t="s">
        <v>1572</v>
      </c>
      <c r="E64" s="258" t="s">
        <v>1456</v>
      </c>
      <c r="F64" s="258" t="s">
        <v>1460</v>
      </c>
      <c r="G64" s="258">
        <v>6.0</v>
      </c>
      <c r="H64" s="261">
        <v>45667.0</v>
      </c>
      <c r="I64" s="258" t="s">
        <v>1573</v>
      </c>
      <c r="J64" s="258" t="s">
        <v>1574</v>
      </c>
      <c r="K64" s="125"/>
    </row>
    <row r="65" ht="15.75" customHeight="1">
      <c r="A65" s="258">
        <v>60.0</v>
      </c>
      <c r="B65" s="258">
        <v>11258.0</v>
      </c>
      <c r="C65" s="258">
        <v>1784.0</v>
      </c>
      <c r="D65" s="258" t="s">
        <v>535</v>
      </c>
      <c r="E65" s="258" t="s">
        <v>1464</v>
      </c>
      <c r="F65" s="258" t="s">
        <v>1460</v>
      </c>
      <c r="G65" s="258">
        <v>57.0</v>
      </c>
      <c r="H65" s="261">
        <v>45668.0</v>
      </c>
      <c r="I65" s="258" t="s">
        <v>1575</v>
      </c>
      <c r="J65" s="258" t="s">
        <v>1505</v>
      </c>
      <c r="K65" s="125"/>
    </row>
    <row r="66" ht="15.75" customHeight="1">
      <c r="A66" s="258">
        <v>61.0</v>
      </c>
      <c r="B66" s="258">
        <v>11254.0</v>
      </c>
      <c r="C66" s="258">
        <v>1785.0</v>
      </c>
      <c r="D66" s="258" t="s">
        <v>1576</v>
      </c>
      <c r="E66" s="258" t="s">
        <v>1456</v>
      </c>
      <c r="F66" s="258" t="s">
        <v>1457</v>
      </c>
      <c r="G66" s="258">
        <v>46.0</v>
      </c>
      <c r="H66" s="261">
        <v>45668.0</v>
      </c>
      <c r="I66" s="258" t="s">
        <v>1577</v>
      </c>
      <c r="J66" s="258" t="s">
        <v>1578</v>
      </c>
      <c r="K66" s="125"/>
    </row>
    <row r="67" ht="15.75" customHeight="1">
      <c r="A67" s="258">
        <v>62.0</v>
      </c>
      <c r="B67" s="258">
        <v>11266.0</v>
      </c>
      <c r="C67" s="258">
        <v>1786.0</v>
      </c>
      <c r="D67" s="258" t="s">
        <v>618</v>
      </c>
      <c r="E67" s="258" t="s">
        <v>1464</v>
      </c>
      <c r="F67" s="258" t="s">
        <v>1460</v>
      </c>
      <c r="G67" s="258">
        <v>0.0</v>
      </c>
      <c r="H67" s="261">
        <v>45668.0</v>
      </c>
      <c r="I67" s="258" t="s">
        <v>1579</v>
      </c>
      <c r="J67" s="258" t="s">
        <v>1489</v>
      </c>
      <c r="K67" s="125"/>
    </row>
    <row r="68" ht="15.75" customHeight="1">
      <c r="A68" s="258">
        <v>63.0</v>
      </c>
      <c r="B68" s="258">
        <v>7054.0</v>
      </c>
      <c r="C68" s="258">
        <v>1787.0</v>
      </c>
      <c r="D68" s="258" t="s">
        <v>732</v>
      </c>
      <c r="E68" s="258" t="s">
        <v>1464</v>
      </c>
      <c r="F68" s="258" t="s">
        <v>1460</v>
      </c>
      <c r="G68" s="258">
        <v>62.0</v>
      </c>
      <c r="H68" s="261">
        <v>45668.0</v>
      </c>
      <c r="I68" s="258" t="s">
        <v>1580</v>
      </c>
      <c r="J68" s="258" t="s">
        <v>1538</v>
      </c>
      <c r="K68" s="125"/>
    </row>
    <row r="69" ht="15.75" customHeight="1">
      <c r="A69" s="258">
        <v>64.0</v>
      </c>
      <c r="B69" s="258">
        <v>10786.0</v>
      </c>
      <c r="C69" s="258">
        <v>1788.0</v>
      </c>
      <c r="D69" s="258" t="s">
        <v>571</v>
      </c>
      <c r="E69" s="258" t="s">
        <v>1464</v>
      </c>
      <c r="F69" s="258" t="s">
        <v>1460</v>
      </c>
      <c r="G69" s="258">
        <v>23.0</v>
      </c>
      <c r="H69" s="261">
        <v>45668.0</v>
      </c>
      <c r="I69" s="258" t="s">
        <v>1581</v>
      </c>
      <c r="J69" s="258" t="s">
        <v>1477</v>
      </c>
      <c r="K69" s="125"/>
    </row>
    <row r="70" ht="15.75" customHeight="1">
      <c r="A70" s="258">
        <v>65.0</v>
      </c>
      <c r="B70" s="258">
        <v>11279.0</v>
      </c>
      <c r="C70" s="258">
        <v>1789.0</v>
      </c>
      <c r="D70" s="258" t="s">
        <v>1582</v>
      </c>
      <c r="E70" s="258" t="s">
        <v>1456</v>
      </c>
      <c r="F70" s="258" t="s">
        <v>1460</v>
      </c>
      <c r="G70" s="258">
        <v>26.0</v>
      </c>
      <c r="H70" s="261">
        <v>45668.0</v>
      </c>
      <c r="I70" s="258" t="s">
        <v>1583</v>
      </c>
      <c r="J70" s="258" t="s">
        <v>1584</v>
      </c>
      <c r="K70" s="125"/>
    </row>
    <row r="71" ht="15.75" customHeight="1">
      <c r="A71" s="258">
        <v>66.0</v>
      </c>
      <c r="B71" s="258">
        <v>11280.0</v>
      </c>
      <c r="C71" s="258">
        <v>1790.0</v>
      </c>
      <c r="D71" s="258" t="s">
        <v>1585</v>
      </c>
      <c r="E71" s="258" t="s">
        <v>1464</v>
      </c>
      <c r="F71" s="258" t="s">
        <v>1457</v>
      </c>
      <c r="G71" s="258">
        <v>0.0</v>
      </c>
      <c r="H71" s="261">
        <v>45668.0</v>
      </c>
      <c r="I71" s="258" t="s">
        <v>1586</v>
      </c>
      <c r="J71" s="258" t="s">
        <v>1480</v>
      </c>
      <c r="K71" s="125"/>
    </row>
    <row r="72" ht="15.75" customHeight="1">
      <c r="A72" s="258">
        <v>67.0</v>
      </c>
      <c r="B72" s="258">
        <v>11286.0</v>
      </c>
      <c r="C72" s="258">
        <v>1791.0</v>
      </c>
      <c r="D72" s="258" t="s">
        <v>1587</v>
      </c>
      <c r="E72" s="258" t="s">
        <v>1456</v>
      </c>
      <c r="F72" s="258" t="s">
        <v>1460</v>
      </c>
      <c r="G72" s="258">
        <v>10.0</v>
      </c>
      <c r="H72" s="261">
        <v>45669.0</v>
      </c>
      <c r="I72" s="258" t="s">
        <v>1588</v>
      </c>
      <c r="J72" s="258" t="s">
        <v>1589</v>
      </c>
      <c r="K72" s="125"/>
    </row>
    <row r="73" ht="15.75" customHeight="1">
      <c r="A73" s="258">
        <v>68.0</v>
      </c>
      <c r="B73" s="258">
        <v>11296.0</v>
      </c>
      <c r="C73" s="258">
        <v>1792.0</v>
      </c>
      <c r="D73" s="258" t="s">
        <v>815</v>
      </c>
      <c r="E73" s="258" t="s">
        <v>1456</v>
      </c>
      <c r="F73" s="258" t="s">
        <v>1460</v>
      </c>
      <c r="G73" s="258">
        <v>0.0</v>
      </c>
      <c r="H73" s="261">
        <v>45669.0</v>
      </c>
      <c r="I73" s="258" t="s">
        <v>1590</v>
      </c>
      <c r="J73" s="258" t="s">
        <v>1591</v>
      </c>
      <c r="K73" s="125"/>
    </row>
    <row r="74" ht="15.75" customHeight="1">
      <c r="A74" s="258">
        <v>69.0</v>
      </c>
      <c r="B74" s="258">
        <v>11293.0</v>
      </c>
      <c r="C74" s="258">
        <v>1793.0</v>
      </c>
      <c r="D74" s="258" t="s">
        <v>1592</v>
      </c>
      <c r="E74" s="258" t="s">
        <v>1456</v>
      </c>
      <c r="F74" s="258" t="s">
        <v>1457</v>
      </c>
      <c r="G74" s="258">
        <v>22.0</v>
      </c>
      <c r="H74" s="261">
        <v>45669.0</v>
      </c>
      <c r="I74" s="258" t="s">
        <v>1593</v>
      </c>
      <c r="J74" s="258" t="s">
        <v>1466</v>
      </c>
      <c r="K74" s="125"/>
    </row>
    <row r="75" ht="15.75" customHeight="1">
      <c r="A75" s="258">
        <v>70.0</v>
      </c>
      <c r="B75" s="258">
        <v>11297.0</v>
      </c>
      <c r="C75" s="258">
        <v>1794.0</v>
      </c>
      <c r="D75" s="258" t="s">
        <v>727</v>
      </c>
      <c r="E75" s="258" t="s">
        <v>1456</v>
      </c>
      <c r="F75" s="258" t="s">
        <v>1460</v>
      </c>
      <c r="G75" s="258">
        <v>8.0</v>
      </c>
      <c r="H75" s="261">
        <v>45669.0</v>
      </c>
      <c r="I75" s="258" t="s">
        <v>1594</v>
      </c>
      <c r="J75" s="258" t="s">
        <v>1489</v>
      </c>
      <c r="K75" s="125"/>
    </row>
    <row r="76" ht="15.75" customHeight="1">
      <c r="A76" s="258">
        <v>71.0</v>
      </c>
      <c r="B76" s="258">
        <v>11294.0</v>
      </c>
      <c r="C76" s="258">
        <v>1795.0</v>
      </c>
      <c r="D76" s="258" t="s">
        <v>752</v>
      </c>
      <c r="E76" s="258" t="s">
        <v>1456</v>
      </c>
      <c r="F76" s="258" t="s">
        <v>1457</v>
      </c>
      <c r="G76" s="258">
        <v>38.0</v>
      </c>
      <c r="H76" s="261">
        <v>45670.0</v>
      </c>
      <c r="I76" s="258" t="s">
        <v>1595</v>
      </c>
      <c r="J76" s="258" t="s">
        <v>1596</v>
      </c>
      <c r="K76" s="125"/>
    </row>
    <row r="77" ht="15.75" customHeight="1">
      <c r="A77" s="258">
        <v>72.0</v>
      </c>
      <c r="B77" s="258">
        <v>11301.0</v>
      </c>
      <c r="C77" s="258">
        <v>1796.0</v>
      </c>
      <c r="D77" s="258" t="s">
        <v>1597</v>
      </c>
      <c r="E77" s="258" t="s">
        <v>1456</v>
      </c>
      <c r="F77" s="258" t="s">
        <v>1457</v>
      </c>
      <c r="G77" s="258">
        <v>55.0</v>
      </c>
      <c r="H77" s="261">
        <v>45670.0</v>
      </c>
      <c r="I77" s="258" t="s">
        <v>1598</v>
      </c>
      <c r="J77" s="258" t="s">
        <v>1599</v>
      </c>
      <c r="K77" s="125"/>
    </row>
    <row r="78" ht="15.75" customHeight="1">
      <c r="A78" s="258">
        <v>73.0</v>
      </c>
      <c r="B78" s="258">
        <v>11305.0</v>
      </c>
      <c r="C78" s="258">
        <v>1797.0</v>
      </c>
      <c r="D78" s="258" t="s">
        <v>603</v>
      </c>
      <c r="E78" s="258" t="s">
        <v>1456</v>
      </c>
      <c r="F78" s="258" t="s">
        <v>1457</v>
      </c>
      <c r="G78" s="258">
        <v>10.0</v>
      </c>
      <c r="H78" s="261">
        <v>45670.0</v>
      </c>
      <c r="I78" s="258" t="s">
        <v>1600</v>
      </c>
      <c r="J78" s="258" t="s">
        <v>1489</v>
      </c>
      <c r="K78" s="125"/>
    </row>
    <row r="79" ht="15.75" customHeight="1">
      <c r="A79" s="258">
        <v>74.0</v>
      </c>
      <c r="B79" s="258">
        <v>11287.0</v>
      </c>
      <c r="C79" s="258">
        <v>1798.0</v>
      </c>
      <c r="D79" s="258" t="s">
        <v>764</v>
      </c>
      <c r="E79" s="258" t="s">
        <v>1456</v>
      </c>
      <c r="F79" s="258" t="s">
        <v>1460</v>
      </c>
      <c r="G79" s="258">
        <v>70.0</v>
      </c>
      <c r="H79" s="261">
        <v>45670.0</v>
      </c>
      <c r="I79" s="258" t="s">
        <v>1601</v>
      </c>
      <c r="J79" s="258" t="s">
        <v>1602</v>
      </c>
      <c r="K79" s="125"/>
    </row>
    <row r="80" ht="15.75" customHeight="1">
      <c r="A80" s="258">
        <v>75.0</v>
      </c>
      <c r="B80" s="258">
        <v>8166.0</v>
      </c>
      <c r="C80" s="258">
        <v>1799.0</v>
      </c>
      <c r="D80" s="258" t="s">
        <v>739</v>
      </c>
      <c r="E80" s="258" t="s">
        <v>1456</v>
      </c>
      <c r="F80" s="258" t="s">
        <v>1460</v>
      </c>
      <c r="G80" s="258">
        <v>1.0</v>
      </c>
      <c r="H80" s="261">
        <v>45670.0</v>
      </c>
      <c r="I80" s="258" t="s">
        <v>1603</v>
      </c>
      <c r="J80" s="258" t="s">
        <v>1561</v>
      </c>
      <c r="K80" s="125"/>
    </row>
    <row r="81" ht="15.75" customHeight="1">
      <c r="A81" s="258">
        <v>76.0</v>
      </c>
      <c r="B81" s="258">
        <v>6105.0</v>
      </c>
      <c r="C81" s="258">
        <v>1800.0</v>
      </c>
      <c r="D81" s="258" t="s">
        <v>1604</v>
      </c>
      <c r="E81" s="258" t="s">
        <v>1464</v>
      </c>
      <c r="F81" s="258" t="s">
        <v>1457</v>
      </c>
      <c r="G81" s="258">
        <v>60.0</v>
      </c>
      <c r="H81" s="261">
        <v>45670.0</v>
      </c>
      <c r="I81" s="258" t="s">
        <v>1605</v>
      </c>
      <c r="J81" s="258" t="s">
        <v>1606</v>
      </c>
      <c r="K81" s="125"/>
    </row>
    <row r="82" ht="15.75" customHeight="1">
      <c r="A82" s="258">
        <v>77.0</v>
      </c>
      <c r="B82" s="258">
        <v>11323.0</v>
      </c>
      <c r="C82" s="258">
        <v>1801.0</v>
      </c>
      <c r="D82" s="258" t="s">
        <v>642</v>
      </c>
      <c r="E82" s="258" t="s">
        <v>1464</v>
      </c>
      <c r="F82" s="258" t="s">
        <v>1460</v>
      </c>
      <c r="G82" s="258">
        <v>60.0</v>
      </c>
      <c r="H82" s="261">
        <v>45670.0</v>
      </c>
      <c r="I82" s="258" t="s">
        <v>1607</v>
      </c>
      <c r="J82" s="258" t="s">
        <v>1608</v>
      </c>
      <c r="K82" s="125"/>
    </row>
    <row r="83" ht="15.75" customHeight="1">
      <c r="A83" s="258">
        <v>78.0</v>
      </c>
      <c r="B83" s="258">
        <v>4699.0</v>
      </c>
      <c r="C83" s="258">
        <v>1802.0</v>
      </c>
      <c r="D83" s="258" t="s">
        <v>667</v>
      </c>
      <c r="E83" s="258" t="s">
        <v>1464</v>
      </c>
      <c r="F83" s="258" t="s">
        <v>1457</v>
      </c>
      <c r="G83" s="258">
        <v>36.0</v>
      </c>
      <c r="H83" s="261">
        <v>45671.0</v>
      </c>
      <c r="I83" s="258" t="s">
        <v>1609</v>
      </c>
      <c r="J83" s="258" t="s">
        <v>1606</v>
      </c>
      <c r="K83" s="125"/>
    </row>
    <row r="84" ht="15.75" customHeight="1">
      <c r="A84" s="258">
        <v>79.0</v>
      </c>
      <c r="B84" s="258">
        <v>11328.0</v>
      </c>
      <c r="C84" s="258">
        <v>1803.0</v>
      </c>
      <c r="D84" s="258" t="s">
        <v>658</v>
      </c>
      <c r="E84" s="258" t="s">
        <v>1456</v>
      </c>
      <c r="F84" s="258" t="s">
        <v>1460</v>
      </c>
      <c r="G84" s="258">
        <v>32.0</v>
      </c>
      <c r="H84" s="261">
        <v>45671.0</v>
      </c>
      <c r="I84" s="258" t="s">
        <v>1610</v>
      </c>
      <c r="J84" s="258" t="s">
        <v>1502</v>
      </c>
      <c r="K84" s="125"/>
    </row>
    <row r="85" ht="15.75" customHeight="1">
      <c r="A85" s="258">
        <v>80.0</v>
      </c>
      <c r="B85" s="258">
        <v>6474.0</v>
      </c>
      <c r="C85" s="258">
        <v>1804.0</v>
      </c>
      <c r="D85" s="258" t="s">
        <v>758</v>
      </c>
      <c r="E85" s="258" t="s">
        <v>1464</v>
      </c>
      <c r="F85" s="258" t="s">
        <v>1457</v>
      </c>
      <c r="G85" s="258">
        <v>10.0</v>
      </c>
      <c r="H85" s="261">
        <v>45672.0</v>
      </c>
      <c r="I85" s="258" t="s">
        <v>1611</v>
      </c>
      <c r="J85" s="258" t="s">
        <v>1525</v>
      </c>
      <c r="K85" s="125"/>
    </row>
    <row r="86" ht="15.75" customHeight="1">
      <c r="A86" s="258">
        <v>81.0</v>
      </c>
      <c r="B86" s="258">
        <v>7822.0</v>
      </c>
      <c r="C86" s="258">
        <v>1805.0</v>
      </c>
      <c r="D86" s="258" t="s">
        <v>789</v>
      </c>
      <c r="E86" s="258" t="s">
        <v>1464</v>
      </c>
      <c r="F86" s="258" t="s">
        <v>1460</v>
      </c>
      <c r="G86" s="258">
        <v>62.0</v>
      </c>
      <c r="H86" s="261">
        <v>45672.0</v>
      </c>
      <c r="I86" s="258" t="s">
        <v>1612</v>
      </c>
      <c r="J86" s="258" t="s">
        <v>1498</v>
      </c>
      <c r="K86" s="125"/>
    </row>
    <row r="87" ht="15.75" customHeight="1">
      <c r="A87" s="258">
        <v>82.0</v>
      </c>
      <c r="B87" s="258">
        <v>8357.0</v>
      </c>
      <c r="C87" s="258">
        <v>1806.0</v>
      </c>
      <c r="D87" s="258" t="s">
        <v>720</v>
      </c>
      <c r="E87" s="258" t="s">
        <v>1464</v>
      </c>
      <c r="F87" s="258" t="s">
        <v>1460</v>
      </c>
      <c r="G87" s="258">
        <v>29.0</v>
      </c>
      <c r="H87" s="261">
        <v>45672.0</v>
      </c>
      <c r="I87" s="258" t="s">
        <v>1613</v>
      </c>
      <c r="J87" s="258" t="s">
        <v>1614</v>
      </c>
      <c r="K87" s="125"/>
    </row>
    <row r="88" ht="15.75" customHeight="1">
      <c r="A88" s="258">
        <v>83.0</v>
      </c>
      <c r="B88" s="258">
        <v>11373.0</v>
      </c>
      <c r="C88" s="258">
        <v>1807.0</v>
      </c>
      <c r="D88" s="258" t="s">
        <v>782</v>
      </c>
      <c r="E88" s="258" t="s">
        <v>1456</v>
      </c>
      <c r="F88" s="258" t="s">
        <v>1457</v>
      </c>
      <c r="G88" s="258">
        <v>53.0</v>
      </c>
      <c r="H88" s="261">
        <v>45672.0</v>
      </c>
      <c r="I88" s="258" t="s">
        <v>1615</v>
      </c>
      <c r="J88" s="258" t="s">
        <v>1544</v>
      </c>
      <c r="K88" s="125"/>
    </row>
    <row r="89" ht="15.75" customHeight="1">
      <c r="A89" s="258">
        <v>84.0</v>
      </c>
      <c r="B89" s="258">
        <v>11387.0</v>
      </c>
      <c r="C89" s="258">
        <v>1808.0</v>
      </c>
      <c r="D89" s="258" t="s">
        <v>1616</v>
      </c>
      <c r="E89" s="258" t="s">
        <v>1456</v>
      </c>
      <c r="F89" s="258" t="s">
        <v>1460</v>
      </c>
      <c r="G89" s="258">
        <v>28.0</v>
      </c>
      <c r="H89" s="261">
        <v>45673.0</v>
      </c>
      <c r="I89" s="258" t="s">
        <v>1617</v>
      </c>
      <c r="J89" s="258" t="s">
        <v>1536</v>
      </c>
      <c r="K89" s="125"/>
    </row>
    <row r="90" ht="15.75" customHeight="1">
      <c r="A90" s="258">
        <v>85.0</v>
      </c>
      <c r="B90" s="258">
        <v>11212.0</v>
      </c>
      <c r="C90" s="258">
        <v>1809.0</v>
      </c>
      <c r="D90" s="258" t="s">
        <v>809</v>
      </c>
      <c r="E90" s="258" t="s">
        <v>1464</v>
      </c>
      <c r="F90" s="258" t="s">
        <v>1460</v>
      </c>
      <c r="G90" s="258">
        <v>30.0</v>
      </c>
      <c r="H90" s="261">
        <v>45673.0</v>
      </c>
      <c r="I90" s="258" t="s">
        <v>1618</v>
      </c>
      <c r="J90" s="258" t="s">
        <v>1619</v>
      </c>
      <c r="K90" s="125"/>
    </row>
    <row r="91" ht="15.75" customHeight="1">
      <c r="A91" s="258">
        <v>86.0</v>
      </c>
      <c r="B91" s="258">
        <v>11419.0</v>
      </c>
      <c r="C91" s="258">
        <v>1810.0</v>
      </c>
      <c r="D91" s="258" t="s">
        <v>863</v>
      </c>
      <c r="E91" s="258" t="s">
        <v>1464</v>
      </c>
      <c r="F91" s="258" t="s">
        <v>1460</v>
      </c>
      <c r="G91" s="258">
        <v>74.0</v>
      </c>
      <c r="H91" s="261">
        <v>45674.0</v>
      </c>
      <c r="I91" s="258" t="s">
        <v>1620</v>
      </c>
      <c r="J91" s="258" t="s">
        <v>1538</v>
      </c>
      <c r="K91" s="125"/>
    </row>
    <row r="92" ht="15.75" customHeight="1">
      <c r="A92" s="258">
        <v>87.0</v>
      </c>
      <c r="B92" s="258">
        <v>11420.0</v>
      </c>
      <c r="C92" s="258">
        <v>1811.0</v>
      </c>
      <c r="D92" s="258" t="s">
        <v>803</v>
      </c>
      <c r="E92" s="258" t="s">
        <v>1464</v>
      </c>
      <c r="F92" s="258" t="s">
        <v>1460</v>
      </c>
      <c r="G92" s="258">
        <v>33.0</v>
      </c>
      <c r="H92" s="261">
        <v>45674.0</v>
      </c>
      <c r="I92" s="258" t="s">
        <v>1621</v>
      </c>
      <c r="J92" s="258" t="s">
        <v>1538</v>
      </c>
      <c r="K92" s="125"/>
    </row>
    <row r="93" ht="15.75" customHeight="1">
      <c r="A93" s="258">
        <v>88.0</v>
      </c>
      <c r="B93" s="258">
        <v>11421.0</v>
      </c>
      <c r="C93" s="258">
        <v>1812.0</v>
      </c>
      <c r="D93" s="258" t="s">
        <v>823</v>
      </c>
      <c r="E93" s="258" t="s">
        <v>1456</v>
      </c>
      <c r="F93" s="258" t="s">
        <v>1457</v>
      </c>
      <c r="G93" s="258">
        <v>60.0</v>
      </c>
      <c r="H93" s="261">
        <v>45674.0</v>
      </c>
      <c r="I93" s="258" t="s">
        <v>1622</v>
      </c>
      <c r="J93" s="258" t="s">
        <v>1530</v>
      </c>
      <c r="K93" s="125"/>
    </row>
    <row r="94" ht="15.75" customHeight="1">
      <c r="A94" s="258">
        <v>89.0</v>
      </c>
      <c r="B94" s="258">
        <v>11422.0</v>
      </c>
      <c r="C94" s="258">
        <v>1813.0</v>
      </c>
      <c r="D94" s="258" t="s">
        <v>796</v>
      </c>
      <c r="E94" s="258" t="s">
        <v>1464</v>
      </c>
      <c r="F94" s="258" t="s">
        <v>1460</v>
      </c>
      <c r="G94" s="258">
        <v>2.0</v>
      </c>
      <c r="H94" s="261">
        <v>45674.0</v>
      </c>
      <c r="I94" s="258" t="s">
        <v>1623</v>
      </c>
      <c r="J94" s="258" t="s">
        <v>1624</v>
      </c>
      <c r="K94" s="125"/>
    </row>
    <row r="95" ht="15.75" customHeight="1">
      <c r="A95" s="258">
        <v>90.0</v>
      </c>
      <c r="B95" s="258">
        <v>11444.0</v>
      </c>
      <c r="C95" s="258">
        <v>1814.0</v>
      </c>
      <c r="D95" s="258" t="s">
        <v>1625</v>
      </c>
      <c r="E95" s="258" t="s">
        <v>1464</v>
      </c>
      <c r="F95" s="258" t="s">
        <v>1460</v>
      </c>
      <c r="G95" s="258">
        <v>5.0</v>
      </c>
      <c r="H95" s="261">
        <v>45675.0</v>
      </c>
      <c r="I95" s="258" t="s">
        <v>1626</v>
      </c>
      <c r="J95" s="258" t="s">
        <v>1627</v>
      </c>
      <c r="K95" s="125"/>
    </row>
    <row r="96" ht="15.75" customHeight="1">
      <c r="A96" s="258">
        <v>91.0</v>
      </c>
      <c r="B96" s="258">
        <v>7119.0</v>
      </c>
      <c r="C96" s="258">
        <v>1815.0</v>
      </c>
      <c r="D96" s="258" t="s">
        <v>902</v>
      </c>
      <c r="E96" s="258" t="s">
        <v>1464</v>
      </c>
      <c r="F96" s="258" t="s">
        <v>1460</v>
      </c>
      <c r="G96" s="258">
        <v>34.0</v>
      </c>
      <c r="H96" s="261">
        <v>45675.0</v>
      </c>
      <c r="I96" s="258" t="s">
        <v>1628</v>
      </c>
      <c r="J96" s="258" t="s">
        <v>1629</v>
      </c>
      <c r="K96" s="125"/>
    </row>
    <row r="97" ht="15.75" customHeight="1">
      <c r="A97" s="258">
        <v>92.0</v>
      </c>
      <c r="B97" s="258">
        <v>11460.0</v>
      </c>
      <c r="C97" s="258">
        <v>1816.0</v>
      </c>
      <c r="D97" s="258" t="s">
        <v>924</v>
      </c>
      <c r="E97" s="258" t="s">
        <v>1464</v>
      </c>
      <c r="F97" s="258" t="s">
        <v>1460</v>
      </c>
      <c r="G97" s="258">
        <v>29.0</v>
      </c>
      <c r="H97" s="261">
        <v>45675.0</v>
      </c>
      <c r="I97" s="258" t="s">
        <v>1630</v>
      </c>
      <c r="J97" s="258" t="s">
        <v>1493</v>
      </c>
      <c r="K97" s="125"/>
    </row>
    <row r="98" ht="15.75" customHeight="1">
      <c r="A98" s="258">
        <v>93.0</v>
      </c>
      <c r="B98" s="258">
        <v>11466.0</v>
      </c>
      <c r="C98" s="258">
        <v>1817.0</v>
      </c>
      <c r="D98" s="258" t="s">
        <v>1631</v>
      </c>
      <c r="E98" s="258" t="s">
        <v>1456</v>
      </c>
      <c r="F98" s="258" t="s">
        <v>1457</v>
      </c>
      <c r="G98" s="258">
        <v>53.0</v>
      </c>
      <c r="H98" s="261">
        <v>45675.0</v>
      </c>
      <c r="I98" s="258" t="s">
        <v>1632</v>
      </c>
      <c r="J98" s="258" t="s">
        <v>1493</v>
      </c>
      <c r="K98" s="125"/>
    </row>
    <row r="99" ht="15.75" customHeight="1">
      <c r="A99" s="258">
        <v>94.0</v>
      </c>
      <c r="B99" s="258">
        <v>11173.0</v>
      </c>
      <c r="C99" s="258">
        <v>1818.0</v>
      </c>
      <c r="D99" s="258" t="s">
        <v>914</v>
      </c>
      <c r="E99" s="258" t="s">
        <v>1464</v>
      </c>
      <c r="F99" s="258" t="s">
        <v>1460</v>
      </c>
      <c r="G99" s="258">
        <v>25.0</v>
      </c>
      <c r="H99" s="261">
        <v>45675.0</v>
      </c>
      <c r="I99" s="258" t="s">
        <v>1633</v>
      </c>
      <c r="J99" s="258" t="s">
        <v>1475</v>
      </c>
      <c r="K99" s="125"/>
    </row>
    <row r="100" ht="15.75" customHeight="1">
      <c r="A100" s="258">
        <v>95.0</v>
      </c>
      <c r="B100" s="258">
        <v>7830.0</v>
      </c>
      <c r="C100" s="258">
        <v>1819.0</v>
      </c>
      <c r="D100" s="258" t="s">
        <v>830</v>
      </c>
      <c r="E100" s="258" t="s">
        <v>1464</v>
      </c>
      <c r="F100" s="258" t="s">
        <v>1460</v>
      </c>
      <c r="G100" s="258">
        <v>28.0</v>
      </c>
      <c r="H100" s="261">
        <v>45675.0</v>
      </c>
      <c r="I100" s="258" t="s">
        <v>1634</v>
      </c>
      <c r="J100" s="258" t="s">
        <v>1635</v>
      </c>
      <c r="K100" s="125"/>
    </row>
    <row r="101" ht="15.75" customHeight="1">
      <c r="A101" s="258">
        <v>96.0</v>
      </c>
      <c r="B101" s="258">
        <v>11471.0</v>
      </c>
      <c r="C101" s="258">
        <v>1820.0</v>
      </c>
      <c r="D101" s="258" t="s">
        <v>946</v>
      </c>
      <c r="E101" s="258" t="s">
        <v>1464</v>
      </c>
      <c r="F101" s="258" t="s">
        <v>1460</v>
      </c>
      <c r="G101" s="258">
        <v>0.0</v>
      </c>
      <c r="H101" s="261">
        <v>45675.0</v>
      </c>
      <c r="I101" s="258" t="s">
        <v>1636</v>
      </c>
      <c r="J101" s="258" t="s">
        <v>1637</v>
      </c>
      <c r="K101" s="125"/>
    </row>
    <row r="102" ht="15.75" customHeight="1">
      <c r="A102" s="258">
        <v>97.0</v>
      </c>
      <c r="B102" s="258">
        <v>11473.0</v>
      </c>
      <c r="C102" s="258">
        <v>1821.0</v>
      </c>
      <c r="D102" s="258" t="s">
        <v>1638</v>
      </c>
      <c r="E102" s="258" t="s">
        <v>1464</v>
      </c>
      <c r="F102" s="258" t="s">
        <v>1460</v>
      </c>
      <c r="G102" s="258">
        <v>0.0</v>
      </c>
      <c r="H102" s="261">
        <v>45676.0</v>
      </c>
      <c r="I102" s="258" t="s">
        <v>1639</v>
      </c>
      <c r="J102" s="258" t="s">
        <v>1569</v>
      </c>
      <c r="K102" s="125"/>
    </row>
    <row r="103" ht="15.75" customHeight="1">
      <c r="A103" s="258">
        <v>98.0</v>
      </c>
      <c r="B103" s="258">
        <v>11472.0</v>
      </c>
      <c r="C103" s="258">
        <v>1822.0</v>
      </c>
      <c r="D103" s="258" t="s">
        <v>1640</v>
      </c>
      <c r="E103" s="258" t="s">
        <v>1456</v>
      </c>
      <c r="F103" s="258" t="s">
        <v>1457</v>
      </c>
      <c r="G103" s="258">
        <v>29.0</v>
      </c>
      <c r="H103" s="261">
        <v>45676.0</v>
      </c>
      <c r="I103" s="258" t="s">
        <v>1641</v>
      </c>
      <c r="J103" s="258" t="s">
        <v>1500</v>
      </c>
      <c r="K103" s="125"/>
    </row>
    <row r="104" ht="15.75" customHeight="1">
      <c r="A104" s="258">
        <v>99.0</v>
      </c>
      <c r="B104" s="258">
        <v>10919.0</v>
      </c>
      <c r="C104" s="258">
        <v>1823.0</v>
      </c>
      <c r="D104" s="258" t="s">
        <v>886</v>
      </c>
      <c r="E104" s="258" t="s">
        <v>1456</v>
      </c>
      <c r="F104" s="258" t="s">
        <v>1460</v>
      </c>
      <c r="G104" s="258">
        <v>46.0</v>
      </c>
      <c r="H104" s="261">
        <v>45676.0</v>
      </c>
      <c r="I104" s="258" t="s">
        <v>1642</v>
      </c>
      <c r="J104" s="258" t="s">
        <v>1530</v>
      </c>
      <c r="K104" s="125"/>
    </row>
    <row r="105" ht="15.75" customHeight="1">
      <c r="A105" s="258">
        <v>100.0</v>
      </c>
      <c r="B105" s="258">
        <v>11481.0</v>
      </c>
      <c r="C105" s="258">
        <v>1824.0</v>
      </c>
      <c r="D105" s="258" t="s">
        <v>1292</v>
      </c>
      <c r="E105" s="258" t="s">
        <v>1464</v>
      </c>
      <c r="F105" s="258" t="s">
        <v>1460</v>
      </c>
      <c r="G105" s="258">
        <v>18.0</v>
      </c>
      <c r="H105" s="261">
        <v>45676.0</v>
      </c>
      <c r="I105" s="258" t="s">
        <v>1643</v>
      </c>
      <c r="J105" s="258" t="s">
        <v>1498</v>
      </c>
      <c r="K105" s="125"/>
    </row>
    <row r="106" ht="15.75" customHeight="1">
      <c r="A106" s="258">
        <v>101.0</v>
      </c>
      <c r="B106" s="258">
        <v>11476.0</v>
      </c>
      <c r="C106" s="258">
        <v>1825.0</v>
      </c>
      <c r="D106" s="258" t="s">
        <v>870</v>
      </c>
      <c r="E106" s="258" t="s">
        <v>1464</v>
      </c>
      <c r="F106" s="258" t="s">
        <v>1460</v>
      </c>
      <c r="G106" s="258">
        <v>0.0</v>
      </c>
      <c r="H106" s="261">
        <v>45676.0</v>
      </c>
      <c r="I106" s="258" t="s">
        <v>1644</v>
      </c>
      <c r="J106" s="258" t="s">
        <v>1645</v>
      </c>
      <c r="K106" s="125"/>
    </row>
    <row r="107" ht="15.75" customHeight="1">
      <c r="A107" s="258">
        <v>102.0</v>
      </c>
      <c r="B107" s="258">
        <v>11482.0</v>
      </c>
      <c r="C107" s="258">
        <v>1826.0</v>
      </c>
      <c r="D107" s="258" t="s">
        <v>928</v>
      </c>
      <c r="E107" s="258" t="s">
        <v>1464</v>
      </c>
      <c r="F107" s="258" t="s">
        <v>1460</v>
      </c>
      <c r="G107" s="258">
        <v>3.0</v>
      </c>
      <c r="H107" s="261">
        <v>45676.0</v>
      </c>
      <c r="I107" s="258" t="s">
        <v>1646</v>
      </c>
      <c r="J107" s="258" t="s">
        <v>1647</v>
      </c>
      <c r="K107" s="125"/>
    </row>
    <row r="108" ht="15.75" customHeight="1">
      <c r="A108" s="258">
        <v>103.0</v>
      </c>
      <c r="B108" s="258">
        <v>11483.0</v>
      </c>
      <c r="C108" s="258">
        <v>1827.0</v>
      </c>
      <c r="D108" s="258" t="s">
        <v>1648</v>
      </c>
      <c r="E108" s="258" t="s">
        <v>1456</v>
      </c>
      <c r="F108" s="258" t="s">
        <v>1457</v>
      </c>
      <c r="G108" s="258">
        <v>4.0</v>
      </c>
      <c r="H108" s="261">
        <v>45676.0</v>
      </c>
      <c r="I108" s="258" t="s">
        <v>1649</v>
      </c>
      <c r="J108" s="258" t="s">
        <v>1561</v>
      </c>
      <c r="K108" s="125"/>
    </row>
    <row r="109" ht="15.75" customHeight="1">
      <c r="A109" s="258">
        <v>104.0</v>
      </c>
      <c r="B109" s="258">
        <v>11486.0</v>
      </c>
      <c r="C109" s="258">
        <v>1828.0</v>
      </c>
      <c r="D109" s="258" t="s">
        <v>1650</v>
      </c>
      <c r="E109" s="258" t="s">
        <v>1464</v>
      </c>
      <c r="F109" s="258" t="s">
        <v>1457</v>
      </c>
      <c r="G109" s="258">
        <v>0.0</v>
      </c>
      <c r="H109" s="261">
        <v>45676.0</v>
      </c>
      <c r="I109" s="258" t="s">
        <v>1651</v>
      </c>
      <c r="J109" s="258" t="s">
        <v>1652</v>
      </c>
      <c r="K109" s="125"/>
    </row>
    <row r="110" ht="15.75" customHeight="1">
      <c r="A110" s="258">
        <v>105.0</v>
      </c>
      <c r="B110" s="258">
        <v>11490.0</v>
      </c>
      <c r="C110" s="258">
        <v>1829.0</v>
      </c>
      <c r="D110" s="258" t="s">
        <v>844</v>
      </c>
      <c r="E110" s="258" t="s">
        <v>1464</v>
      </c>
      <c r="F110" s="258" t="s">
        <v>1460</v>
      </c>
      <c r="G110" s="258">
        <v>30.0</v>
      </c>
      <c r="H110" s="261">
        <v>45676.0</v>
      </c>
      <c r="I110" s="258" t="s">
        <v>1653</v>
      </c>
      <c r="J110" s="258" t="s">
        <v>1533</v>
      </c>
      <c r="K110" s="125"/>
    </row>
    <row r="111" ht="15.75" customHeight="1">
      <c r="A111" s="258">
        <v>106.0</v>
      </c>
      <c r="B111" s="258">
        <v>11487.0</v>
      </c>
      <c r="C111" s="258">
        <v>1830.0</v>
      </c>
      <c r="D111" s="258" t="s">
        <v>881</v>
      </c>
      <c r="E111" s="258" t="s">
        <v>1456</v>
      </c>
      <c r="F111" s="258" t="s">
        <v>1460</v>
      </c>
      <c r="G111" s="258">
        <v>36.0</v>
      </c>
      <c r="H111" s="261">
        <v>45676.0</v>
      </c>
      <c r="I111" s="258" t="s">
        <v>1654</v>
      </c>
      <c r="J111" s="258" t="s">
        <v>1493</v>
      </c>
      <c r="K111" s="125"/>
    </row>
    <row r="112" ht="15.75" customHeight="1">
      <c r="A112" s="258">
        <v>107.0</v>
      </c>
      <c r="B112" s="258">
        <v>11493.0</v>
      </c>
      <c r="C112" s="258">
        <v>1831.0</v>
      </c>
      <c r="D112" s="258" t="s">
        <v>1655</v>
      </c>
      <c r="E112" s="258" t="s">
        <v>1464</v>
      </c>
      <c r="F112" s="258" t="s">
        <v>1460</v>
      </c>
      <c r="G112" s="258">
        <v>0.0</v>
      </c>
      <c r="H112" s="261">
        <v>45676.0</v>
      </c>
      <c r="I112" s="258" t="s">
        <v>1656</v>
      </c>
      <c r="J112" s="258" t="s">
        <v>1480</v>
      </c>
      <c r="K112" s="125"/>
    </row>
    <row r="113" ht="15.75" customHeight="1">
      <c r="A113" s="258">
        <v>108.0</v>
      </c>
      <c r="B113" s="258">
        <v>11399.0</v>
      </c>
      <c r="C113" s="258">
        <v>1832.0</v>
      </c>
      <c r="D113" s="258" t="s">
        <v>1260</v>
      </c>
      <c r="E113" s="258" t="s">
        <v>1464</v>
      </c>
      <c r="F113" s="258" t="s">
        <v>1460</v>
      </c>
      <c r="G113" s="258">
        <v>50.0</v>
      </c>
      <c r="H113" s="261">
        <v>45677.0</v>
      </c>
      <c r="I113" s="258" t="s">
        <v>1657</v>
      </c>
      <c r="J113" s="258" t="s">
        <v>1533</v>
      </c>
      <c r="K113" s="125"/>
    </row>
    <row r="114" ht="15.75" customHeight="1">
      <c r="A114" s="258">
        <v>109.0</v>
      </c>
      <c r="B114" s="258">
        <v>11516.0</v>
      </c>
      <c r="C114" s="258">
        <v>1833.0</v>
      </c>
      <c r="D114" s="258" t="s">
        <v>1658</v>
      </c>
      <c r="E114" s="258" t="s">
        <v>1464</v>
      </c>
      <c r="F114" s="258" t="s">
        <v>1457</v>
      </c>
      <c r="G114" s="258">
        <v>14.0</v>
      </c>
      <c r="H114" s="261">
        <v>45677.0</v>
      </c>
      <c r="I114" s="258" t="s">
        <v>1659</v>
      </c>
      <c r="J114" s="258" t="s">
        <v>1533</v>
      </c>
      <c r="K114" s="125"/>
    </row>
    <row r="115" ht="15.75" customHeight="1">
      <c r="A115" s="258">
        <v>110.0</v>
      </c>
      <c r="B115" s="258">
        <v>11517.0</v>
      </c>
      <c r="C115" s="258">
        <v>1834.0</v>
      </c>
      <c r="D115" s="258" t="s">
        <v>1005</v>
      </c>
      <c r="E115" s="258" t="s">
        <v>1464</v>
      </c>
      <c r="F115" s="258" t="s">
        <v>1460</v>
      </c>
      <c r="G115" s="258">
        <v>70.0</v>
      </c>
      <c r="H115" s="261">
        <v>45677.0</v>
      </c>
      <c r="I115" s="258" t="s">
        <v>1660</v>
      </c>
      <c r="J115" s="258" t="s">
        <v>1533</v>
      </c>
      <c r="K115" s="125"/>
    </row>
    <row r="116" ht="15.75" customHeight="1">
      <c r="A116" s="258">
        <v>111.0</v>
      </c>
      <c r="B116" s="258">
        <v>11522.0</v>
      </c>
      <c r="C116" s="258">
        <v>1835.0</v>
      </c>
      <c r="D116" s="258" t="s">
        <v>933</v>
      </c>
      <c r="E116" s="258" t="s">
        <v>1464</v>
      </c>
      <c r="F116" s="258" t="s">
        <v>1457</v>
      </c>
      <c r="G116" s="258">
        <v>45.0</v>
      </c>
      <c r="H116" s="261">
        <v>45677.0</v>
      </c>
      <c r="I116" s="258" t="s">
        <v>1661</v>
      </c>
      <c r="J116" s="258" t="s">
        <v>1493</v>
      </c>
      <c r="K116" s="125"/>
    </row>
    <row r="117" ht="15.75" customHeight="1">
      <c r="A117" s="258">
        <v>112.0</v>
      </c>
      <c r="B117" s="258">
        <v>11523.0</v>
      </c>
      <c r="C117" s="258">
        <v>1836.0</v>
      </c>
      <c r="D117" s="258" t="s">
        <v>967</v>
      </c>
      <c r="E117" s="258" t="s">
        <v>1456</v>
      </c>
      <c r="F117" s="258" t="s">
        <v>1460</v>
      </c>
      <c r="G117" s="258">
        <v>6.0</v>
      </c>
      <c r="H117" s="261">
        <v>45677.0</v>
      </c>
      <c r="I117" s="258" t="s">
        <v>1662</v>
      </c>
      <c r="J117" s="258" t="s">
        <v>1495</v>
      </c>
      <c r="K117" s="125"/>
    </row>
    <row r="118" ht="15.75" customHeight="1">
      <c r="A118" s="258">
        <v>113.0</v>
      </c>
      <c r="B118" s="258">
        <v>11526.0</v>
      </c>
      <c r="C118" s="258">
        <v>1837.0</v>
      </c>
      <c r="D118" s="258" t="s">
        <v>1663</v>
      </c>
      <c r="E118" s="258" t="s">
        <v>1456</v>
      </c>
      <c r="F118" s="258" t="s">
        <v>1460</v>
      </c>
      <c r="G118" s="258">
        <v>0.0</v>
      </c>
      <c r="H118" s="261">
        <v>45678.0</v>
      </c>
      <c r="I118" s="258" t="s">
        <v>1664</v>
      </c>
      <c r="J118" s="258" t="s">
        <v>1470</v>
      </c>
      <c r="K118" s="125"/>
    </row>
    <row r="119" ht="15.75" customHeight="1">
      <c r="A119" s="258">
        <v>114.0</v>
      </c>
      <c r="B119" s="258">
        <v>7774.0</v>
      </c>
      <c r="C119" s="258">
        <v>1838.0</v>
      </c>
      <c r="D119" s="258" t="s">
        <v>962</v>
      </c>
      <c r="E119" s="258" t="s">
        <v>1464</v>
      </c>
      <c r="F119" s="258" t="s">
        <v>1460</v>
      </c>
      <c r="G119" s="258">
        <v>24.0</v>
      </c>
      <c r="H119" s="261">
        <v>45678.0</v>
      </c>
      <c r="I119" s="258" t="s">
        <v>1665</v>
      </c>
      <c r="J119" s="258" t="s">
        <v>1666</v>
      </c>
      <c r="K119" s="125"/>
    </row>
    <row r="120" ht="15.75" customHeight="1">
      <c r="A120" s="258">
        <v>115.0</v>
      </c>
      <c r="B120" s="258">
        <v>11046.0</v>
      </c>
      <c r="C120" s="258">
        <v>1839.0</v>
      </c>
      <c r="D120" s="258" t="s">
        <v>1667</v>
      </c>
      <c r="E120" s="258" t="s">
        <v>1464</v>
      </c>
      <c r="F120" s="258" t="s">
        <v>1460</v>
      </c>
      <c r="G120" s="258">
        <v>9.0</v>
      </c>
      <c r="H120" s="261">
        <v>45678.0</v>
      </c>
      <c r="I120" s="258" t="s">
        <v>1668</v>
      </c>
      <c r="J120" s="258" t="s">
        <v>1637</v>
      </c>
      <c r="K120" s="125"/>
    </row>
    <row r="121" ht="15.75" customHeight="1">
      <c r="A121" s="258">
        <v>116.0</v>
      </c>
      <c r="B121" s="258">
        <v>11557.0</v>
      </c>
      <c r="C121" s="258">
        <v>1840.0</v>
      </c>
      <c r="D121" s="258" t="s">
        <v>981</v>
      </c>
      <c r="E121" s="258" t="s">
        <v>1464</v>
      </c>
      <c r="F121" s="258" t="s">
        <v>1457</v>
      </c>
      <c r="G121" s="258">
        <v>43.0</v>
      </c>
      <c r="H121" s="261">
        <v>45678.0</v>
      </c>
      <c r="I121" s="258" t="s">
        <v>1669</v>
      </c>
      <c r="J121" s="258" t="s">
        <v>1493</v>
      </c>
      <c r="K121" s="125"/>
    </row>
    <row r="122" ht="15.75" customHeight="1">
      <c r="A122" s="258">
        <v>117.0</v>
      </c>
      <c r="B122" s="258">
        <v>9051.0</v>
      </c>
      <c r="C122" s="258">
        <v>1841.0</v>
      </c>
      <c r="D122" s="258" t="s">
        <v>1012</v>
      </c>
      <c r="E122" s="258" t="s">
        <v>1464</v>
      </c>
      <c r="F122" s="258" t="s">
        <v>1460</v>
      </c>
      <c r="G122" s="258">
        <v>37.0</v>
      </c>
      <c r="H122" s="261">
        <v>45678.0</v>
      </c>
      <c r="I122" s="258" t="s">
        <v>1670</v>
      </c>
      <c r="J122" s="258" t="s">
        <v>1671</v>
      </c>
      <c r="K122" s="125"/>
    </row>
    <row r="123" ht="15.75" customHeight="1">
      <c r="A123" s="258">
        <v>118.0</v>
      </c>
      <c r="B123" s="258">
        <v>11565.0</v>
      </c>
      <c r="C123" s="258">
        <v>1842.0</v>
      </c>
      <c r="D123" s="258" t="s">
        <v>1672</v>
      </c>
      <c r="E123" s="258" t="s">
        <v>1456</v>
      </c>
      <c r="F123" s="258" t="s">
        <v>1457</v>
      </c>
      <c r="G123" s="258">
        <v>12.0</v>
      </c>
      <c r="H123" s="261">
        <v>45678.0</v>
      </c>
      <c r="I123" s="258" t="s">
        <v>1673</v>
      </c>
      <c r="J123" s="258" t="s">
        <v>1574</v>
      </c>
      <c r="K123" s="125"/>
    </row>
    <row r="124" ht="15.75" customHeight="1">
      <c r="A124" s="258">
        <v>119.0</v>
      </c>
      <c r="B124" s="258">
        <v>11567.0</v>
      </c>
      <c r="C124" s="258">
        <v>1843.0</v>
      </c>
      <c r="D124" s="258" t="s">
        <v>1674</v>
      </c>
      <c r="E124" s="258" t="s">
        <v>1464</v>
      </c>
      <c r="F124" s="258" t="s">
        <v>1457</v>
      </c>
      <c r="G124" s="258">
        <v>1.0</v>
      </c>
      <c r="H124" s="261">
        <v>45679.0</v>
      </c>
      <c r="I124" s="258" t="s">
        <v>1675</v>
      </c>
      <c r="J124" s="258" t="s">
        <v>1512</v>
      </c>
      <c r="K124" s="125"/>
    </row>
    <row r="125" ht="15.75" customHeight="1">
      <c r="A125" s="258">
        <v>120.0</v>
      </c>
      <c r="B125" s="258">
        <v>11564.0</v>
      </c>
      <c r="C125" s="258">
        <v>1844.0</v>
      </c>
      <c r="D125" s="258" t="s">
        <v>1676</v>
      </c>
      <c r="E125" s="258" t="s">
        <v>1456</v>
      </c>
      <c r="F125" s="258" t="s">
        <v>1460</v>
      </c>
      <c r="G125" s="258">
        <v>20.0</v>
      </c>
      <c r="H125" s="261">
        <v>45679.0</v>
      </c>
      <c r="I125" s="258" t="s">
        <v>1677</v>
      </c>
      <c r="J125" s="258" t="s">
        <v>1599</v>
      </c>
      <c r="K125" s="125"/>
    </row>
    <row r="126" ht="15.75" customHeight="1">
      <c r="A126" s="258">
        <v>121.0</v>
      </c>
      <c r="B126" s="258">
        <v>11573.0</v>
      </c>
      <c r="C126" s="258">
        <v>1845.0</v>
      </c>
      <c r="D126" s="258" t="s">
        <v>1011</v>
      </c>
      <c r="E126" s="258" t="s">
        <v>1464</v>
      </c>
      <c r="F126" s="258" t="s">
        <v>1460</v>
      </c>
      <c r="G126" s="258">
        <v>0.0</v>
      </c>
      <c r="H126" s="261">
        <v>45679.0</v>
      </c>
      <c r="I126" s="258" t="s">
        <v>1678</v>
      </c>
      <c r="J126" s="258" t="s">
        <v>1561</v>
      </c>
      <c r="K126" s="125"/>
    </row>
    <row r="127" ht="15.75" customHeight="1">
      <c r="A127" s="258">
        <v>122.0</v>
      </c>
      <c r="B127" s="258">
        <v>11577.0</v>
      </c>
      <c r="C127" s="258">
        <v>1846.0</v>
      </c>
      <c r="D127" s="258" t="s">
        <v>1268</v>
      </c>
      <c r="E127" s="258" t="s">
        <v>1464</v>
      </c>
      <c r="F127" s="258" t="s">
        <v>1457</v>
      </c>
      <c r="G127" s="258">
        <v>35.0</v>
      </c>
      <c r="H127" s="261">
        <v>45679.0</v>
      </c>
      <c r="I127" s="258" t="s">
        <v>1679</v>
      </c>
      <c r="J127" s="258" t="s">
        <v>1493</v>
      </c>
      <c r="K127" s="125"/>
    </row>
    <row r="128" ht="15.75" customHeight="1">
      <c r="A128" s="258">
        <v>123.0</v>
      </c>
      <c r="B128" s="258">
        <v>11586.0</v>
      </c>
      <c r="C128" s="258">
        <v>1847.0</v>
      </c>
      <c r="D128" s="258" t="s">
        <v>999</v>
      </c>
      <c r="E128" s="258" t="s">
        <v>1456</v>
      </c>
      <c r="F128" s="258" t="s">
        <v>1460</v>
      </c>
      <c r="G128" s="258">
        <v>2.0</v>
      </c>
      <c r="H128" s="261">
        <v>45679.0</v>
      </c>
      <c r="I128" s="258" t="s">
        <v>1680</v>
      </c>
      <c r="J128" s="258" t="s">
        <v>1480</v>
      </c>
      <c r="K128" s="125"/>
    </row>
    <row r="129" ht="15.75" customHeight="1">
      <c r="A129" s="258">
        <v>124.0</v>
      </c>
      <c r="B129" s="258">
        <v>11585.0</v>
      </c>
      <c r="C129" s="258">
        <v>1848.0</v>
      </c>
      <c r="D129" s="258" t="s">
        <v>1681</v>
      </c>
      <c r="E129" s="258" t="s">
        <v>1456</v>
      </c>
      <c r="F129" s="258" t="s">
        <v>1457</v>
      </c>
      <c r="G129" s="258">
        <v>18.0</v>
      </c>
      <c r="H129" s="261">
        <v>45679.0</v>
      </c>
      <c r="I129" s="258" t="s">
        <v>1682</v>
      </c>
      <c r="J129" s="258" t="s">
        <v>1627</v>
      </c>
      <c r="K129" s="125"/>
    </row>
    <row r="130" ht="15.75" customHeight="1">
      <c r="A130" s="258">
        <v>125.0</v>
      </c>
      <c r="B130" s="258">
        <v>11593.0</v>
      </c>
      <c r="C130" s="258">
        <v>1849.0</v>
      </c>
      <c r="D130" s="258" t="s">
        <v>1033</v>
      </c>
      <c r="E130" s="258" t="s">
        <v>1456</v>
      </c>
      <c r="F130" s="258" t="s">
        <v>1460</v>
      </c>
      <c r="G130" s="258">
        <v>22.0</v>
      </c>
      <c r="H130" s="261">
        <v>45679.0</v>
      </c>
      <c r="I130" s="258" t="s">
        <v>1683</v>
      </c>
      <c r="J130" s="258" t="s">
        <v>1684</v>
      </c>
      <c r="K130" s="125"/>
    </row>
    <row r="131" ht="15.75" customHeight="1">
      <c r="A131" s="258">
        <v>126.0</v>
      </c>
      <c r="B131" s="258">
        <v>11594.0</v>
      </c>
      <c r="C131" s="258">
        <v>1850.0</v>
      </c>
      <c r="D131" s="258" t="s">
        <v>1685</v>
      </c>
      <c r="E131" s="258" t="s">
        <v>1456</v>
      </c>
      <c r="F131" s="258" t="s">
        <v>1460</v>
      </c>
      <c r="G131" s="258">
        <v>76.0</v>
      </c>
      <c r="H131" s="261">
        <v>45679.0</v>
      </c>
      <c r="I131" s="258" t="s">
        <v>1686</v>
      </c>
      <c r="J131" s="258" t="s">
        <v>1505</v>
      </c>
      <c r="K131" s="125"/>
    </row>
    <row r="132" ht="15.75" customHeight="1">
      <c r="A132" s="258">
        <v>127.0</v>
      </c>
      <c r="B132" s="258">
        <v>11601.0</v>
      </c>
      <c r="C132" s="258">
        <v>1851.0</v>
      </c>
      <c r="D132" s="258" t="s">
        <v>1081</v>
      </c>
      <c r="E132" s="258" t="s">
        <v>1464</v>
      </c>
      <c r="F132" s="258" t="s">
        <v>1460</v>
      </c>
      <c r="G132" s="258">
        <v>47.0</v>
      </c>
      <c r="H132" s="261">
        <v>45679.0</v>
      </c>
      <c r="I132" s="258" t="s">
        <v>1687</v>
      </c>
      <c r="J132" s="258" t="s">
        <v>1493</v>
      </c>
      <c r="K132" s="125"/>
    </row>
    <row r="133" ht="15.75" customHeight="1">
      <c r="A133" s="258">
        <v>128.0</v>
      </c>
      <c r="B133" s="258">
        <v>9934.0</v>
      </c>
      <c r="C133" s="258">
        <v>1852.0</v>
      </c>
      <c r="D133" s="258" t="s">
        <v>1025</v>
      </c>
      <c r="E133" s="258" t="s">
        <v>1456</v>
      </c>
      <c r="F133" s="258" t="s">
        <v>1457</v>
      </c>
      <c r="G133" s="258">
        <v>27.0</v>
      </c>
      <c r="H133" s="261">
        <v>45680.0</v>
      </c>
      <c r="I133" s="258" t="s">
        <v>1688</v>
      </c>
      <c r="J133" s="258" t="s">
        <v>1500</v>
      </c>
      <c r="K133" s="125"/>
    </row>
    <row r="134" ht="15.75" customHeight="1">
      <c r="A134" s="258">
        <v>129.0</v>
      </c>
      <c r="B134" s="258">
        <v>11606.0</v>
      </c>
      <c r="C134" s="258">
        <v>1853.0</v>
      </c>
      <c r="D134" s="258" t="s">
        <v>1689</v>
      </c>
      <c r="E134" s="258" t="s">
        <v>1464</v>
      </c>
      <c r="F134" s="258" t="s">
        <v>1460</v>
      </c>
      <c r="G134" s="258">
        <v>60.0</v>
      </c>
      <c r="H134" s="261">
        <v>45680.0</v>
      </c>
      <c r="I134" s="258" t="s">
        <v>1690</v>
      </c>
      <c r="J134" s="258" t="s">
        <v>1493</v>
      </c>
      <c r="K134" s="125"/>
    </row>
    <row r="135" ht="15.75" customHeight="1">
      <c r="A135" s="258">
        <v>130.0</v>
      </c>
      <c r="B135" s="258">
        <v>11607.0</v>
      </c>
      <c r="C135" s="258">
        <v>1854.0</v>
      </c>
      <c r="D135" s="258" t="s">
        <v>1691</v>
      </c>
      <c r="E135" s="258" t="s">
        <v>1464</v>
      </c>
      <c r="F135" s="258" t="s">
        <v>1460</v>
      </c>
      <c r="G135" s="258">
        <v>0.0</v>
      </c>
      <c r="H135" s="261">
        <v>45680.0</v>
      </c>
      <c r="I135" s="258" t="s">
        <v>1692</v>
      </c>
      <c r="J135" s="258" t="s">
        <v>1487</v>
      </c>
      <c r="K135" s="125"/>
    </row>
    <row r="136" ht="15.75" customHeight="1">
      <c r="A136" s="258">
        <v>131.0</v>
      </c>
      <c r="B136" s="258">
        <v>11620.0</v>
      </c>
      <c r="C136" s="258">
        <v>1855.0</v>
      </c>
      <c r="D136" s="258" t="s">
        <v>1693</v>
      </c>
      <c r="E136" s="258" t="s">
        <v>1464</v>
      </c>
      <c r="F136" s="258" t="s">
        <v>1457</v>
      </c>
      <c r="G136" s="258">
        <v>9.0</v>
      </c>
      <c r="H136" s="261">
        <v>45680.0</v>
      </c>
      <c r="I136" s="258" t="s">
        <v>1694</v>
      </c>
      <c r="J136" s="258" t="s">
        <v>1647</v>
      </c>
      <c r="K136" s="125"/>
    </row>
    <row r="137" ht="15.75" customHeight="1">
      <c r="A137" s="258">
        <v>132.0</v>
      </c>
      <c r="B137" s="258">
        <v>11624.0</v>
      </c>
      <c r="C137" s="258">
        <v>1856.0</v>
      </c>
      <c r="D137" s="258" t="s">
        <v>1695</v>
      </c>
      <c r="E137" s="258" t="s">
        <v>1456</v>
      </c>
      <c r="F137" s="258" t="s">
        <v>1457</v>
      </c>
      <c r="G137" s="258">
        <v>25.0</v>
      </c>
      <c r="H137" s="261">
        <v>45680.0</v>
      </c>
      <c r="I137" s="258" t="s">
        <v>1696</v>
      </c>
      <c r="J137" s="258" t="s">
        <v>1619</v>
      </c>
      <c r="K137" s="125"/>
    </row>
    <row r="138" ht="15.75" customHeight="1">
      <c r="A138" s="258">
        <v>133.0</v>
      </c>
      <c r="B138" s="258">
        <v>11636.0</v>
      </c>
      <c r="C138" s="258">
        <v>1857.0</v>
      </c>
      <c r="D138" s="258" t="s">
        <v>1066</v>
      </c>
      <c r="E138" s="258" t="s">
        <v>1464</v>
      </c>
      <c r="F138" s="258" t="s">
        <v>1457</v>
      </c>
      <c r="G138" s="258">
        <v>1.0</v>
      </c>
      <c r="H138" s="261">
        <v>45681.0</v>
      </c>
      <c r="I138" s="258" t="s">
        <v>1697</v>
      </c>
      <c r="J138" s="258" t="s">
        <v>1569</v>
      </c>
      <c r="K138" s="125"/>
    </row>
    <row r="139" ht="15.75" customHeight="1">
      <c r="A139" s="258">
        <v>134.0</v>
      </c>
      <c r="B139" s="258">
        <v>11634.0</v>
      </c>
      <c r="C139" s="258">
        <v>1858.0</v>
      </c>
      <c r="D139" s="258" t="s">
        <v>1087</v>
      </c>
      <c r="E139" s="258" t="s">
        <v>1456</v>
      </c>
      <c r="F139" s="258" t="s">
        <v>1460</v>
      </c>
      <c r="G139" s="258">
        <v>72.0</v>
      </c>
      <c r="H139" s="261">
        <v>45681.0</v>
      </c>
      <c r="I139" s="258" t="s">
        <v>1698</v>
      </c>
      <c r="J139" s="258" t="s">
        <v>1699</v>
      </c>
      <c r="K139" s="125"/>
    </row>
    <row r="140" ht="15.75" customHeight="1">
      <c r="A140" s="258">
        <v>135.0</v>
      </c>
      <c r="B140" s="258">
        <v>11639.0</v>
      </c>
      <c r="C140" s="258">
        <v>1859.0</v>
      </c>
      <c r="D140" s="258" t="s">
        <v>1110</v>
      </c>
      <c r="E140" s="258" t="s">
        <v>1456</v>
      </c>
      <c r="F140" s="258" t="s">
        <v>1457</v>
      </c>
      <c r="G140" s="258">
        <v>67.0</v>
      </c>
      <c r="H140" s="261">
        <v>45681.0</v>
      </c>
      <c r="I140" s="258" t="s">
        <v>1700</v>
      </c>
      <c r="J140" s="258" t="s">
        <v>1701</v>
      </c>
      <c r="K140" s="125"/>
    </row>
    <row r="141" ht="15.75" customHeight="1">
      <c r="A141" s="258">
        <v>136.0</v>
      </c>
      <c r="B141" s="258">
        <v>9165.0</v>
      </c>
      <c r="C141" s="258">
        <v>1860.0</v>
      </c>
      <c r="D141" s="258" t="s">
        <v>1060</v>
      </c>
      <c r="E141" s="258" t="s">
        <v>1464</v>
      </c>
      <c r="F141" s="258" t="s">
        <v>1460</v>
      </c>
      <c r="G141" s="258">
        <v>29.0</v>
      </c>
      <c r="H141" s="261">
        <v>45681.0</v>
      </c>
      <c r="I141" s="258" t="s">
        <v>1702</v>
      </c>
      <c r="J141" s="258" t="s">
        <v>1703</v>
      </c>
      <c r="K141" s="125"/>
    </row>
    <row r="142" ht="15.75" customHeight="1">
      <c r="A142" s="258">
        <v>137.0</v>
      </c>
      <c r="B142" s="258">
        <v>11648.0</v>
      </c>
      <c r="C142" s="258">
        <v>1861.0</v>
      </c>
      <c r="D142" s="258" t="s">
        <v>1167</v>
      </c>
      <c r="E142" s="258" t="s">
        <v>1456</v>
      </c>
      <c r="F142" s="258" t="s">
        <v>1457</v>
      </c>
      <c r="G142" s="258">
        <v>6.0</v>
      </c>
      <c r="H142" s="261">
        <v>45681.0</v>
      </c>
      <c r="I142" s="258" t="s">
        <v>1704</v>
      </c>
      <c r="J142" s="258" t="s">
        <v>1470</v>
      </c>
      <c r="K142" s="125"/>
    </row>
    <row r="143" ht="15.75" customHeight="1">
      <c r="A143" s="258">
        <v>138.0</v>
      </c>
      <c r="B143" s="258">
        <v>11657.0</v>
      </c>
      <c r="C143" s="258">
        <v>1862.0</v>
      </c>
      <c r="D143" s="258" t="s">
        <v>1705</v>
      </c>
      <c r="E143" s="258" t="s">
        <v>1464</v>
      </c>
      <c r="F143" s="258" t="s">
        <v>1457</v>
      </c>
      <c r="G143" s="258">
        <v>8.0</v>
      </c>
      <c r="H143" s="261">
        <v>45682.0</v>
      </c>
      <c r="I143" s="258" t="s">
        <v>1706</v>
      </c>
      <c r="J143" s="258" t="s">
        <v>1569</v>
      </c>
      <c r="K143" s="125"/>
    </row>
    <row r="144" ht="15.75" customHeight="1">
      <c r="A144" s="258">
        <v>139.0</v>
      </c>
      <c r="B144" s="258">
        <v>11684.0</v>
      </c>
      <c r="C144" s="258">
        <v>1863.0</v>
      </c>
      <c r="D144" s="258" t="s">
        <v>1107</v>
      </c>
      <c r="E144" s="258" t="s">
        <v>1464</v>
      </c>
      <c r="F144" s="258" t="s">
        <v>1460</v>
      </c>
      <c r="G144" s="258">
        <v>71.0</v>
      </c>
      <c r="H144" s="261">
        <v>45682.0</v>
      </c>
      <c r="I144" s="258" t="s">
        <v>1707</v>
      </c>
      <c r="J144" s="258" t="s">
        <v>1557</v>
      </c>
      <c r="K144" s="125"/>
    </row>
    <row r="145" ht="15.75" customHeight="1">
      <c r="A145" s="258">
        <v>140.0</v>
      </c>
      <c r="B145" s="258">
        <v>11694.0</v>
      </c>
      <c r="C145" s="258">
        <v>1864.0</v>
      </c>
      <c r="D145" s="258" t="s">
        <v>1708</v>
      </c>
      <c r="E145" s="258" t="s">
        <v>1464</v>
      </c>
      <c r="F145" s="258" t="s">
        <v>1457</v>
      </c>
      <c r="G145" s="258">
        <v>17.0</v>
      </c>
      <c r="H145" s="261">
        <v>45682.0</v>
      </c>
      <c r="I145" s="258" t="s">
        <v>1709</v>
      </c>
      <c r="J145" s="258" t="s">
        <v>1710</v>
      </c>
      <c r="K145" s="125"/>
    </row>
    <row r="146" ht="15.75" customHeight="1">
      <c r="A146" s="258">
        <v>141.0</v>
      </c>
      <c r="B146" s="258">
        <v>11696.0</v>
      </c>
      <c r="C146" s="258">
        <v>1865.0</v>
      </c>
      <c r="D146" s="258" t="s">
        <v>1711</v>
      </c>
      <c r="E146" s="258" t="s">
        <v>1464</v>
      </c>
      <c r="F146" s="258" t="s">
        <v>1460</v>
      </c>
      <c r="G146" s="258">
        <v>38.0</v>
      </c>
      <c r="H146" s="261">
        <v>45683.0</v>
      </c>
      <c r="I146" s="258" t="s">
        <v>1712</v>
      </c>
      <c r="J146" s="258" t="s">
        <v>1701</v>
      </c>
      <c r="K146" s="125"/>
    </row>
    <row r="147" ht="15.75" customHeight="1">
      <c r="A147" s="258">
        <v>142.0</v>
      </c>
      <c r="B147" s="258">
        <v>11704.0</v>
      </c>
      <c r="C147" s="258">
        <v>1866.0</v>
      </c>
      <c r="D147" s="258" t="s">
        <v>1154</v>
      </c>
      <c r="E147" s="258" t="s">
        <v>1456</v>
      </c>
      <c r="F147" s="258" t="s">
        <v>1460</v>
      </c>
      <c r="G147" s="258">
        <v>2.0</v>
      </c>
      <c r="H147" s="261">
        <v>45683.0</v>
      </c>
      <c r="I147" s="258" t="s">
        <v>1713</v>
      </c>
      <c r="J147" s="258" t="s">
        <v>1489</v>
      </c>
      <c r="K147" s="125"/>
    </row>
    <row r="148" ht="15.75" customHeight="1">
      <c r="A148" s="258">
        <v>143.0</v>
      </c>
      <c r="B148" s="258">
        <v>11706.0</v>
      </c>
      <c r="C148" s="258">
        <v>1867.0</v>
      </c>
      <c r="D148" s="258" t="s">
        <v>1160</v>
      </c>
      <c r="E148" s="258" t="s">
        <v>1456</v>
      </c>
      <c r="F148" s="258" t="s">
        <v>1460</v>
      </c>
      <c r="G148" s="258">
        <v>1.0</v>
      </c>
      <c r="H148" s="261">
        <v>45683.0</v>
      </c>
      <c r="I148" s="258" t="s">
        <v>1714</v>
      </c>
      <c r="J148" s="258" t="s">
        <v>1525</v>
      </c>
      <c r="K148" s="125"/>
    </row>
    <row r="149" ht="15.75" customHeight="1">
      <c r="A149" s="258">
        <v>144.0</v>
      </c>
      <c r="B149" s="258">
        <v>11710.0</v>
      </c>
      <c r="C149" s="258">
        <v>1868.0</v>
      </c>
      <c r="D149" s="258" t="s">
        <v>1241</v>
      </c>
      <c r="E149" s="258" t="s">
        <v>1456</v>
      </c>
      <c r="F149" s="258" t="s">
        <v>1457</v>
      </c>
      <c r="G149" s="258">
        <v>19.0</v>
      </c>
      <c r="H149" s="261">
        <v>45683.0</v>
      </c>
      <c r="I149" s="258" t="s">
        <v>1715</v>
      </c>
      <c r="J149" s="258" t="s">
        <v>1716</v>
      </c>
      <c r="K149" s="125"/>
    </row>
    <row r="150" ht="15.0" customHeight="1">
      <c r="A150" s="258">
        <v>145.0</v>
      </c>
      <c r="B150" s="258">
        <v>11647.0</v>
      </c>
      <c r="C150" s="258">
        <v>1869.0</v>
      </c>
      <c r="D150" s="258" t="s">
        <v>1201</v>
      </c>
      <c r="E150" s="258" t="s">
        <v>1464</v>
      </c>
      <c r="F150" s="258" t="s">
        <v>1457</v>
      </c>
      <c r="G150" s="258">
        <v>68.0</v>
      </c>
      <c r="H150" s="261">
        <v>45684.0</v>
      </c>
      <c r="I150" s="258" t="s">
        <v>1717</v>
      </c>
      <c r="J150" s="258" t="s">
        <v>1502</v>
      </c>
      <c r="K150" s="125"/>
    </row>
    <row r="151" ht="15.75" customHeight="1">
      <c r="A151" s="258">
        <v>146.0</v>
      </c>
      <c r="B151" s="258">
        <v>11723.0</v>
      </c>
      <c r="C151" s="258">
        <v>1870.0</v>
      </c>
      <c r="D151" s="258" t="s">
        <v>1253</v>
      </c>
      <c r="E151" s="258" t="s">
        <v>1456</v>
      </c>
      <c r="F151" s="258" t="s">
        <v>1457</v>
      </c>
      <c r="G151" s="258">
        <v>33.0</v>
      </c>
      <c r="H151" s="261">
        <v>45684.0</v>
      </c>
      <c r="I151" s="258" t="s">
        <v>1718</v>
      </c>
      <c r="J151" s="258" t="s">
        <v>1719</v>
      </c>
      <c r="K151" s="125"/>
    </row>
    <row r="152" ht="15.75" customHeight="1">
      <c r="A152" s="258">
        <v>147.0</v>
      </c>
      <c r="B152" s="258">
        <v>11746.0</v>
      </c>
      <c r="C152" s="258">
        <v>1871.0</v>
      </c>
      <c r="D152" s="258" t="s">
        <v>1720</v>
      </c>
      <c r="E152" s="258" t="s">
        <v>1456</v>
      </c>
      <c r="F152" s="258" t="s">
        <v>1457</v>
      </c>
      <c r="G152" s="258">
        <v>3.0</v>
      </c>
      <c r="H152" s="261">
        <v>45685.0</v>
      </c>
      <c r="I152" s="258" t="s">
        <v>1721</v>
      </c>
      <c r="J152" s="258" t="s">
        <v>1525</v>
      </c>
      <c r="K152" s="125"/>
    </row>
    <row r="153" ht="15.75" customHeight="1">
      <c r="A153" s="258">
        <v>148.0</v>
      </c>
      <c r="B153" s="258">
        <v>11745.0</v>
      </c>
      <c r="C153" s="258">
        <v>1872.0</v>
      </c>
      <c r="D153" s="258" t="s">
        <v>1722</v>
      </c>
      <c r="E153" s="258" t="s">
        <v>1464</v>
      </c>
      <c r="F153" s="258" t="s">
        <v>1460</v>
      </c>
      <c r="G153" s="258">
        <v>1.0</v>
      </c>
      <c r="H153" s="261">
        <v>45685.0</v>
      </c>
      <c r="I153" s="258" t="s">
        <v>1723</v>
      </c>
      <c r="J153" s="258" t="s">
        <v>1561</v>
      </c>
      <c r="K153" s="125"/>
    </row>
    <row r="154" ht="15.75" customHeight="1">
      <c r="A154" s="258">
        <v>149.0</v>
      </c>
      <c r="B154" s="258">
        <v>11730.0</v>
      </c>
      <c r="C154" s="258">
        <v>1873.0</v>
      </c>
      <c r="D154" s="258" t="s">
        <v>1228</v>
      </c>
      <c r="E154" s="258" t="s">
        <v>1464</v>
      </c>
      <c r="F154" s="258" t="s">
        <v>1460</v>
      </c>
      <c r="G154" s="258">
        <v>10.0</v>
      </c>
      <c r="H154" s="261">
        <v>45685.0</v>
      </c>
      <c r="I154" s="258" t="s">
        <v>1724</v>
      </c>
      <c r="J154" s="258" t="s">
        <v>1470</v>
      </c>
      <c r="K154" s="125"/>
    </row>
    <row r="155" ht="15.75" customHeight="1">
      <c r="A155" s="258">
        <v>150.0</v>
      </c>
      <c r="B155" s="258">
        <v>9711.0</v>
      </c>
      <c r="C155" s="258">
        <v>1874.0</v>
      </c>
      <c r="D155" s="258" t="s">
        <v>700</v>
      </c>
      <c r="E155" s="258" t="s">
        <v>1464</v>
      </c>
      <c r="F155" s="258" t="s">
        <v>1457</v>
      </c>
      <c r="G155" s="258">
        <v>3.0</v>
      </c>
      <c r="H155" s="261">
        <v>45685.0</v>
      </c>
      <c r="I155" s="258" t="s">
        <v>1560</v>
      </c>
      <c r="J155" s="258" t="s">
        <v>1561</v>
      </c>
      <c r="K155" s="125"/>
    </row>
    <row r="156" ht="15.75" customHeight="1">
      <c r="A156" s="258">
        <v>151.0</v>
      </c>
      <c r="B156" s="258">
        <v>11744.0</v>
      </c>
      <c r="C156" s="258">
        <v>1875.0</v>
      </c>
      <c r="D156" s="258" t="s">
        <v>1725</v>
      </c>
      <c r="E156" s="258" t="s">
        <v>1456</v>
      </c>
      <c r="F156" s="258" t="s">
        <v>1457</v>
      </c>
      <c r="G156" s="258">
        <v>41.0</v>
      </c>
      <c r="H156" s="261">
        <v>45685.0</v>
      </c>
      <c r="I156" s="258" t="s">
        <v>1726</v>
      </c>
      <c r="J156" s="258" t="s">
        <v>1523</v>
      </c>
      <c r="K156" s="125"/>
    </row>
    <row r="157" ht="15.75" customHeight="1">
      <c r="A157" s="258">
        <v>152.0</v>
      </c>
      <c r="B157" s="258">
        <v>11763.0</v>
      </c>
      <c r="C157" s="258">
        <v>1876.0</v>
      </c>
      <c r="D157" s="258" t="s">
        <v>1727</v>
      </c>
      <c r="E157" s="258" t="s">
        <v>1464</v>
      </c>
      <c r="F157" s="258" t="s">
        <v>1460</v>
      </c>
      <c r="G157" s="258">
        <v>1.0</v>
      </c>
      <c r="H157" s="261">
        <v>45685.0</v>
      </c>
      <c r="I157" s="258" t="s">
        <v>1598</v>
      </c>
      <c r="J157" s="258" t="s">
        <v>1728</v>
      </c>
      <c r="K157" s="125"/>
    </row>
    <row r="158" ht="15.75" customHeight="1">
      <c r="A158" s="258">
        <v>153.0</v>
      </c>
      <c r="B158" s="258">
        <v>11799.0</v>
      </c>
      <c r="C158" s="258">
        <v>1877.0</v>
      </c>
      <c r="D158" s="258" t="s">
        <v>1729</v>
      </c>
      <c r="E158" s="258" t="s">
        <v>1456</v>
      </c>
      <c r="F158" s="258" t="s">
        <v>1460</v>
      </c>
      <c r="G158" s="258">
        <v>84.0</v>
      </c>
      <c r="H158" s="261">
        <v>45687.0</v>
      </c>
      <c r="I158" s="258" t="s">
        <v>1730</v>
      </c>
      <c r="J158" s="258" t="s">
        <v>1731</v>
      </c>
      <c r="K158" s="125"/>
    </row>
    <row r="159" ht="15.75" customHeight="1">
      <c r="A159" s="258">
        <v>154.0</v>
      </c>
      <c r="B159" s="258">
        <v>11742.0</v>
      </c>
      <c r="C159" s="258">
        <v>1878.0</v>
      </c>
      <c r="D159" s="258" t="s">
        <v>1732</v>
      </c>
      <c r="E159" s="258" t="s">
        <v>1464</v>
      </c>
      <c r="F159" s="258" t="s">
        <v>1460</v>
      </c>
      <c r="G159" s="258">
        <v>13.0</v>
      </c>
      <c r="H159" s="261">
        <v>45687.0</v>
      </c>
      <c r="I159" s="258" t="s">
        <v>1733</v>
      </c>
      <c r="J159" s="258" t="s">
        <v>1637</v>
      </c>
      <c r="K159" s="125"/>
    </row>
    <row r="160" ht="15.75" customHeight="1">
      <c r="A160" s="258">
        <v>155.0</v>
      </c>
      <c r="B160" s="258">
        <v>11816.0</v>
      </c>
      <c r="C160" s="258">
        <v>1879.0</v>
      </c>
      <c r="D160" s="258" t="s">
        <v>1281</v>
      </c>
      <c r="E160" s="258" t="s">
        <v>1464</v>
      </c>
      <c r="F160" s="258" t="s">
        <v>1460</v>
      </c>
      <c r="G160" s="258">
        <v>5.0</v>
      </c>
      <c r="H160" s="261">
        <v>45687.0</v>
      </c>
      <c r="I160" s="258" t="s">
        <v>1734</v>
      </c>
      <c r="J160" s="258" t="s">
        <v>1473</v>
      </c>
      <c r="K160" s="125"/>
    </row>
    <row r="161" ht="15.75" customHeight="1">
      <c r="A161" s="258">
        <v>156.0</v>
      </c>
      <c r="B161" s="258">
        <v>11849.0</v>
      </c>
      <c r="C161" s="258">
        <v>1880.0</v>
      </c>
      <c r="D161" s="258" t="s">
        <v>1735</v>
      </c>
      <c r="E161" s="258" t="s">
        <v>1464</v>
      </c>
      <c r="F161" s="258" t="s">
        <v>1457</v>
      </c>
      <c r="G161" s="258">
        <v>25.0</v>
      </c>
      <c r="H161" s="261">
        <v>45688.0</v>
      </c>
      <c r="I161" s="258" t="s">
        <v>1736</v>
      </c>
      <c r="J161" s="258" t="s">
        <v>1737</v>
      </c>
      <c r="K161" s="125"/>
    </row>
    <row r="162" ht="15.75" customHeight="1">
      <c r="A162" s="258">
        <v>157.0</v>
      </c>
      <c r="B162" s="258">
        <v>11859.0</v>
      </c>
      <c r="C162" s="258">
        <v>1881.0</v>
      </c>
      <c r="D162" s="258" t="s">
        <v>1738</v>
      </c>
      <c r="E162" s="258" t="s">
        <v>1464</v>
      </c>
      <c r="F162" s="258" t="s">
        <v>1460</v>
      </c>
      <c r="G162" s="258">
        <v>7.0</v>
      </c>
      <c r="H162" s="261">
        <v>45688.0</v>
      </c>
      <c r="I162" s="258" t="s">
        <v>1739</v>
      </c>
      <c r="J162" s="258" t="s">
        <v>1728</v>
      </c>
      <c r="K162" s="125"/>
    </row>
    <row r="163" ht="15.75" customHeight="1">
      <c r="A163" s="257"/>
      <c r="B163" s="257"/>
      <c r="C163" s="257"/>
      <c r="D163" s="257"/>
      <c r="E163" s="257"/>
      <c r="F163" s="257"/>
      <c r="G163" s="257"/>
      <c r="H163" s="257"/>
      <c r="I163" s="257"/>
      <c r="J163" s="257"/>
    </row>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3:D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13"/>
    <col customWidth="1" min="2" max="4" width="12.63"/>
    <col customWidth="1" min="5" max="5" width="28.88"/>
    <col customWidth="1" min="6" max="6" width="20.75"/>
    <col customWidth="1" min="7" max="7" width="16.0"/>
    <col customWidth="1" min="8" max="8" width="18.0"/>
    <col customWidth="1" min="9" max="10" width="28.75"/>
    <col customWidth="1" min="11" max="11" width="36.75"/>
  </cols>
  <sheetData>
    <row r="1" ht="15.75" customHeight="1">
      <c r="A1" s="28" t="s">
        <v>0</v>
      </c>
      <c r="B1" s="28" t="s">
        <v>1</v>
      </c>
      <c r="C1" s="262" t="s">
        <v>2</v>
      </c>
      <c r="D1" s="262" t="s">
        <v>3</v>
      </c>
      <c r="E1" s="28" t="s">
        <v>5</v>
      </c>
      <c r="F1" s="28" t="s">
        <v>18</v>
      </c>
      <c r="G1" s="28" t="s">
        <v>24</v>
      </c>
      <c r="H1" s="28" t="s">
        <v>49</v>
      </c>
      <c r="I1" s="263" t="s">
        <v>1740</v>
      </c>
      <c r="J1" s="28" t="s">
        <v>1741</v>
      </c>
      <c r="K1" s="28" t="s">
        <v>47</v>
      </c>
    </row>
    <row r="2" ht="15.75" customHeight="1">
      <c r="A2" s="122"/>
      <c r="B2" s="122"/>
      <c r="C2" s="122"/>
      <c r="D2" s="122"/>
      <c r="E2" s="122"/>
      <c r="F2" s="122"/>
      <c r="G2" s="53"/>
      <c r="H2" s="264"/>
      <c r="I2" s="64"/>
      <c r="J2" s="122"/>
      <c r="K2" s="122"/>
    </row>
    <row r="3" ht="15.75" customHeight="1">
      <c r="A3" s="122"/>
      <c r="B3" s="122"/>
      <c r="C3" s="122"/>
      <c r="D3" s="122"/>
      <c r="E3" s="122"/>
      <c r="F3" s="122"/>
      <c r="G3" s="122"/>
      <c r="H3" s="122"/>
      <c r="I3" s="122"/>
      <c r="J3" s="122"/>
      <c r="K3" s="122"/>
    </row>
    <row r="4" ht="15.75" customHeight="1">
      <c r="A4" s="122"/>
      <c r="B4" s="122"/>
      <c r="C4" s="122"/>
      <c r="D4" s="122"/>
      <c r="E4" s="122"/>
      <c r="F4" s="122"/>
      <c r="G4" s="122"/>
      <c r="H4" s="122"/>
      <c r="I4" s="122"/>
      <c r="J4" s="122"/>
      <c r="K4" s="122"/>
    </row>
    <row r="5" ht="15.75" customHeight="1">
      <c r="A5" s="122"/>
      <c r="B5" s="122"/>
      <c r="C5" s="122"/>
      <c r="D5" s="122"/>
      <c r="E5" s="122"/>
      <c r="F5" s="122"/>
      <c r="G5" s="122"/>
      <c r="H5" s="122"/>
      <c r="I5" s="122"/>
      <c r="J5" s="122"/>
      <c r="K5" s="122"/>
    </row>
    <row r="6" ht="15.75" customHeight="1">
      <c r="A6" s="122"/>
      <c r="B6" s="122"/>
      <c r="C6" s="122"/>
      <c r="D6" s="122"/>
      <c r="E6" s="122"/>
      <c r="F6" s="122"/>
      <c r="G6" s="122"/>
      <c r="H6" s="122"/>
      <c r="I6" s="122"/>
      <c r="J6" s="122"/>
      <c r="K6" s="122"/>
    </row>
    <row r="7" ht="15.75" customHeight="1">
      <c r="A7" s="122"/>
      <c r="B7" s="122"/>
      <c r="C7" s="122"/>
      <c r="D7" s="122"/>
      <c r="E7" s="122"/>
      <c r="F7" s="122"/>
      <c r="G7" s="122"/>
      <c r="H7" s="122"/>
      <c r="I7" s="122"/>
      <c r="J7" s="122"/>
      <c r="K7" s="122"/>
    </row>
    <row r="8" ht="15.75" customHeight="1">
      <c r="A8" s="122"/>
      <c r="B8" s="122"/>
      <c r="C8" s="122"/>
      <c r="D8" s="122"/>
      <c r="E8" s="122"/>
      <c r="F8" s="122"/>
      <c r="G8" s="122"/>
      <c r="H8" s="122"/>
      <c r="I8" s="122"/>
      <c r="J8" s="122"/>
      <c r="K8" s="122"/>
    </row>
    <row r="9" ht="15.75" customHeight="1">
      <c r="A9" s="122"/>
      <c r="B9" s="122"/>
      <c r="C9" s="122"/>
      <c r="D9" s="122"/>
      <c r="E9" s="122"/>
      <c r="F9" s="122"/>
      <c r="G9" s="122"/>
      <c r="H9" s="122"/>
      <c r="I9" s="122"/>
      <c r="J9" s="122"/>
      <c r="K9" s="122"/>
    </row>
    <row r="10" ht="15.75" customHeight="1">
      <c r="A10" s="122"/>
      <c r="B10" s="122"/>
      <c r="C10" s="122"/>
      <c r="D10" s="122"/>
      <c r="E10" s="122"/>
      <c r="F10" s="122"/>
      <c r="G10" s="122"/>
      <c r="H10" s="122"/>
      <c r="I10" s="122"/>
      <c r="J10" s="122"/>
      <c r="K10" s="122"/>
    </row>
    <row r="11" ht="15.75" customHeight="1">
      <c r="A11" s="122"/>
      <c r="B11" s="122"/>
      <c r="C11" s="122"/>
      <c r="D11" s="122"/>
      <c r="E11" s="122"/>
      <c r="F11" s="122"/>
      <c r="G11" s="122"/>
      <c r="H11" s="122"/>
      <c r="I11" s="122"/>
      <c r="J11" s="122"/>
      <c r="K11" s="122"/>
    </row>
    <row r="12" ht="15.75" customHeight="1">
      <c r="A12" s="122"/>
      <c r="B12" s="122"/>
      <c r="C12" s="122"/>
      <c r="D12" s="122"/>
      <c r="E12" s="122"/>
      <c r="F12" s="122"/>
      <c r="G12" s="122"/>
      <c r="H12" s="122"/>
      <c r="I12" s="122"/>
      <c r="J12" s="122"/>
      <c r="K12" s="122"/>
    </row>
    <row r="13" ht="15.75" customHeight="1">
      <c r="A13" s="122"/>
      <c r="B13" s="122"/>
      <c r="C13" s="122"/>
      <c r="D13" s="122"/>
      <c r="E13" s="122"/>
      <c r="F13" s="122"/>
      <c r="G13" s="122"/>
      <c r="H13" s="122"/>
      <c r="I13" s="122"/>
      <c r="J13" s="122"/>
      <c r="K13" s="122"/>
    </row>
    <row r="14" ht="15.75" customHeight="1">
      <c r="A14" s="122"/>
      <c r="B14" s="122"/>
      <c r="C14" s="122"/>
      <c r="D14" s="122"/>
      <c r="E14" s="122"/>
      <c r="F14" s="122"/>
      <c r="G14" s="122"/>
      <c r="H14" s="122"/>
      <c r="I14" s="122"/>
      <c r="J14" s="122"/>
      <c r="K14" s="122"/>
    </row>
    <row r="15" ht="15.75" customHeight="1">
      <c r="A15" s="122"/>
      <c r="B15" s="122"/>
      <c r="C15" s="122"/>
      <c r="D15" s="122"/>
      <c r="E15" s="122"/>
      <c r="F15" s="122"/>
      <c r="G15" s="122"/>
      <c r="H15" s="122"/>
      <c r="I15" s="122"/>
      <c r="J15" s="122"/>
      <c r="K15" s="122"/>
    </row>
    <row r="16" ht="15.75" customHeight="1">
      <c r="A16" s="122"/>
      <c r="B16" s="122"/>
      <c r="C16" s="122"/>
      <c r="D16" s="122"/>
      <c r="E16" s="122"/>
      <c r="F16" s="122"/>
      <c r="G16" s="122"/>
      <c r="H16" s="122"/>
      <c r="I16" s="122"/>
      <c r="J16" s="122"/>
      <c r="K16" s="122"/>
    </row>
    <row r="17" ht="15.75" customHeight="1">
      <c r="A17" s="122"/>
      <c r="B17" s="122"/>
      <c r="C17" s="122"/>
      <c r="D17" s="122"/>
      <c r="E17" s="122"/>
      <c r="F17" s="122"/>
      <c r="G17" s="122"/>
      <c r="H17" s="122"/>
      <c r="I17" s="122"/>
      <c r="J17" s="122"/>
      <c r="K17" s="122"/>
    </row>
    <row r="18" ht="15.75" customHeight="1">
      <c r="A18" s="122"/>
      <c r="B18" s="122"/>
      <c r="C18" s="122"/>
      <c r="D18" s="122"/>
      <c r="E18" s="122"/>
      <c r="F18" s="122"/>
      <c r="G18" s="122"/>
      <c r="H18" s="122"/>
      <c r="I18" s="122"/>
      <c r="J18" s="122"/>
      <c r="K18" s="122"/>
    </row>
    <row r="19" ht="15.75" customHeight="1">
      <c r="A19" s="122"/>
      <c r="B19" s="122"/>
      <c r="C19" s="122"/>
      <c r="D19" s="122"/>
      <c r="E19" s="122"/>
      <c r="F19" s="122"/>
      <c r="G19" s="122"/>
      <c r="H19" s="122"/>
      <c r="I19" s="122"/>
      <c r="J19" s="122"/>
      <c r="K19" s="122"/>
    </row>
    <row r="20" ht="15.75" customHeight="1">
      <c r="A20" s="122"/>
      <c r="B20" s="122"/>
      <c r="C20" s="122"/>
      <c r="D20" s="122"/>
      <c r="E20" s="122"/>
      <c r="F20" s="122"/>
      <c r="G20" s="122"/>
      <c r="H20" s="122"/>
      <c r="I20" s="122"/>
      <c r="J20" s="122"/>
      <c r="K20" s="122"/>
    </row>
    <row r="21" ht="15.75" customHeight="1">
      <c r="A21" s="122"/>
      <c r="B21" s="122"/>
      <c r="C21" s="122"/>
      <c r="D21" s="122"/>
      <c r="E21" s="122"/>
      <c r="F21" s="122"/>
      <c r="G21" s="122"/>
      <c r="H21" s="122"/>
      <c r="I21" s="122"/>
      <c r="J21" s="122"/>
      <c r="K21" s="122"/>
    </row>
    <row r="22" ht="15.75" customHeight="1">
      <c r="A22" s="122"/>
      <c r="B22" s="122"/>
      <c r="C22" s="122"/>
      <c r="D22" s="122"/>
      <c r="E22" s="122"/>
      <c r="F22" s="122"/>
      <c r="G22" s="122"/>
      <c r="H22" s="122"/>
      <c r="I22" s="122"/>
      <c r="J22" s="122"/>
      <c r="K22" s="122"/>
    </row>
    <row r="23" ht="15.75" customHeight="1">
      <c r="A23" s="122"/>
      <c r="B23" s="122"/>
      <c r="C23" s="122"/>
      <c r="D23" s="122"/>
      <c r="E23" s="122"/>
      <c r="F23" s="122"/>
      <c r="G23" s="122"/>
      <c r="H23" s="122"/>
      <c r="I23" s="122"/>
      <c r="J23" s="122"/>
      <c r="K23" s="122"/>
    </row>
    <row r="24" ht="15.75" customHeight="1">
      <c r="A24" s="122"/>
      <c r="B24" s="122"/>
      <c r="C24" s="122"/>
      <c r="D24" s="122"/>
      <c r="E24" s="122"/>
      <c r="F24" s="122"/>
      <c r="G24" s="122"/>
      <c r="H24" s="122"/>
      <c r="I24" s="122"/>
      <c r="J24" s="122"/>
      <c r="K24" s="122"/>
    </row>
    <row r="25" ht="15.75" customHeight="1">
      <c r="A25" s="122"/>
      <c r="B25" s="122"/>
      <c r="C25" s="122"/>
      <c r="D25" s="122"/>
      <c r="E25" s="122"/>
      <c r="F25" s="122"/>
      <c r="G25" s="122"/>
      <c r="H25" s="122"/>
      <c r="I25" s="122"/>
      <c r="J25" s="122"/>
      <c r="K25" s="122"/>
    </row>
    <row r="26" ht="15.75" customHeight="1">
      <c r="A26" s="122"/>
      <c r="B26" s="122"/>
      <c r="C26" s="122"/>
      <c r="D26" s="122"/>
      <c r="E26" s="122"/>
      <c r="F26" s="122"/>
      <c r="G26" s="122"/>
      <c r="H26" s="122"/>
      <c r="I26" s="122"/>
      <c r="J26" s="122"/>
      <c r="K26" s="122"/>
    </row>
    <row r="27" ht="15.75" customHeight="1">
      <c r="A27" s="122"/>
      <c r="B27" s="122"/>
      <c r="C27" s="122"/>
      <c r="D27" s="122"/>
      <c r="E27" s="122"/>
      <c r="F27" s="122"/>
      <c r="G27" s="122"/>
      <c r="H27" s="122"/>
      <c r="I27" s="122"/>
      <c r="J27" s="122"/>
      <c r="K27" s="122"/>
    </row>
    <row r="28" ht="15.75" customHeight="1">
      <c r="A28" s="122"/>
      <c r="B28" s="122"/>
      <c r="C28" s="122"/>
      <c r="D28" s="122"/>
      <c r="E28" s="122"/>
      <c r="F28" s="122"/>
      <c r="G28" s="122"/>
      <c r="H28" s="122"/>
      <c r="I28" s="122"/>
      <c r="J28" s="122"/>
      <c r="K28" s="122"/>
    </row>
    <row r="29" ht="15.75" customHeight="1">
      <c r="A29" s="122"/>
      <c r="B29" s="122"/>
      <c r="C29" s="122"/>
      <c r="D29" s="122"/>
      <c r="E29" s="122"/>
      <c r="F29" s="122"/>
      <c r="G29" s="122"/>
      <c r="H29" s="122"/>
      <c r="I29" s="122"/>
      <c r="J29" s="122"/>
      <c r="K29" s="122"/>
    </row>
    <row r="30" ht="15.75" customHeight="1">
      <c r="A30" s="122"/>
      <c r="B30" s="122"/>
      <c r="C30" s="122"/>
      <c r="D30" s="122"/>
      <c r="E30" s="122"/>
      <c r="F30" s="122"/>
      <c r="G30" s="122"/>
      <c r="H30" s="122"/>
      <c r="I30" s="122"/>
      <c r="J30" s="122"/>
      <c r="K30" s="122"/>
    </row>
    <row r="31" ht="15.75" customHeight="1">
      <c r="A31" s="122"/>
      <c r="B31" s="122"/>
      <c r="C31" s="122"/>
      <c r="D31" s="122"/>
      <c r="E31" s="122"/>
      <c r="F31" s="122"/>
      <c r="G31" s="122"/>
      <c r="H31" s="122"/>
      <c r="I31" s="122"/>
      <c r="J31" s="122"/>
      <c r="K31" s="122"/>
    </row>
    <row r="32" ht="15.75" customHeight="1">
      <c r="A32" s="122"/>
      <c r="B32" s="122"/>
      <c r="C32" s="122"/>
      <c r="D32" s="122"/>
      <c r="E32" s="122"/>
      <c r="F32" s="122"/>
      <c r="G32" s="122"/>
      <c r="H32" s="122"/>
      <c r="I32" s="122"/>
      <c r="J32" s="122"/>
      <c r="K32" s="122"/>
    </row>
    <row r="33" ht="15.75" customHeight="1">
      <c r="A33" s="122"/>
      <c r="B33" s="122"/>
      <c r="C33" s="122"/>
      <c r="D33" s="122"/>
      <c r="E33" s="122"/>
      <c r="F33" s="122"/>
      <c r="G33" s="122"/>
      <c r="H33" s="122"/>
      <c r="I33" s="122"/>
      <c r="J33" s="122"/>
      <c r="K33" s="122"/>
    </row>
    <row r="34" ht="15.75" customHeight="1">
      <c r="A34" s="122"/>
      <c r="B34" s="122"/>
      <c r="C34" s="122"/>
      <c r="D34" s="122"/>
      <c r="E34" s="122"/>
      <c r="F34" s="122"/>
      <c r="G34" s="122"/>
      <c r="H34" s="122"/>
      <c r="I34" s="122"/>
      <c r="J34" s="122"/>
      <c r="K34" s="122"/>
    </row>
    <row r="35" ht="15.75" customHeight="1">
      <c r="A35" s="122"/>
      <c r="B35" s="122"/>
      <c r="C35" s="122"/>
      <c r="D35" s="122"/>
      <c r="E35" s="122"/>
      <c r="F35" s="122"/>
      <c r="G35" s="122"/>
      <c r="H35" s="122"/>
      <c r="I35" s="122"/>
      <c r="J35" s="122"/>
      <c r="K35" s="122"/>
    </row>
    <row r="36" ht="15.75" customHeight="1">
      <c r="A36" s="122"/>
      <c r="B36" s="122"/>
      <c r="C36" s="122"/>
      <c r="D36" s="122"/>
      <c r="E36" s="122"/>
      <c r="F36" s="122"/>
      <c r="G36" s="122"/>
      <c r="H36" s="122"/>
      <c r="I36" s="122"/>
      <c r="J36" s="122"/>
      <c r="K36" s="122"/>
    </row>
    <row r="37" ht="15.75" customHeight="1">
      <c r="A37" s="122"/>
      <c r="B37" s="122"/>
      <c r="C37" s="122"/>
      <c r="D37" s="122"/>
      <c r="E37" s="122"/>
      <c r="F37" s="122"/>
      <c r="G37" s="122"/>
      <c r="H37" s="122"/>
      <c r="I37" s="122"/>
      <c r="J37" s="122"/>
      <c r="K37" s="122"/>
    </row>
    <row r="38" ht="15.75" customHeight="1">
      <c r="A38" s="122"/>
      <c r="B38" s="122"/>
      <c r="C38" s="122"/>
      <c r="D38" s="122"/>
      <c r="E38" s="122"/>
      <c r="F38" s="122"/>
      <c r="G38" s="122"/>
      <c r="H38" s="122"/>
      <c r="I38" s="122"/>
      <c r="J38" s="122"/>
      <c r="K38" s="122"/>
    </row>
    <row r="39" ht="15.75" customHeight="1">
      <c r="A39" s="122"/>
      <c r="B39" s="122"/>
      <c r="C39" s="122"/>
      <c r="D39" s="122"/>
      <c r="E39" s="122"/>
      <c r="F39" s="122"/>
      <c r="G39" s="122"/>
      <c r="H39" s="122"/>
      <c r="I39" s="122"/>
      <c r="J39" s="122"/>
      <c r="K39" s="122"/>
    </row>
    <row r="40" ht="15.75" customHeight="1">
      <c r="A40" s="122"/>
      <c r="B40" s="122"/>
      <c r="C40" s="122"/>
      <c r="D40" s="122"/>
      <c r="E40" s="122"/>
      <c r="F40" s="122"/>
      <c r="G40" s="122"/>
      <c r="H40" s="122"/>
      <c r="I40" s="122"/>
      <c r="J40" s="122"/>
      <c r="K40" s="122"/>
    </row>
    <row r="41" ht="15.75" customHeight="1">
      <c r="A41" s="122"/>
      <c r="B41" s="122"/>
      <c r="C41" s="122"/>
      <c r="D41" s="122"/>
      <c r="E41" s="122"/>
      <c r="F41" s="122"/>
      <c r="G41" s="122"/>
      <c r="H41" s="122"/>
      <c r="I41" s="122"/>
      <c r="J41" s="122"/>
      <c r="K41" s="122"/>
    </row>
    <row r="42" ht="15.75" customHeight="1">
      <c r="A42" s="122"/>
      <c r="B42" s="122"/>
      <c r="C42" s="122"/>
      <c r="D42" s="122"/>
      <c r="E42" s="122"/>
      <c r="F42" s="122"/>
      <c r="G42" s="122"/>
      <c r="H42" s="122"/>
      <c r="I42" s="122"/>
      <c r="J42" s="122"/>
      <c r="K42" s="122"/>
    </row>
    <row r="43" ht="15.75" customHeight="1">
      <c r="A43" s="122"/>
      <c r="B43" s="122"/>
      <c r="C43" s="122"/>
      <c r="D43" s="122"/>
      <c r="E43" s="122"/>
      <c r="F43" s="122"/>
      <c r="G43" s="122"/>
      <c r="H43" s="122"/>
      <c r="I43" s="122"/>
      <c r="J43" s="122"/>
      <c r="K43" s="122"/>
    </row>
    <row r="44" ht="15.75" customHeight="1">
      <c r="A44" s="122"/>
      <c r="B44" s="122"/>
      <c r="C44" s="122"/>
      <c r="D44" s="122"/>
      <c r="E44" s="122"/>
      <c r="F44" s="122"/>
      <c r="G44" s="122"/>
      <c r="H44" s="122"/>
      <c r="I44" s="122"/>
      <c r="J44" s="122"/>
      <c r="K44" s="122"/>
    </row>
    <row r="45" ht="15.75" customHeight="1">
      <c r="A45" s="122"/>
      <c r="B45" s="122"/>
      <c r="C45" s="122"/>
      <c r="D45" s="122"/>
      <c r="E45" s="122"/>
      <c r="F45" s="122"/>
      <c r="G45" s="122"/>
      <c r="H45" s="122"/>
      <c r="I45" s="122"/>
      <c r="J45" s="122"/>
      <c r="K45" s="122"/>
    </row>
    <row r="46" ht="15.75" customHeight="1">
      <c r="A46" s="122"/>
      <c r="B46" s="122"/>
      <c r="C46" s="122"/>
      <c r="D46" s="122"/>
      <c r="E46" s="122"/>
      <c r="F46" s="122"/>
      <c r="G46" s="122"/>
      <c r="H46" s="122"/>
      <c r="I46" s="122"/>
      <c r="J46" s="122"/>
      <c r="K46" s="122"/>
    </row>
    <row r="47" ht="15.75" customHeight="1">
      <c r="A47" s="122"/>
      <c r="B47" s="122"/>
      <c r="C47" s="122"/>
      <c r="D47" s="122"/>
      <c r="E47" s="122"/>
      <c r="F47" s="122"/>
      <c r="G47" s="122"/>
      <c r="H47" s="122"/>
      <c r="I47" s="122"/>
      <c r="J47" s="122"/>
      <c r="K47" s="122"/>
    </row>
    <row r="48" ht="15.75" customHeight="1">
      <c r="A48" s="122"/>
      <c r="B48" s="122"/>
      <c r="C48" s="122"/>
      <c r="D48" s="122"/>
      <c r="E48" s="122"/>
      <c r="F48" s="122"/>
      <c r="G48" s="122"/>
      <c r="H48" s="122"/>
      <c r="I48" s="122"/>
      <c r="J48" s="122"/>
      <c r="K48" s="122"/>
    </row>
    <row r="49" ht="15.75" customHeight="1">
      <c r="A49" s="122"/>
      <c r="B49" s="122"/>
      <c r="C49" s="122"/>
      <c r="D49" s="122"/>
      <c r="E49" s="122"/>
      <c r="F49" s="122"/>
      <c r="G49" s="122"/>
      <c r="H49" s="122"/>
      <c r="I49" s="122"/>
      <c r="J49" s="122"/>
      <c r="K49" s="122"/>
    </row>
    <row r="50" ht="15.75" customHeight="1">
      <c r="A50" s="122"/>
      <c r="B50" s="122"/>
      <c r="C50" s="122"/>
      <c r="D50" s="122"/>
      <c r="E50" s="122"/>
      <c r="F50" s="122"/>
      <c r="G50" s="122"/>
      <c r="H50" s="122"/>
      <c r="I50" s="122"/>
      <c r="J50" s="122"/>
      <c r="K50" s="122"/>
    </row>
    <row r="51" ht="15.75" customHeight="1">
      <c r="A51" s="122"/>
      <c r="B51" s="122"/>
      <c r="C51" s="122"/>
      <c r="D51" s="122"/>
      <c r="E51" s="122"/>
      <c r="F51" s="122"/>
      <c r="G51" s="122"/>
      <c r="H51" s="122"/>
      <c r="I51" s="122"/>
      <c r="J51" s="122"/>
      <c r="K51" s="122"/>
    </row>
    <row r="52" ht="15.75" customHeight="1">
      <c r="A52" s="122"/>
      <c r="B52" s="122"/>
      <c r="C52" s="122"/>
      <c r="D52" s="122"/>
      <c r="E52" s="122"/>
      <c r="F52" s="122"/>
      <c r="G52" s="122"/>
      <c r="H52" s="122"/>
      <c r="I52" s="122"/>
      <c r="J52" s="122"/>
      <c r="K52" s="122"/>
    </row>
    <row r="53" ht="15.75" customHeight="1">
      <c r="A53" s="122"/>
      <c r="B53" s="122"/>
      <c r="C53" s="122"/>
      <c r="D53" s="122"/>
      <c r="E53" s="122"/>
      <c r="F53" s="122"/>
      <c r="G53" s="122"/>
      <c r="H53" s="122"/>
      <c r="I53" s="122"/>
      <c r="J53" s="122"/>
      <c r="K53" s="122"/>
    </row>
    <row r="54" ht="15.75" customHeight="1">
      <c r="A54" s="122"/>
      <c r="B54" s="122"/>
      <c r="C54" s="122"/>
      <c r="D54" s="122"/>
      <c r="E54" s="122"/>
      <c r="F54" s="122"/>
      <c r="G54" s="122"/>
      <c r="H54" s="122"/>
      <c r="I54" s="122"/>
      <c r="J54" s="122"/>
      <c r="K54" s="122"/>
    </row>
    <row r="55" ht="15.75" customHeight="1">
      <c r="A55" s="122"/>
      <c r="B55" s="122"/>
      <c r="C55" s="122"/>
      <c r="D55" s="122"/>
      <c r="E55" s="122"/>
      <c r="F55" s="122"/>
      <c r="G55" s="122"/>
      <c r="H55" s="122"/>
      <c r="I55" s="122"/>
      <c r="J55" s="122"/>
      <c r="K55" s="122"/>
    </row>
    <row r="56" ht="15.75" customHeight="1">
      <c r="A56" s="122"/>
      <c r="B56" s="122"/>
      <c r="C56" s="122"/>
      <c r="D56" s="122"/>
      <c r="E56" s="122"/>
      <c r="F56" s="122"/>
      <c r="G56" s="122"/>
      <c r="H56" s="122"/>
      <c r="I56" s="122"/>
      <c r="J56" s="122"/>
      <c r="K56" s="122"/>
    </row>
    <row r="57" ht="15.75" customHeight="1">
      <c r="A57" s="122"/>
      <c r="B57" s="122"/>
      <c r="C57" s="122"/>
      <c r="D57" s="122"/>
      <c r="E57" s="122"/>
      <c r="F57" s="122"/>
      <c r="G57" s="122"/>
      <c r="H57" s="122"/>
      <c r="I57" s="122"/>
      <c r="J57" s="122"/>
      <c r="K57" s="122"/>
    </row>
    <row r="58" ht="15.75" customHeight="1">
      <c r="A58" s="122"/>
      <c r="B58" s="122"/>
      <c r="C58" s="122"/>
      <c r="D58" s="122"/>
      <c r="E58" s="122"/>
      <c r="F58" s="122"/>
      <c r="G58" s="122"/>
      <c r="H58" s="122"/>
      <c r="I58" s="122"/>
      <c r="J58" s="122"/>
      <c r="K58" s="122"/>
    </row>
    <row r="59" ht="15.75" customHeight="1">
      <c r="A59" s="122"/>
      <c r="B59" s="122"/>
      <c r="C59" s="122"/>
      <c r="D59" s="122"/>
      <c r="E59" s="122"/>
      <c r="F59" s="122"/>
      <c r="G59" s="122"/>
      <c r="H59" s="122"/>
      <c r="I59" s="122"/>
      <c r="J59" s="122"/>
      <c r="K59" s="122"/>
    </row>
    <row r="60" ht="15.75" customHeight="1">
      <c r="A60" s="122"/>
      <c r="B60" s="122"/>
      <c r="C60" s="122"/>
      <c r="D60" s="122"/>
      <c r="E60" s="122"/>
      <c r="F60" s="122"/>
      <c r="G60" s="122"/>
      <c r="H60" s="122"/>
      <c r="I60" s="122"/>
      <c r="J60" s="122"/>
      <c r="K60" s="122"/>
    </row>
    <row r="61" ht="15.75" customHeight="1">
      <c r="A61" s="122"/>
      <c r="B61" s="122"/>
      <c r="C61" s="122"/>
      <c r="D61" s="122"/>
      <c r="E61" s="122"/>
      <c r="F61" s="122"/>
      <c r="G61" s="122"/>
      <c r="H61" s="122"/>
      <c r="I61" s="122"/>
      <c r="J61" s="122"/>
      <c r="K61" s="122"/>
    </row>
    <row r="62" ht="15.75" customHeight="1">
      <c r="A62" s="122"/>
      <c r="B62" s="122"/>
      <c r="C62" s="122"/>
      <c r="D62" s="122"/>
      <c r="E62" s="122"/>
      <c r="F62" s="122"/>
      <c r="G62" s="122"/>
      <c r="H62" s="122"/>
      <c r="I62" s="122"/>
      <c r="J62" s="122"/>
      <c r="K62" s="122"/>
    </row>
    <row r="63" ht="15.75" customHeight="1">
      <c r="A63" s="122"/>
      <c r="B63" s="122"/>
      <c r="C63" s="122"/>
      <c r="D63" s="122"/>
      <c r="E63" s="122"/>
      <c r="F63" s="122"/>
      <c r="G63" s="122"/>
      <c r="H63" s="122"/>
      <c r="I63" s="122"/>
      <c r="J63" s="122"/>
      <c r="K63" s="122"/>
    </row>
    <row r="64" ht="15.75" customHeight="1">
      <c r="A64" s="122"/>
      <c r="B64" s="122"/>
      <c r="C64" s="122"/>
      <c r="D64" s="122"/>
      <c r="E64" s="122"/>
      <c r="F64" s="122"/>
      <c r="G64" s="122"/>
      <c r="H64" s="122"/>
      <c r="I64" s="122"/>
      <c r="J64" s="122"/>
      <c r="K64" s="122"/>
    </row>
    <row r="65" ht="15.75" customHeight="1">
      <c r="A65" s="122"/>
      <c r="B65" s="122"/>
      <c r="C65" s="122"/>
      <c r="D65" s="122"/>
      <c r="E65" s="122"/>
      <c r="F65" s="122"/>
      <c r="G65" s="122"/>
      <c r="H65" s="122"/>
      <c r="I65" s="122"/>
      <c r="J65" s="122"/>
      <c r="K65" s="122"/>
    </row>
    <row r="66" ht="15.75" customHeight="1">
      <c r="A66" s="122"/>
      <c r="B66" s="122"/>
      <c r="C66" s="122"/>
      <c r="D66" s="122"/>
      <c r="E66" s="122"/>
      <c r="F66" s="122"/>
      <c r="G66" s="122"/>
      <c r="H66" s="122"/>
      <c r="I66" s="122"/>
      <c r="J66" s="122"/>
      <c r="K66" s="122"/>
    </row>
    <row r="67" ht="15.75" customHeight="1">
      <c r="A67" s="122"/>
      <c r="B67" s="122"/>
      <c r="C67" s="122"/>
      <c r="D67" s="122"/>
      <c r="E67" s="122"/>
      <c r="F67" s="122"/>
      <c r="G67" s="122"/>
      <c r="H67" s="122"/>
      <c r="I67" s="122"/>
      <c r="J67" s="122"/>
      <c r="K67" s="122"/>
    </row>
    <row r="68" ht="15.75" customHeight="1">
      <c r="A68" s="122"/>
      <c r="B68" s="122"/>
      <c r="C68" s="122"/>
      <c r="D68" s="122"/>
      <c r="E68" s="122"/>
      <c r="F68" s="122"/>
      <c r="G68" s="122"/>
      <c r="H68" s="122"/>
      <c r="I68" s="122"/>
      <c r="J68" s="122"/>
      <c r="K68" s="122"/>
    </row>
    <row r="69" ht="15.75" customHeight="1">
      <c r="A69" s="122"/>
      <c r="B69" s="122"/>
      <c r="C69" s="122"/>
      <c r="D69" s="122"/>
      <c r="E69" s="122"/>
      <c r="F69" s="122"/>
      <c r="G69" s="122"/>
      <c r="H69" s="122"/>
      <c r="I69" s="122"/>
      <c r="J69" s="122"/>
      <c r="K69" s="122"/>
    </row>
    <row r="70" ht="15.75" customHeight="1">
      <c r="A70" s="122"/>
      <c r="B70" s="122"/>
      <c r="C70" s="122"/>
      <c r="D70" s="122"/>
      <c r="E70" s="122"/>
      <c r="F70" s="122"/>
      <c r="G70" s="122"/>
      <c r="H70" s="122"/>
      <c r="I70" s="122"/>
      <c r="J70" s="122"/>
      <c r="K70" s="122"/>
    </row>
    <row r="71" ht="15.75" customHeight="1">
      <c r="A71" s="122"/>
      <c r="B71" s="122"/>
      <c r="C71" s="122"/>
      <c r="D71" s="122"/>
      <c r="E71" s="122"/>
      <c r="F71" s="122"/>
      <c r="G71" s="122"/>
      <c r="H71" s="122"/>
      <c r="I71" s="122"/>
      <c r="J71" s="122"/>
      <c r="K71" s="122"/>
    </row>
    <row r="72" ht="15.75" customHeight="1">
      <c r="A72" s="122"/>
      <c r="B72" s="122"/>
      <c r="C72" s="122"/>
      <c r="D72" s="122"/>
      <c r="E72" s="122"/>
      <c r="F72" s="122"/>
      <c r="G72" s="122"/>
      <c r="H72" s="122"/>
      <c r="I72" s="122"/>
      <c r="J72" s="122"/>
      <c r="K72" s="122"/>
    </row>
    <row r="73" ht="15.75" customHeight="1">
      <c r="A73" s="122"/>
      <c r="B73" s="122"/>
      <c r="C73" s="122"/>
      <c r="D73" s="122"/>
      <c r="E73" s="122"/>
      <c r="F73" s="122"/>
      <c r="G73" s="122"/>
      <c r="H73" s="122"/>
      <c r="I73" s="122"/>
      <c r="J73" s="122"/>
      <c r="K73" s="122"/>
    </row>
    <row r="74" ht="15.75" customHeight="1">
      <c r="A74" s="122"/>
      <c r="B74" s="122"/>
      <c r="C74" s="122"/>
      <c r="D74" s="122"/>
      <c r="E74" s="122"/>
      <c r="F74" s="122"/>
      <c r="G74" s="122"/>
      <c r="H74" s="122"/>
      <c r="I74" s="122"/>
      <c r="J74" s="122"/>
      <c r="K74" s="122"/>
    </row>
    <row r="75" ht="15.75" customHeight="1">
      <c r="A75" s="122"/>
      <c r="B75" s="122"/>
      <c r="C75" s="122"/>
      <c r="D75" s="122"/>
      <c r="E75" s="122"/>
      <c r="F75" s="122"/>
      <c r="G75" s="122"/>
      <c r="H75" s="122"/>
      <c r="I75" s="122"/>
      <c r="J75" s="122"/>
      <c r="K75" s="122"/>
    </row>
    <row r="76" ht="15.75" customHeight="1">
      <c r="A76" s="122"/>
      <c r="B76" s="122"/>
      <c r="C76" s="122"/>
      <c r="D76" s="122"/>
      <c r="E76" s="122"/>
      <c r="F76" s="122"/>
      <c r="G76" s="122"/>
      <c r="H76" s="122"/>
      <c r="I76" s="122"/>
      <c r="J76" s="122"/>
      <c r="K76" s="122"/>
    </row>
    <row r="77" ht="15.75" customHeight="1">
      <c r="A77" s="122"/>
      <c r="B77" s="122"/>
      <c r="C77" s="122"/>
      <c r="D77" s="122"/>
      <c r="E77" s="122"/>
      <c r="F77" s="122"/>
      <c r="G77" s="122"/>
      <c r="H77" s="122"/>
      <c r="I77" s="122"/>
      <c r="J77" s="122"/>
      <c r="K77" s="122"/>
    </row>
    <row r="78" ht="15.75" customHeight="1">
      <c r="A78" s="122"/>
      <c r="B78" s="122"/>
      <c r="C78" s="122"/>
      <c r="D78" s="122"/>
      <c r="E78" s="122"/>
      <c r="F78" s="122"/>
      <c r="G78" s="122"/>
      <c r="H78" s="122"/>
      <c r="I78" s="122"/>
      <c r="J78" s="122"/>
      <c r="K78" s="122"/>
    </row>
    <row r="79" ht="15.75" customHeight="1">
      <c r="A79" s="122"/>
      <c r="B79" s="122"/>
      <c r="C79" s="122"/>
      <c r="D79" s="122"/>
      <c r="E79" s="122"/>
      <c r="F79" s="122"/>
      <c r="G79" s="122"/>
      <c r="H79" s="122"/>
      <c r="I79" s="122"/>
      <c r="J79" s="122"/>
      <c r="K79" s="122"/>
    </row>
    <row r="80" ht="15.75" customHeight="1">
      <c r="A80" s="122"/>
      <c r="B80" s="122"/>
      <c r="C80" s="122"/>
      <c r="D80" s="122"/>
      <c r="E80" s="122"/>
      <c r="F80" s="122"/>
      <c r="G80" s="122"/>
      <c r="H80" s="122"/>
      <c r="I80" s="122"/>
      <c r="J80" s="122"/>
      <c r="K80" s="122"/>
    </row>
    <row r="81" ht="15.75" customHeight="1">
      <c r="A81" s="122"/>
      <c r="B81" s="122"/>
      <c r="C81" s="122"/>
      <c r="D81" s="122"/>
      <c r="E81" s="122"/>
      <c r="F81" s="122"/>
      <c r="G81" s="122"/>
      <c r="H81" s="122"/>
      <c r="I81" s="122"/>
      <c r="J81" s="122"/>
      <c r="K81" s="122"/>
    </row>
    <row r="82" ht="15.75" customHeight="1">
      <c r="A82" s="122"/>
      <c r="B82" s="122"/>
      <c r="C82" s="122"/>
      <c r="D82" s="122"/>
      <c r="E82" s="122"/>
      <c r="F82" s="122"/>
      <c r="G82" s="122"/>
      <c r="H82" s="122"/>
      <c r="I82" s="122"/>
      <c r="J82" s="122"/>
      <c r="K82" s="122"/>
    </row>
    <row r="83" ht="15.75" customHeight="1">
      <c r="A83" s="122"/>
      <c r="B83" s="122"/>
      <c r="C83" s="122"/>
      <c r="D83" s="122"/>
      <c r="E83" s="122"/>
      <c r="F83" s="122"/>
      <c r="G83" s="122"/>
      <c r="H83" s="122"/>
      <c r="I83" s="122"/>
      <c r="J83" s="122"/>
      <c r="K83" s="122"/>
    </row>
    <row r="84" ht="15.75" customHeight="1">
      <c r="A84" s="122"/>
      <c r="B84" s="122"/>
      <c r="C84" s="122"/>
      <c r="D84" s="122"/>
      <c r="E84" s="122"/>
      <c r="F84" s="122"/>
      <c r="G84" s="122"/>
      <c r="H84" s="122"/>
      <c r="I84" s="122"/>
      <c r="J84" s="122"/>
      <c r="K84" s="122"/>
    </row>
    <row r="85" ht="15.75" customHeight="1">
      <c r="A85" s="122"/>
      <c r="B85" s="122"/>
      <c r="C85" s="122"/>
      <c r="D85" s="122"/>
      <c r="E85" s="122"/>
      <c r="F85" s="122"/>
      <c r="G85" s="122"/>
      <c r="H85" s="122"/>
      <c r="I85" s="122"/>
      <c r="J85" s="122"/>
      <c r="K85" s="122"/>
    </row>
    <row r="86" ht="15.75" customHeight="1">
      <c r="A86" s="122"/>
      <c r="B86" s="122"/>
      <c r="C86" s="122"/>
      <c r="D86" s="122"/>
      <c r="E86" s="122"/>
      <c r="F86" s="122"/>
      <c r="G86" s="122"/>
      <c r="H86" s="122"/>
      <c r="I86" s="122"/>
      <c r="J86" s="122"/>
      <c r="K86" s="122"/>
    </row>
    <row r="87" ht="15.75" customHeight="1">
      <c r="A87" s="122"/>
      <c r="B87" s="122"/>
      <c r="C87" s="122"/>
      <c r="D87" s="122"/>
      <c r="E87" s="122"/>
      <c r="F87" s="122"/>
      <c r="G87" s="122"/>
      <c r="H87" s="122"/>
      <c r="I87" s="122"/>
      <c r="J87" s="122"/>
      <c r="K87" s="122"/>
    </row>
    <row r="88" ht="15.75" customHeight="1">
      <c r="A88" s="122"/>
      <c r="B88" s="122"/>
      <c r="C88" s="122"/>
      <c r="D88" s="122"/>
      <c r="E88" s="122"/>
      <c r="F88" s="122"/>
      <c r="G88" s="122"/>
      <c r="H88" s="122"/>
      <c r="I88" s="122"/>
      <c r="J88" s="122"/>
      <c r="K88" s="122"/>
    </row>
    <row r="89" ht="15.75" customHeight="1">
      <c r="A89" s="122"/>
      <c r="B89" s="122"/>
      <c r="C89" s="122"/>
      <c r="D89" s="122"/>
      <c r="E89" s="122"/>
      <c r="F89" s="122"/>
      <c r="G89" s="122"/>
      <c r="H89" s="122"/>
      <c r="I89" s="122"/>
      <c r="J89" s="122"/>
      <c r="K89" s="122"/>
    </row>
    <row r="90" ht="15.75" customHeight="1">
      <c r="A90" s="122"/>
      <c r="B90" s="122"/>
      <c r="C90" s="122"/>
      <c r="D90" s="122"/>
      <c r="E90" s="122"/>
      <c r="F90" s="122"/>
      <c r="G90" s="122"/>
      <c r="H90" s="122"/>
      <c r="I90" s="122"/>
      <c r="J90" s="122"/>
      <c r="K90" s="122"/>
    </row>
    <row r="91" ht="15.75" customHeight="1">
      <c r="A91" s="122"/>
      <c r="B91" s="122"/>
      <c r="C91" s="122"/>
      <c r="D91" s="122"/>
      <c r="E91" s="122"/>
      <c r="F91" s="122"/>
      <c r="G91" s="122"/>
      <c r="H91" s="122"/>
      <c r="I91" s="122"/>
      <c r="J91" s="122"/>
      <c r="K91" s="122"/>
    </row>
    <row r="92" ht="15.75" customHeight="1">
      <c r="A92" s="122"/>
      <c r="B92" s="122"/>
      <c r="C92" s="122"/>
      <c r="D92" s="122"/>
      <c r="E92" s="122"/>
      <c r="F92" s="122"/>
      <c r="G92" s="122"/>
      <c r="H92" s="122"/>
      <c r="I92" s="122"/>
      <c r="J92" s="122"/>
      <c r="K92" s="122"/>
    </row>
    <row r="93" ht="15.75" customHeight="1">
      <c r="A93" s="122"/>
      <c r="B93" s="122"/>
      <c r="C93" s="122"/>
      <c r="D93" s="122"/>
      <c r="E93" s="122"/>
      <c r="F93" s="122"/>
      <c r="G93" s="122"/>
      <c r="H93" s="122"/>
      <c r="I93" s="122"/>
      <c r="J93" s="122"/>
      <c r="K93" s="122"/>
    </row>
    <row r="94" ht="15.75" customHeight="1">
      <c r="A94" s="122"/>
      <c r="B94" s="122"/>
      <c r="C94" s="122"/>
      <c r="D94" s="122"/>
      <c r="E94" s="122"/>
      <c r="F94" s="122"/>
      <c r="G94" s="122"/>
      <c r="H94" s="122"/>
      <c r="I94" s="122"/>
      <c r="J94" s="122"/>
      <c r="K94" s="122"/>
    </row>
    <row r="95" ht="15.75" customHeight="1">
      <c r="A95" s="122"/>
      <c r="B95" s="122"/>
      <c r="C95" s="122"/>
      <c r="D95" s="122"/>
      <c r="E95" s="122"/>
      <c r="F95" s="122"/>
      <c r="G95" s="122"/>
      <c r="H95" s="122"/>
      <c r="I95" s="122"/>
      <c r="J95" s="122"/>
      <c r="K95" s="122"/>
    </row>
    <row r="96" ht="15.75" customHeight="1">
      <c r="A96" s="122"/>
      <c r="B96" s="122"/>
      <c r="C96" s="122"/>
      <c r="D96" s="122"/>
      <c r="E96" s="122"/>
      <c r="F96" s="122"/>
      <c r="G96" s="122"/>
      <c r="H96" s="122"/>
      <c r="I96" s="122"/>
      <c r="J96" s="122"/>
      <c r="K96" s="122"/>
    </row>
    <row r="97" ht="15.75" customHeight="1">
      <c r="A97" s="122"/>
      <c r="B97" s="122"/>
      <c r="C97" s="122"/>
      <c r="D97" s="122"/>
      <c r="E97" s="122"/>
      <c r="F97" s="122"/>
      <c r="G97" s="122"/>
      <c r="H97" s="122"/>
      <c r="I97" s="122"/>
      <c r="J97" s="122"/>
      <c r="K97" s="122"/>
    </row>
    <row r="98" ht="15.75" customHeight="1">
      <c r="A98" s="122"/>
      <c r="B98" s="122"/>
      <c r="C98" s="122"/>
      <c r="D98" s="122"/>
      <c r="E98" s="122"/>
      <c r="F98" s="122"/>
      <c r="G98" s="122"/>
      <c r="H98" s="122"/>
      <c r="I98" s="122"/>
      <c r="J98" s="122"/>
      <c r="K98" s="122"/>
    </row>
    <row r="99" ht="15.75" customHeight="1">
      <c r="A99" s="122"/>
      <c r="B99" s="122"/>
      <c r="C99" s="122"/>
      <c r="D99" s="122"/>
      <c r="E99" s="122"/>
      <c r="F99" s="122"/>
      <c r="G99" s="122"/>
      <c r="H99" s="122"/>
      <c r="I99" s="122"/>
      <c r="J99" s="122"/>
      <c r="K99" s="122"/>
    </row>
    <row r="100" ht="15.75" customHeight="1">
      <c r="A100" s="122"/>
      <c r="B100" s="122"/>
      <c r="C100" s="122"/>
      <c r="D100" s="122"/>
      <c r="E100" s="122"/>
      <c r="F100" s="122"/>
      <c r="G100" s="122"/>
      <c r="H100" s="122"/>
      <c r="I100" s="122"/>
      <c r="J100" s="122"/>
      <c r="K100" s="122"/>
    </row>
    <row r="101" ht="15.75" customHeight="1">
      <c r="A101" s="122"/>
      <c r="B101" s="122"/>
      <c r="C101" s="122"/>
      <c r="D101" s="122"/>
      <c r="E101" s="122"/>
      <c r="F101" s="122"/>
      <c r="G101" s="122"/>
      <c r="H101" s="122"/>
      <c r="I101" s="122"/>
      <c r="J101" s="122"/>
      <c r="K101" s="122"/>
    </row>
    <row r="102" ht="15.75" customHeight="1">
      <c r="A102" s="122"/>
      <c r="B102" s="122"/>
      <c r="C102" s="122"/>
      <c r="D102" s="122"/>
      <c r="E102" s="122"/>
      <c r="F102" s="122"/>
      <c r="G102" s="122"/>
      <c r="H102" s="122"/>
      <c r="I102" s="122"/>
      <c r="J102" s="122"/>
      <c r="K102" s="122"/>
    </row>
    <row r="103" ht="15.75" customHeight="1">
      <c r="A103" s="122"/>
      <c r="B103" s="122"/>
      <c r="C103" s="122"/>
      <c r="D103" s="122"/>
      <c r="E103" s="122"/>
      <c r="F103" s="122"/>
      <c r="G103" s="122"/>
      <c r="H103" s="122"/>
      <c r="I103" s="122"/>
      <c r="J103" s="122"/>
      <c r="K103" s="122"/>
    </row>
    <row r="104" ht="15.75" customHeight="1">
      <c r="A104" s="122"/>
      <c r="B104" s="122"/>
      <c r="C104" s="122"/>
      <c r="D104" s="122"/>
      <c r="E104" s="122"/>
      <c r="F104" s="122"/>
      <c r="G104" s="122"/>
      <c r="H104" s="122"/>
      <c r="I104" s="122"/>
      <c r="J104" s="122"/>
      <c r="K104" s="122"/>
    </row>
    <row r="105" ht="15.75" customHeight="1">
      <c r="A105" s="122"/>
      <c r="B105" s="122"/>
      <c r="C105" s="122"/>
      <c r="D105" s="122"/>
      <c r="E105" s="122"/>
      <c r="F105" s="122"/>
      <c r="G105" s="122"/>
      <c r="H105" s="122"/>
      <c r="I105" s="122"/>
      <c r="J105" s="122"/>
      <c r="K105" s="122"/>
    </row>
    <row r="106" ht="15.75" customHeight="1">
      <c r="A106" s="122"/>
      <c r="B106" s="122"/>
      <c r="C106" s="122"/>
      <c r="D106" s="122"/>
      <c r="E106" s="122"/>
      <c r="F106" s="122"/>
      <c r="G106" s="122"/>
      <c r="H106" s="122"/>
      <c r="I106" s="122"/>
      <c r="J106" s="122"/>
      <c r="K106" s="122"/>
    </row>
    <row r="107" ht="15.75" customHeight="1">
      <c r="A107" s="122"/>
      <c r="B107" s="122"/>
      <c r="C107" s="122"/>
      <c r="D107" s="122"/>
      <c r="E107" s="122"/>
      <c r="F107" s="122"/>
      <c r="G107" s="122"/>
      <c r="H107" s="122"/>
      <c r="I107" s="122"/>
      <c r="J107" s="122"/>
      <c r="K107" s="122"/>
    </row>
    <row r="108" ht="15.75" customHeight="1">
      <c r="A108" s="122"/>
      <c r="B108" s="122"/>
      <c r="C108" s="122"/>
      <c r="D108" s="122"/>
      <c r="E108" s="122"/>
      <c r="F108" s="122"/>
      <c r="G108" s="122"/>
      <c r="H108" s="122"/>
      <c r="I108" s="122"/>
      <c r="J108" s="122"/>
      <c r="K108" s="122"/>
    </row>
    <row r="109" ht="15.75" customHeight="1">
      <c r="A109" s="122"/>
      <c r="B109" s="122"/>
      <c r="C109" s="122"/>
      <c r="D109" s="122"/>
      <c r="E109" s="122"/>
      <c r="F109" s="122"/>
      <c r="G109" s="122"/>
      <c r="H109" s="122"/>
      <c r="I109" s="122"/>
      <c r="J109" s="122"/>
      <c r="K109" s="122"/>
    </row>
    <row r="110" ht="15.75" customHeight="1">
      <c r="A110" s="122"/>
      <c r="B110" s="122"/>
      <c r="C110" s="122"/>
      <c r="D110" s="122"/>
      <c r="E110" s="122"/>
      <c r="F110" s="122"/>
      <c r="G110" s="122"/>
      <c r="H110" s="122"/>
      <c r="I110" s="122"/>
      <c r="J110" s="122"/>
      <c r="K110" s="122"/>
    </row>
    <row r="111" ht="15.75" customHeight="1">
      <c r="A111" s="122"/>
      <c r="B111" s="122"/>
      <c r="C111" s="122"/>
      <c r="D111" s="122"/>
      <c r="E111" s="122"/>
      <c r="F111" s="122"/>
      <c r="G111" s="122"/>
      <c r="H111" s="122"/>
      <c r="I111" s="122"/>
      <c r="J111" s="122"/>
      <c r="K111" s="122"/>
    </row>
    <row r="112" ht="15.75" customHeight="1">
      <c r="A112" s="122"/>
      <c r="B112" s="122"/>
      <c r="C112" s="122"/>
      <c r="D112" s="122"/>
      <c r="E112" s="122"/>
      <c r="F112" s="122"/>
      <c r="G112" s="122"/>
      <c r="H112" s="122"/>
      <c r="I112" s="122"/>
      <c r="J112" s="122"/>
      <c r="K112" s="122"/>
    </row>
    <row r="113" ht="15.75" customHeight="1">
      <c r="A113" s="122"/>
      <c r="B113" s="122"/>
      <c r="C113" s="122"/>
      <c r="D113" s="122"/>
      <c r="E113" s="122"/>
      <c r="F113" s="122"/>
      <c r="G113" s="122"/>
      <c r="H113" s="122"/>
      <c r="I113" s="122"/>
      <c r="J113" s="122"/>
      <c r="K113" s="122"/>
    </row>
    <row r="114" ht="15.75" customHeight="1">
      <c r="A114" s="122"/>
      <c r="B114" s="122"/>
      <c r="C114" s="122"/>
      <c r="D114" s="122"/>
      <c r="E114" s="122"/>
      <c r="F114" s="122"/>
      <c r="G114" s="122"/>
      <c r="H114" s="122"/>
      <c r="I114" s="122"/>
      <c r="J114" s="122"/>
      <c r="K114" s="122"/>
    </row>
    <row r="115" ht="15.75" customHeight="1">
      <c r="A115" s="122"/>
      <c r="B115" s="122"/>
      <c r="C115" s="122"/>
      <c r="D115" s="122"/>
      <c r="E115" s="122"/>
      <c r="F115" s="122"/>
      <c r="G115" s="122"/>
      <c r="H115" s="122"/>
      <c r="I115" s="122"/>
      <c r="J115" s="122"/>
      <c r="K115" s="122"/>
    </row>
    <row r="116" ht="15.75" customHeight="1">
      <c r="A116" s="122"/>
      <c r="B116" s="122"/>
      <c r="C116" s="122"/>
      <c r="D116" s="122"/>
      <c r="E116" s="122"/>
      <c r="F116" s="122"/>
      <c r="G116" s="122"/>
      <c r="H116" s="122"/>
      <c r="I116" s="122"/>
      <c r="J116" s="122"/>
      <c r="K116" s="122"/>
    </row>
    <row r="117" ht="15.75" customHeight="1">
      <c r="A117" s="122"/>
      <c r="B117" s="122"/>
      <c r="C117" s="122"/>
      <c r="D117" s="122"/>
      <c r="E117" s="122"/>
      <c r="F117" s="122"/>
      <c r="G117" s="122"/>
      <c r="H117" s="122"/>
      <c r="I117" s="122"/>
      <c r="J117" s="122"/>
      <c r="K117" s="122"/>
    </row>
    <row r="118" ht="15.75" customHeight="1">
      <c r="A118" s="122"/>
      <c r="B118" s="122"/>
      <c r="C118" s="122"/>
      <c r="D118" s="122"/>
      <c r="E118" s="122"/>
      <c r="F118" s="122"/>
      <c r="G118" s="122"/>
      <c r="H118" s="122"/>
      <c r="I118" s="122"/>
      <c r="J118" s="122"/>
      <c r="K118" s="122"/>
    </row>
    <row r="119" ht="15.75" customHeight="1">
      <c r="A119" s="122"/>
      <c r="B119" s="122"/>
      <c r="C119" s="122"/>
      <c r="D119" s="122"/>
      <c r="E119" s="122"/>
      <c r="F119" s="122"/>
      <c r="G119" s="122"/>
      <c r="H119" s="122"/>
      <c r="I119" s="122"/>
      <c r="J119" s="122"/>
      <c r="K119" s="122"/>
    </row>
    <row r="120" ht="15.75" customHeight="1">
      <c r="A120" s="122"/>
      <c r="B120" s="122"/>
      <c r="C120" s="122"/>
      <c r="D120" s="122"/>
      <c r="E120" s="122"/>
      <c r="F120" s="122"/>
      <c r="G120" s="122"/>
      <c r="H120" s="122"/>
      <c r="I120" s="122"/>
      <c r="J120" s="122"/>
      <c r="K120" s="122"/>
    </row>
    <row r="121" ht="15.75" customHeight="1">
      <c r="A121" s="122"/>
      <c r="B121" s="122"/>
      <c r="C121" s="122"/>
      <c r="D121" s="122"/>
      <c r="E121" s="122"/>
      <c r="F121" s="122"/>
      <c r="G121" s="122"/>
      <c r="H121" s="122"/>
      <c r="I121" s="122"/>
      <c r="J121" s="122"/>
      <c r="K121" s="122"/>
    </row>
    <row r="122" ht="15.75" customHeight="1">
      <c r="A122" s="122"/>
      <c r="B122" s="122"/>
      <c r="C122" s="122"/>
      <c r="D122" s="122"/>
      <c r="E122" s="122"/>
      <c r="F122" s="122"/>
      <c r="G122" s="122"/>
      <c r="H122" s="122"/>
      <c r="I122" s="122"/>
      <c r="J122" s="122"/>
      <c r="K122" s="122"/>
    </row>
    <row r="123" ht="15.75" customHeight="1">
      <c r="A123" s="122"/>
      <c r="B123" s="122"/>
      <c r="C123" s="122"/>
      <c r="D123" s="122"/>
      <c r="E123" s="122"/>
      <c r="F123" s="122"/>
      <c r="G123" s="122"/>
      <c r="H123" s="122"/>
      <c r="I123" s="122"/>
      <c r="J123" s="122"/>
      <c r="K123" s="122"/>
    </row>
    <row r="124" ht="15.75" customHeight="1">
      <c r="A124" s="122"/>
      <c r="B124" s="122"/>
      <c r="C124" s="122"/>
      <c r="D124" s="122"/>
      <c r="E124" s="122"/>
      <c r="F124" s="122"/>
      <c r="G124" s="122"/>
      <c r="H124" s="122"/>
      <c r="I124" s="122"/>
      <c r="J124" s="122"/>
      <c r="K124" s="122"/>
    </row>
    <row r="125" ht="15.75" customHeight="1">
      <c r="A125" s="122"/>
      <c r="B125" s="122"/>
      <c r="C125" s="122"/>
      <c r="D125" s="122"/>
      <c r="E125" s="122"/>
      <c r="F125" s="122"/>
      <c r="G125" s="122"/>
      <c r="H125" s="122"/>
      <c r="I125" s="122"/>
      <c r="J125" s="122"/>
      <c r="K125" s="122"/>
    </row>
    <row r="126" ht="15.75" customHeight="1">
      <c r="A126" s="122"/>
      <c r="B126" s="122"/>
      <c r="C126" s="122"/>
      <c r="D126" s="122"/>
      <c r="E126" s="122"/>
      <c r="F126" s="122"/>
      <c r="G126" s="122"/>
      <c r="H126" s="122"/>
      <c r="I126" s="122"/>
      <c r="J126" s="122"/>
      <c r="K126" s="122"/>
    </row>
    <row r="127" ht="15.75" customHeight="1">
      <c r="A127" s="122"/>
      <c r="B127" s="122"/>
      <c r="C127" s="122"/>
      <c r="D127" s="122"/>
      <c r="E127" s="122"/>
      <c r="F127" s="122"/>
      <c r="G127" s="122"/>
      <c r="H127" s="122"/>
      <c r="I127" s="122"/>
      <c r="J127" s="122"/>
      <c r="K127" s="122"/>
    </row>
    <row r="128" ht="15.75" customHeight="1">
      <c r="A128" s="122"/>
      <c r="B128" s="122"/>
      <c r="C128" s="122"/>
      <c r="D128" s="122"/>
      <c r="E128" s="122"/>
      <c r="F128" s="122"/>
      <c r="G128" s="122"/>
      <c r="H128" s="122"/>
      <c r="I128" s="122"/>
      <c r="J128" s="122"/>
      <c r="K128" s="122"/>
    </row>
    <row r="129" ht="15.75" customHeight="1">
      <c r="A129" s="122"/>
      <c r="B129" s="122"/>
      <c r="C129" s="122"/>
      <c r="D129" s="122"/>
      <c r="E129" s="122"/>
      <c r="F129" s="122"/>
      <c r="G129" s="122"/>
      <c r="H129" s="122"/>
      <c r="I129" s="122"/>
      <c r="J129" s="122"/>
      <c r="K129" s="122"/>
    </row>
    <row r="130" ht="15.75" customHeight="1">
      <c r="A130" s="122"/>
      <c r="B130" s="122"/>
      <c r="C130" s="122"/>
      <c r="D130" s="122"/>
      <c r="E130" s="122"/>
      <c r="F130" s="122"/>
      <c r="G130" s="122"/>
      <c r="H130" s="122"/>
      <c r="I130" s="122"/>
      <c r="J130" s="122"/>
      <c r="K130" s="122"/>
    </row>
    <row r="131" ht="15.75" customHeight="1">
      <c r="A131" s="122"/>
      <c r="B131" s="122"/>
      <c r="C131" s="122"/>
      <c r="D131" s="122"/>
      <c r="E131" s="122"/>
      <c r="F131" s="122"/>
      <c r="G131" s="122"/>
      <c r="H131" s="122"/>
      <c r="I131" s="122"/>
      <c r="J131" s="122"/>
      <c r="K131" s="122"/>
    </row>
    <row r="132" ht="15.75" customHeight="1">
      <c r="A132" s="122"/>
      <c r="B132" s="122"/>
      <c r="C132" s="122"/>
      <c r="D132" s="122"/>
      <c r="E132" s="122"/>
      <c r="F132" s="122"/>
      <c r="G132" s="122"/>
      <c r="H132" s="122"/>
      <c r="I132" s="122"/>
      <c r="J132" s="122"/>
      <c r="K132" s="122"/>
    </row>
    <row r="133" ht="15.75" customHeight="1">
      <c r="A133" s="122"/>
      <c r="B133" s="122"/>
      <c r="C133" s="122"/>
      <c r="D133" s="122"/>
      <c r="E133" s="122"/>
      <c r="F133" s="122"/>
      <c r="G133" s="122"/>
      <c r="H133" s="122"/>
      <c r="I133" s="122"/>
      <c r="J133" s="122"/>
      <c r="K133" s="122"/>
    </row>
    <row r="134" ht="15.75" customHeight="1">
      <c r="A134" s="122"/>
      <c r="B134" s="122"/>
      <c r="C134" s="122"/>
      <c r="D134" s="122"/>
      <c r="E134" s="122"/>
      <c r="F134" s="122"/>
      <c r="G134" s="122"/>
      <c r="H134" s="122"/>
      <c r="I134" s="122"/>
      <c r="J134" s="122"/>
      <c r="K134" s="122"/>
    </row>
    <row r="135" ht="15.75" customHeight="1">
      <c r="A135" s="122"/>
      <c r="B135" s="122"/>
      <c r="C135" s="122"/>
      <c r="D135" s="122"/>
      <c r="E135" s="122"/>
      <c r="F135" s="122"/>
      <c r="G135" s="122"/>
      <c r="H135" s="122"/>
      <c r="I135" s="122"/>
      <c r="J135" s="122"/>
      <c r="K135" s="122"/>
    </row>
    <row r="136" ht="15.75" customHeight="1">
      <c r="A136" s="122"/>
      <c r="B136" s="122"/>
      <c r="C136" s="122"/>
      <c r="D136" s="122"/>
      <c r="E136" s="122"/>
      <c r="F136" s="122"/>
      <c r="G136" s="122"/>
      <c r="H136" s="122"/>
      <c r="I136" s="122"/>
      <c r="J136" s="122"/>
      <c r="K136" s="122"/>
    </row>
    <row r="137" ht="15.75" customHeight="1">
      <c r="A137" s="122"/>
      <c r="B137" s="122"/>
      <c r="C137" s="122"/>
      <c r="D137" s="122"/>
      <c r="E137" s="122"/>
      <c r="F137" s="122"/>
      <c r="G137" s="122"/>
      <c r="H137" s="122"/>
      <c r="I137" s="122"/>
      <c r="J137" s="122"/>
      <c r="K137" s="122"/>
    </row>
    <row r="138" ht="15.75" customHeight="1">
      <c r="A138" s="122"/>
      <c r="B138" s="122"/>
      <c r="C138" s="122"/>
      <c r="D138" s="122"/>
      <c r="E138" s="122"/>
      <c r="F138" s="122"/>
      <c r="G138" s="122"/>
      <c r="H138" s="122"/>
      <c r="I138" s="122"/>
      <c r="J138" s="122"/>
      <c r="K138" s="122"/>
    </row>
    <row r="139" ht="15.75" customHeight="1">
      <c r="A139" s="122"/>
      <c r="B139" s="122"/>
      <c r="C139" s="122"/>
      <c r="D139" s="122"/>
      <c r="E139" s="122"/>
      <c r="F139" s="122"/>
      <c r="G139" s="122"/>
      <c r="H139" s="122"/>
      <c r="I139" s="122"/>
      <c r="J139" s="122"/>
      <c r="K139" s="122"/>
    </row>
    <row r="140" ht="15.75" customHeight="1">
      <c r="A140" s="122"/>
      <c r="B140" s="122"/>
      <c r="C140" s="122"/>
      <c r="D140" s="122"/>
      <c r="E140" s="122"/>
      <c r="F140" s="122"/>
      <c r="G140" s="122"/>
      <c r="H140" s="122"/>
      <c r="I140" s="122"/>
      <c r="J140" s="122"/>
      <c r="K140" s="122"/>
    </row>
    <row r="141" ht="15.75" customHeight="1">
      <c r="A141" s="122"/>
      <c r="B141" s="122"/>
      <c r="C141" s="122"/>
      <c r="D141" s="122"/>
      <c r="E141" s="122"/>
      <c r="F141" s="122"/>
      <c r="G141" s="122"/>
      <c r="H141" s="122"/>
      <c r="I141" s="122"/>
      <c r="J141" s="122"/>
      <c r="K141" s="122"/>
    </row>
    <row r="142" ht="15.75" customHeight="1">
      <c r="A142" s="122"/>
      <c r="B142" s="122"/>
      <c r="C142" s="122"/>
      <c r="D142" s="122"/>
      <c r="E142" s="122"/>
      <c r="F142" s="122"/>
      <c r="G142" s="122"/>
      <c r="H142" s="122"/>
      <c r="I142" s="122"/>
      <c r="J142" s="122"/>
      <c r="K142" s="122"/>
    </row>
    <row r="143" ht="15.75" customHeight="1">
      <c r="A143" s="122"/>
      <c r="B143" s="122"/>
      <c r="C143" s="122"/>
      <c r="D143" s="122"/>
      <c r="E143" s="122"/>
      <c r="F143" s="122"/>
      <c r="G143" s="122"/>
      <c r="H143" s="122"/>
      <c r="I143" s="122"/>
      <c r="J143" s="122"/>
      <c r="K143" s="122"/>
    </row>
    <row r="144" ht="15.75" customHeight="1">
      <c r="A144" s="122"/>
      <c r="B144" s="122"/>
      <c r="C144" s="122"/>
      <c r="D144" s="122"/>
      <c r="E144" s="122"/>
      <c r="F144" s="122"/>
      <c r="G144" s="122"/>
      <c r="H144" s="122"/>
      <c r="I144" s="122"/>
      <c r="J144" s="122"/>
      <c r="K144" s="122"/>
    </row>
    <row r="145" ht="15.75" customHeight="1">
      <c r="A145" s="122"/>
      <c r="B145" s="122"/>
      <c r="C145" s="122"/>
      <c r="D145" s="122"/>
      <c r="E145" s="122"/>
      <c r="F145" s="122"/>
      <c r="G145" s="122"/>
      <c r="H145" s="122"/>
      <c r="I145" s="122"/>
      <c r="J145" s="122"/>
      <c r="K145" s="122"/>
    </row>
    <row r="146" ht="15.75" customHeight="1">
      <c r="A146" s="122"/>
      <c r="B146" s="122"/>
      <c r="C146" s="122"/>
      <c r="D146" s="122"/>
      <c r="E146" s="122"/>
      <c r="F146" s="122"/>
      <c r="G146" s="122"/>
      <c r="H146" s="122"/>
      <c r="I146" s="122"/>
      <c r="J146" s="122"/>
      <c r="K146" s="122"/>
    </row>
    <row r="147" ht="15.75" customHeight="1">
      <c r="A147" s="122"/>
      <c r="B147" s="122"/>
      <c r="C147" s="122"/>
      <c r="D147" s="122"/>
      <c r="E147" s="122"/>
      <c r="F147" s="122"/>
      <c r="G147" s="122"/>
      <c r="H147" s="122"/>
      <c r="I147" s="122"/>
      <c r="J147" s="122"/>
      <c r="K147" s="122"/>
    </row>
    <row r="148" ht="15.75" customHeight="1">
      <c r="A148" s="122"/>
      <c r="B148" s="122"/>
      <c r="C148" s="122"/>
      <c r="D148" s="122"/>
      <c r="E148" s="122"/>
      <c r="F148" s="122"/>
      <c r="G148" s="122"/>
      <c r="H148" s="122"/>
      <c r="I148" s="122"/>
      <c r="J148" s="122"/>
      <c r="K148" s="122"/>
    </row>
    <row r="149" ht="15.75" customHeight="1">
      <c r="A149" s="122"/>
      <c r="B149" s="122"/>
      <c r="C149" s="122"/>
      <c r="D149" s="122"/>
      <c r="E149" s="122"/>
      <c r="F149" s="122"/>
      <c r="G149" s="122"/>
      <c r="H149" s="122"/>
      <c r="I149" s="122"/>
      <c r="J149" s="122"/>
      <c r="K149" s="122"/>
    </row>
    <row r="150" ht="15.75" customHeight="1">
      <c r="A150" s="122"/>
      <c r="B150" s="122"/>
      <c r="C150" s="122"/>
      <c r="D150" s="122"/>
      <c r="E150" s="122"/>
      <c r="F150" s="122"/>
      <c r="G150" s="122"/>
      <c r="H150" s="122"/>
      <c r="I150" s="122"/>
      <c r="J150" s="122"/>
      <c r="K150" s="122"/>
    </row>
    <row r="151" ht="15.75" customHeight="1">
      <c r="A151" s="122"/>
      <c r="B151" s="122"/>
      <c r="C151" s="122"/>
      <c r="D151" s="122"/>
      <c r="E151" s="122"/>
      <c r="F151" s="122"/>
      <c r="G151" s="122"/>
      <c r="H151" s="122"/>
      <c r="I151" s="122"/>
      <c r="J151" s="122"/>
      <c r="K151" s="122"/>
    </row>
    <row r="152" ht="15.75" customHeight="1">
      <c r="A152" s="122"/>
      <c r="B152" s="122"/>
      <c r="C152" s="122"/>
      <c r="D152" s="122"/>
      <c r="E152" s="122"/>
      <c r="F152" s="122"/>
      <c r="G152" s="122"/>
      <c r="H152" s="122"/>
      <c r="I152" s="122"/>
      <c r="J152" s="122"/>
      <c r="K152" s="122"/>
    </row>
    <row r="153" ht="15.75" customHeight="1">
      <c r="A153" s="122"/>
      <c r="B153" s="122"/>
      <c r="C153" s="122"/>
      <c r="D153" s="122"/>
      <c r="E153" s="122"/>
      <c r="F153" s="122"/>
      <c r="G153" s="122"/>
      <c r="H153" s="122"/>
      <c r="I153" s="122"/>
      <c r="J153" s="122"/>
      <c r="K153" s="122"/>
    </row>
    <row r="154" ht="15.75" customHeight="1">
      <c r="A154" s="122"/>
      <c r="B154" s="122"/>
      <c r="C154" s="122"/>
      <c r="D154" s="122"/>
      <c r="E154" s="122"/>
      <c r="F154" s="122"/>
      <c r="G154" s="122"/>
      <c r="H154" s="122"/>
      <c r="I154" s="122"/>
      <c r="J154" s="122"/>
      <c r="K154" s="122"/>
    </row>
    <row r="155" ht="15.75" customHeight="1">
      <c r="A155" s="122"/>
      <c r="B155" s="122"/>
      <c r="C155" s="122"/>
      <c r="D155" s="122"/>
      <c r="E155" s="122"/>
      <c r="F155" s="122"/>
      <c r="G155" s="122"/>
      <c r="H155" s="122"/>
      <c r="I155" s="122"/>
      <c r="J155" s="122"/>
      <c r="K155" s="122"/>
    </row>
    <row r="156" ht="15.75" customHeight="1">
      <c r="A156" s="122"/>
      <c r="B156" s="122"/>
      <c r="C156" s="122"/>
      <c r="D156" s="122"/>
      <c r="E156" s="122"/>
      <c r="F156" s="122"/>
      <c r="G156" s="122"/>
      <c r="H156" s="122"/>
      <c r="I156" s="122"/>
      <c r="J156" s="122"/>
      <c r="K156" s="122"/>
    </row>
    <row r="157" ht="15.75" customHeight="1">
      <c r="A157" s="122"/>
      <c r="B157" s="122"/>
      <c r="C157" s="122"/>
      <c r="D157" s="122"/>
      <c r="E157" s="122"/>
      <c r="F157" s="122"/>
      <c r="G157" s="122"/>
      <c r="H157" s="122"/>
      <c r="I157" s="122"/>
      <c r="J157" s="122"/>
      <c r="K157" s="122"/>
    </row>
    <row r="158" ht="15.75" customHeight="1">
      <c r="A158" s="122"/>
      <c r="B158" s="122"/>
      <c r="C158" s="122"/>
      <c r="D158" s="122"/>
      <c r="E158" s="122"/>
      <c r="F158" s="122"/>
      <c r="G158" s="122"/>
      <c r="H158" s="122"/>
      <c r="I158" s="122"/>
      <c r="J158" s="122"/>
      <c r="K158" s="122"/>
    </row>
    <row r="159" ht="15.75" customHeight="1">
      <c r="A159" s="122"/>
      <c r="B159" s="122"/>
      <c r="C159" s="122"/>
      <c r="D159" s="122"/>
      <c r="E159" s="122"/>
      <c r="F159" s="122"/>
      <c r="G159" s="122"/>
      <c r="H159" s="122"/>
      <c r="I159" s="122"/>
      <c r="J159" s="122"/>
      <c r="K159" s="122"/>
    </row>
    <row r="160" ht="15.75" customHeight="1">
      <c r="A160" s="122"/>
      <c r="B160" s="122"/>
      <c r="C160" s="122"/>
      <c r="D160" s="122"/>
      <c r="E160" s="122"/>
      <c r="F160" s="122"/>
      <c r="G160" s="122"/>
      <c r="H160" s="122"/>
      <c r="I160" s="122"/>
      <c r="J160" s="122"/>
      <c r="K160" s="122"/>
    </row>
    <row r="161" ht="15.75" customHeight="1">
      <c r="A161" s="122"/>
      <c r="B161" s="122"/>
      <c r="C161" s="122"/>
      <c r="D161" s="122"/>
      <c r="E161" s="122"/>
      <c r="F161" s="122"/>
      <c r="G161" s="122"/>
      <c r="H161" s="122"/>
      <c r="I161" s="122"/>
      <c r="J161" s="122"/>
      <c r="K161" s="122"/>
    </row>
    <row r="162" ht="15.75" customHeight="1">
      <c r="A162" s="122"/>
      <c r="B162" s="122"/>
      <c r="C162" s="122"/>
      <c r="D162" s="122"/>
      <c r="E162" s="122"/>
      <c r="F162" s="122"/>
      <c r="G162" s="122"/>
      <c r="H162" s="122"/>
      <c r="I162" s="122"/>
      <c r="J162" s="122"/>
      <c r="K162" s="122"/>
    </row>
    <row r="163" ht="15.75" customHeight="1">
      <c r="A163" s="122"/>
      <c r="B163" s="122"/>
      <c r="C163" s="122"/>
      <c r="D163" s="122"/>
      <c r="E163" s="122"/>
      <c r="F163" s="122"/>
      <c r="G163" s="122"/>
      <c r="H163" s="122"/>
      <c r="I163" s="122"/>
      <c r="J163" s="122"/>
      <c r="K163" s="122"/>
    </row>
    <row r="164" ht="15.75" customHeight="1">
      <c r="A164" s="122"/>
      <c r="B164" s="122"/>
      <c r="C164" s="122"/>
      <c r="D164" s="122"/>
      <c r="E164" s="122"/>
      <c r="F164" s="122"/>
      <c r="G164" s="122"/>
      <c r="H164" s="122"/>
      <c r="I164" s="122"/>
      <c r="J164" s="122"/>
      <c r="K164" s="122"/>
    </row>
    <row r="165" ht="15.75" customHeight="1">
      <c r="A165" s="122"/>
      <c r="B165" s="122"/>
      <c r="C165" s="122"/>
      <c r="D165" s="122"/>
      <c r="E165" s="122"/>
      <c r="F165" s="122"/>
      <c r="G165" s="122"/>
      <c r="H165" s="122"/>
      <c r="I165" s="122"/>
      <c r="J165" s="122"/>
      <c r="K165" s="122"/>
    </row>
    <row r="166" ht="15.75" customHeight="1">
      <c r="A166" s="122"/>
      <c r="B166" s="122"/>
      <c r="C166" s="122"/>
      <c r="D166" s="122"/>
      <c r="E166" s="122"/>
      <c r="F166" s="122"/>
      <c r="G166" s="122"/>
      <c r="H166" s="122"/>
      <c r="I166" s="122"/>
      <c r="J166" s="122"/>
      <c r="K166" s="122"/>
    </row>
    <row r="167" ht="15.75" customHeight="1">
      <c r="A167" s="122"/>
      <c r="B167" s="122"/>
      <c r="C167" s="122"/>
      <c r="D167" s="122"/>
      <c r="E167" s="122"/>
      <c r="F167" s="122"/>
      <c r="G167" s="122"/>
      <c r="H167" s="122"/>
      <c r="I167" s="122"/>
      <c r="J167" s="122"/>
      <c r="K167" s="122"/>
    </row>
    <row r="168" ht="15.75" customHeight="1">
      <c r="A168" s="122"/>
      <c r="B168" s="122"/>
      <c r="C168" s="122"/>
      <c r="D168" s="122"/>
      <c r="E168" s="122"/>
      <c r="F168" s="122"/>
      <c r="G168" s="122"/>
      <c r="H168" s="122"/>
      <c r="I168" s="122"/>
      <c r="J168" s="122"/>
      <c r="K168" s="122"/>
    </row>
    <row r="169" ht="15.75" customHeight="1">
      <c r="A169" s="122"/>
      <c r="B169" s="122"/>
      <c r="C169" s="122"/>
      <c r="D169" s="122"/>
      <c r="E169" s="122"/>
      <c r="F169" s="122"/>
      <c r="G169" s="122"/>
      <c r="H169" s="122"/>
      <c r="I169" s="122"/>
      <c r="J169" s="122"/>
      <c r="K169" s="122"/>
    </row>
    <row r="170" ht="15.75" customHeight="1">
      <c r="A170" s="122"/>
      <c r="B170" s="122"/>
      <c r="C170" s="122"/>
      <c r="D170" s="122"/>
      <c r="E170" s="122"/>
      <c r="F170" s="122"/>
      <c r="G170" s="122"/>
      <c r="H170" s="122"/>
      <c r="I170" s="122"/>
      <c r="J170" s="122"/>
      <c r="K170" s="122"/>
    </row>
    <row r="171" ht="15.75" customHeight="1">
      <c r="A171" s="122"/>
      <c r="B171" s="122"/>
      <c r="C171" s="122"/>
      <c r="D171" s="122"/>
      <c r="E171" s="122"/>
      <c r="F171" s="122"/>
      <c r="G171" s="122"/>
      <c r="H171" s="122"/>
      <c r="I171" s="122"/>
      <c r="J171" s="122"/>
      <c r="K171" s="122"/>
    </row>
    <row r="172" ht="15.75" customHeight="1">
      <c r="A172" s="122"/>
      <c r="B172" s="122"/>
      <c r="C172" s="122"/>
      <c r="D172" s="122"/>
      <c r="E172" s="122"/>
      <c r="F172" s="122"/>
      <c r="G172" s="122"/>
      <c r="H172" s="122"/>
      <c r="I172" s="122"/>
      <c r="J172" s="122"/>
      <c r="K172" s="122"/>
    </row>
    <row r="173" ht="15.75" customHeight="1">
      <c r="A173" s="122"/>
      <c r="B173" s="122"/>
      <c r="C173" s="122"/>
      <c r="D173" s="122"/>
      <c r="E173" s="122"/>
      <c r="F173" s="122"/>
      <c r="G173" s="122"/>
      <c r="H173" s="122"/>
      <c r="I173" s="122"/>
      <c r="J173" s="122"/>
      <c r="K173" s="122"/>
    </row>
    <row r="174" ht="15.75" customHeight="1">
      <c r="A174" s="122"/>
      <c r="B174" s="122"/>
      <c r="C174" s="122"/>
      <c r="D174" s="122"/>
      <c r="E174" s="122"/>
      <c r="F174" s="122"/>
      <c r="G174" s="122"/>
      <c r="H174" s="122"/>
      <c r="I174" s="122"/>
      <c r="J174" s="122"/>
      <c r="K174" s="122"/>
    </row>
    <row r="175" ht="15.75" customHeight="1">
      <c r="A175" s="122"/>
      <c r="B175" s="122"/>
      <c r="C175" s="122"/>
      <c r="D175" s="122"/>
      <c r="E175" s="122"/>
      <c r="F175" s="122"/>
      <c r="G175" s="122"/>
      <c r="H175" s="122"/>
      <c r="I175" s="122"/>
      <c r="J175" s="122"/>
      <c r="K175" s="122"/>
    </row>
    <row r="176" ht="15.75" customHeight="1">
      <c r="A176" s="122"/>
      <c r="B176" s="122"/>
      <c r="C176" s="122"/>
      <c r="D176" s="122"/>
      <c r="E176" s="122"/>
      <c r="F176" s="122"/>
      <c r="G176" s="122"/>
      <c r="H176" s="122"/>
      <c r="I176" s="122"/>
      <c r="J176" s="122"/>
      <c r="K176" s="122"/>
    </row>
    <row r="177" ht="15.75" customHeight="1">
      <c r="A177" s="122"/>
      <c r="B177" s="122"/>
      <c r="C177" s="122"/>
      <c r="D177" s="122"/>
      <c r="E177" s="122"/>
      <c r="F177" s="122"/>
      <c r="G177" s="122"/>
      <c r="H177" s="122"/>
      <c r="I177" s="122"/>
      <c r="J177" s="122"/>
      <c r="K177" s="122"/>
    </row>
    <row r="178" ht="15.75" customHeight="1">
      <c r="A178" s="122"/>
      <c r="B178" s="122"/>
      <c r="C178" s="122"/>
      <c r="D178" s="122"/>
      <c r="E178" s="122"/>
      <c r="F178" s="122"/>
      <c r="G178" s="122"/>
      <c r="H178" s="122"/>
      <c r="I178" s="122"/>
      <c r="J178" s="122"/>
      <c r="K178" s="122"/>
    </row>
    <row r="179" ht="15.75" customHeight="1">
      <c r="A179" s="122"/>
      <c r="B179" s="122"/>
      <c r="C179" s="122"/>
      <c r="D179" s="122"/>
      <c r="E179" s="122"/>
      <c r="F179" s="122"/>
      <c r="G179" s="122"/>
      <c r="H179" s="122"/>
      <c r="I179" s="122"/>
      <c r="J179" s="122"/>
      <c r="K179" s="122"/>
    </row>
    <row r="180" ht="15.75" customHeight="1">
      <c r="A180" s="122"/>
      <c r="B180" s="122"/>
      <c r="C180" s="122"/>
      <c r="D180" s="122"/>
      <c r="E180" s="122"/>
      <c r="F180" s="122"/>
      <c r="G180" s="122"/>
      <c r="H180" s="122"/>
      <c r="I180" s="122"/>
      <c r="J180" s="122"/>
      <c r="K180" s="122"/>
    </row>
    <row r="181" ht="15.75" customHeight="1">
      <c r="A181" s="122"/>
      <c r="B181" s="122"/>
      <c r="C181" s="122"/>
      <c r="D181" s="122"/>
      <c r="E181" s="122"/>
      <c r="F181" s="122"/>
      <c r="G181" s="122"/>
      <c r="H181" s="122"/>
      <c r="I181" s="122"/>
      <c r="J181" s="122"/>
      <c r="K181" s="122"/>
    </row>
    <row r="182" ht="15.75" customHeight="1">
      <c r="A182" s="122"/>
      <c r="B182" s="122"/>
      <c r="C182" s="122"/>
      <c r="D182" s="122"/>
      <c r="E182" s="122"/>
      <c r="F182" s="122"/>
      <c r="G182" s="122"/>
      <c r="H182" s="122"/>
      <c r="I182" s="122"/>
      <c r="J182" s="122"/>
      <c r="K182" s="122"/>
    </row>
    <row r="183" ht="15.75" customHeight="1">
      <c r="A183" s="122"/>
      <c r="B183" s="122"/>
      <c r="C183" s="122"/>
      <c r="D183" s="122"/>
      <c r="E183" s="122"/>
      <c r="F183" s="122"/>
      <c r="G183" s="122"/>
      <c r="H183" s="122"/>
      <c r="I183" s="122"/>
      <c r="J183" s="122"/>
      <c r="K183" s="122"/>
    </row>
    <row r="184" ht="15.75" customHeight="1">
      <c r="A184" s="122"/>
      <c r="B184" s="122"/>
      <c r="C184" s="122"/>
      <c r="D184" s="122"/>
      <c r="E184" s="122"/>
      <c r="F184" s="122"/>
      <c r="G184" s="122"/>
      <c r="H184" s="122"/>
      <c r="I184" s="122"/>
      <c r="J184" s="122"/>
      <c r="K184" s="122"/>
    </row>
    <row r="185" ht="15.75" customHeight="1">
      <c r="A185" s="122"/>
      <c r="B185" s="122"/>
      <c r="C185" s="122"/>
      <c r="D185" s="122"/>
      <c r="E185" s="122"/>
      <c r="F185" s="122"/>
      <c r="G185" s="122"/>
      <c r="H185" s="122"/>
      <c r="I185" s="122"/>
      <c r="J185" s="122"/>
      <c r="K185" s="122"/>
    </row>
    <row r="186" ht="15.75" customHeight="1">
      <c r="A186" s="122"/>
      <c r="B186" s="122"/>
      <c r="C186" s="122"/>
      <c r="D186" s="122"/>
      <c r="E186" s="122"/>
      <c r="F186" s="122"/>
      <c r="G186" s="122"/>
      <c r="H186" s="122"/>
      <c r="I186" s="122"/>
      <c r="J186" s="122"/>
      <c r="K186" s="122"/>
    </row>
    <row r="187" ht="15.75" customHeight="1">
      <c r="A187" s="122"/>
      <c r="B187" s="122"/>
      <c r="C187" s="122"/>
      <c r="D187" s="122"/>
      <c r="E187" s="122"/>
      <c r="F187" s="122"/>
      <c r="G187" s="122"/>
      <c r="H187" s="122"/>
      <c r="I187" s="122"/>
      <c r="J187" s="122"/>
      <c r="K187" s="122"/>
    </row>
    <row r="188" ht="15.75" customHeight="1">
      <c r="A188" s="122"/>
      <c r="B188" s="122"/>
      <c r="C188" s="122"/>
      <c r="D188" s="122"/>
      <c r="E188" s="122"/>
      <c r="F188" s="122"/>
      <c r="G188" s="122"/>
      <c r="H188" s="122"/>
      <c r="I188" s="122"/>
      <c r="J188" s="122"/>
      <c r="K188" s="122"/>
    </row>
    <row r="189" ht="15.75" customHeight="1">
      <c r="A189" s="122"/>
      <c r="B189" s="122"/>
      <c r="C189" s="122"/>
      <c r="D189" s="122"/>
      <c r="E189" s="122"/>
      <c r="F189" s="122"/>
      <c r="G189" s="122"/>
      <c r="H189" s="122"/>
      <c r="I189" s="122"/>
      <c r="J189" s="122"/>
      <c r="K189" s="122"/>
    </row>
    <row r="190" ht="15.75" customHeight="1">
      <c r="A190" s="122"/>
      <c r="B190" s="122"/>
      <c r="C190" s="122"/>
      <c r="D190" s="122"/>
      <c r="E190" s="122"/>
      <c r="F190" s="122"/>
      <c r="G190" s="122"/>
      <c r="H190" s="122"/>
      <c r="I190" s="122"/>
      <c r="J190" s="122"/>
      <c r="K190" s="122"/>
    </row>
    <row r="191" ht="15.75" customHeight="1">
      <c r="A191" s="122"/>
      <c r="B191" s="122"/>
      <c r="C191" s="122"/>
      <c r="D191" s="122"/>
      <c r="E191" s="122"/>
      <c r="F191" s="122"/>
      <c r="G191" s="122"/>
      <c r="H191" s="122"/>
      <c r="I191" s="122"/>
      <c r="J191" s="122"/>
      <c r="K191" s="122"/>
    </row>
    <row r="192" ht="15.75" customHeight="1">
      <c r="A192" s="122"/>
      <c r="B192" s="122"/>
      <c r="C192" s="122"/>
      <c r="D192" s="122"/>
      <c r="E192" s="122"/>
      <c r="F192" s="122"/>
      <c r="G192" s="122"/>
      <c r="H192" s="122"/>
      <c r="I192" s="122"/>
      <c r="J192" s="122"/>
      <c r="K192" s="122"/>
    </row>
    <row r="193" ht="15.75" customHeight="1">
      <c r="A193" s="122"/>
      <c r="B193" s="122"/>
      <c r="C193" s="122"/>
      <c r="D193" s="122"/>
      <c r="E193" s="122"/>
      <c r="F193" s="122"/>
      <c r="G193" s="122"/>
      <c r="H193" s="122"/>
      <c r="I193" s="122"/>
      <c r="J193" s="122"/>
      <c r="K193" s="122"/>
    </row>
    <row r="194" ht="15.75" customHeight="1">
      <c r="A194" s="122"/>
      <c r="B194" s="122"/>
      <c r="C194" s="122"/>
      <c r="D194" s="122"/>
      <c r="E194" s="122"/>
      <c r="F194" s="122"/>
      <c r="G194" s="122"/>
      <c r="H194" s="122"/>
      <c r="I194" s="122"/>
      <c r="J194" s="122"/>
      <c r="K194" s="122"/>
    </row>
    <row r="195" ht="15.75" customHeight="1">
      <c r="A195" s="122"/>
      <c r="B195" s="122"/>
      <c r="C195" s="122"/>
      <c r="D195" s="122"/>
      <c r="E195" s="122"/>
      <c r="F195" s="122"/>
      <c r="G195" s="122"/>
      <c r="H195" s="122"/>
      <c r="I195" s="122"/>
      <c r="J195" s="122"/>
      <c r="K195" s="122"/>
    </row>
    <row r="196" ht="15.75" customHeight="1">
      <c r="A196" s="122"/>
      <c r="B196" s="122"/>
      <c r="C196" s="122"/>
      <c r="D196" s="122"/>
      <c r="E196" s="122"/>
      <c r="F196" s="122"/>
      <c r="G196" s="122"/>
      <c r="H196" s="122"/>
      <c r="I196" s="122"/>
      <c r="J196" s="122"/>
      <c r="K196" s="122"/>
    </row>
    <row r="197" ht="15.75" customHeight="1">
      <c r="A197" s="122"/>
      <c r="B197" s="122"/>
      <c r="C197" s="122"/>
      <c r="D197" s="122"/>
      <c r="E197" s="122"/>
      <c r="F197" s="122"/>
      <c r="G197" s="122"/>
      <c r="H197" s="122"/>
      <c r="I197" s="122"/>
      <c r="J197" s="122"/>
      <c r="K197" s="122"/>
    </row>
    <row r="198" ht="15.75" customHeight="1">
      <c r="A198" s="122"/>
      <c r="B198" s="122"/>
      <c r="C198" s="122"/>
      <c r="D198" s="122"/>
      <c r="E198" s="122"/>
      <c r="F198" s="122"/>
      <c r="G198" s="122"/>
      <c r="H198" s="122"/>
      <c r="I198" s="122"/>
      <c r="J198" s="122"/>
      <c r="K198" s="122"/>
    </row>
    <row r="199" ht="15.75" customHeight="1">
      <c r="A199" s="122"/>
      <c r="B199" s="122"/>
      <c r="C199" s="122"/>
      <c r="D199" s="122"/>
      <c r="E199" s="122"/>
      <c r="F199" s="122"/>
      <c r="G199" s="122"/>
      <c r="H199" s="122"/>
      <c r="I199" s="122"/>
      <c r="J199" s="122"/>
      <c r="K199" s="122"/>
    </row>
    <row r="200" ht="15.75" customHeight="1">
      <c r="A200" s="122"/>
      <c r="B200" s="122"/>
      <c r="C200" s="122"/>
      <c r="D200" s="122"/>
      <c r="E200" s="122"/>
      <c r="F200" s="122"/>
      <c r="G200" s="122"/>
      <c r="H200" s="122"/>
      <c r="I200" s="122"/>
      <c r="J200" s="122"/>
      <c r="K200" s="122"/>
    </row>
    <row r="201" ht="15.75" customHeight="1">
      <c r="A201" s="122"/>
      <c r="B201" s="122"/>
      <c r="C201" s="122"/>
      <c r="D201" s="122"/>
      <c r="E201" s="122"/>
      <c r="F201" s="122"/>
      <c r="G201" s="122"/>
      <c r="H201" s="122"/>
      <c r="I201" s="122"/>
      <c r="J201" s="122"/>
      <c r="K201" s="122"/>
    </row>
    <row r="202" ht="15.75" customHeight="1">
      <c r="A202" s="122"/>
      <c r="B202" s="122"/>
      <c r="C202" s="122"/>
      <c r="D202" s="122"/>
      <c r="E202" s="122"/>
      <c r="F202" s="122"/>
      <c r="G202" s="122"/>
      <c r="H202" s="122"/>
      <c r="I202" s="122"/>
      <c r="J202" s="122"/>
      <c r="K202" s="122"/>
    </row>
    <row r="203" ht="15.75" customHeight="1">
      <c r="A203" s="122"/>
      <c r="B203" s="122"/>
      <c r="C203" s="122"/>
      <c r="D203" s="122"/>
      <c r="E203" s="122"/>
      <c r="F203" s="122"/>
      <c r="G203" s="122"/>
      <c r="H203" s="122"/>
      <c r="I203" s="122"/>
      <c r="J203" s="122"/>
      <c r="K203" s="122"/>
    </row>
    <row r="204" ht="15.75" customHeight="1">
      <c r="A204" s="122"/>
      <c r="B204" s="122"/>
      <c r="C204" s="122"/>
      <c r="D204" s="122"/>
      <c r="E204" s="122"/>
      <c r="F204" s="122"/>
      <c r="G204" s="122"/>
      <c r="H204" s="122"/>
      <c r="I204" s="122"/>
      <c r="J204" s="122"/>
      <c r="K204" s="122"/>
    </row>
    <row r="205" ht="15.75" customHeight="1">
      <c r="A205" s="122"/>
      <c r="B205" s="122"/>
      <c r="C205" s="122"/>
      <c r="D205" s="122"/>
      <c r="E205" s="122"/>
      <c r="F205" s="122"/>
      <c r="G205" s="122"/>
      <c r="H205" s="122"/>
      <c r="I205" s="122"/>
      <c r="J205" s="122"/>
      <c r="K205" s="122"/>
    </row>
    <row r="206" ht="15.75" customHeight="1">
      <c r="A206" s="122"/>
      <c r="B206" s="122"/>
      <c r="C206" s="122"/>
      <c r="D206" s="122"/>
      <c r="E206" s="122"/>
      <c r="F206" s="122"/>
      <c r="G206" s="122"/>
      <c r="H206" s="122"/>
      <c r="I206" s="122"/>
      <c r="J206" s="122"/>
      <c r="K206" s="122"/>
    </row>
    <row r="207" ht="15.75" customHeight="1">
      <c r="A207" s="122"/>
      <c r="B207" s="122"/>
      <c r="C207" s="122"/>
      <c r="D207" s="122"/>
      <c r="E207" s="122"/>
      <c r="F207" s="122"/>
      <c r="G207" s="122"/>
      <c r="H207" s="122"/>
      <c r="I207" s="122"/>
      <c r="J207" s="122"/>
      <c r="K207" s="122"/>
    </row>
    <row r="208" ht="15.75" customHeight="1">
      <c r="A208" s="122"/>
      <c r="B208" s="122"/>
      <c r="C208" s="122"/>
      <c r="D208" s="122"/>
      <c r="E208" s="122"/>
      <c r="F208" s="122"/>
      <c r="G208" s="122"/>
      <c r="H208" s="122"/>
      <c r="I208" s="122"/>
      <c r="J208" s="122"/>
      <c r="K208" s="122"/>
    </row>
    <row r="209" ht="15.75" customHeight="1">
      <c r="A209" s="122"/>
      <c r="B209" s="122"/>
      <c r="C209" s="122"/>
      <c r="D209" s="122"/>
      <c r="E209" s="122"/>
      <c r="F209" s="122"/>
      <c r="G209" s="122"/>
      <c r="H209" s="122"/>
      <c r="I209" s="122"/>
      <c r="J209" s="122"/>
      <c r="K209" s="122"/>
    </row>
    <row r="210" ht="15.75" customHeight="1">
      <c r="A210" s="122"/>
      <c r="B210" s="122"/>
      <c r="C210" s="122"/>
      <c r="D210" s="122"/>
      <c r="E210" s="122"/>
      <c r="F210" s="122"/>
      <c r="G210" s="122"/>
      <c r="H210" s="122"/>
      <c r="I210" s="122"/>
      <c r="J210" s="122"/>
      <c r="K210" s="122"/>
    </row>
    <row r="211" ht="15.75" customHeight="1">
      <c r="A211" s="122"/>
      <c r="B211" s="122"/>
      <c r="C211" s="122"/>
      <c r="D211" s="122"/>
      <c r="E211" s="122"/>
      <c r="F211" s="122"/>
      <c r="G211" s="122"/>
      <c r="H211" s="122"/>
      <c r="I211" s="122"/>
      <c r="J211" s="122"/>
      <c r="K211" s="122"/>
    </row>
    <row r="212" ht="15.75" customHeight="1">
      <c r="A212" s="122"/>
      <c r="B212" s="122"/>
      <c r="C212" s="122"/>
      <c r="D212" s="122"/>
      <c r="E212" s="122"/>
      <c r="F212" s="122"/>
      <c r="G212" s="122"/>
      <c r="H212" s="122"/>
      <c r="I212" s="122"/>
      <c r="J212" s="122"/>
      <c r="K212" s="122"/>
    </row>
    <row r="213" ht="15.75" customHeight="1">
      <c r="A213" s="122"/>
      <c r="B213" s="122"/>
      <c r="C213" s="122"/>
      <c r="D213" s="122"/>
      <c r="E213" s="122"/>
      <c r="F213" s="122"/>
      <c r="G213" s="122"/>
      <c r="H213" s="122"/>
      <c r="I213" s="122"/>
      <c r="J213" s="122"/>
      <c r="K213" s="122"/>
    </row>
    <row r="214" ht="15.75" customHeight="1">
      <c r="A214" s="122"/>
      <c r="B214" s="122"/>
      <c r="C214" s="122"/>
      <c r="D214" s="122"/>
      <c r="E214" s="122"/>
      <c r="F214" s="122"/>
      <c r="G214" s="122"/>
      <c r="H214" s="122"/>
      <c r="I214" s="122"/>
      <c r="J214" s="122"/>
      <c r="K214" s="122"/>
    </row>
    <row r="215" ht="15.75" customHeight="1">
      <c r="A215" s="122"/>
      <c r="B215" s="122"/>
      <c r="C215" s="122"/>
      <c r="D215" s="122"/>
      <c r="E215" s="122"/>
      <c r="F215" s="122"/>
      <c r="G215" s="122"/>
      <c r="H215" s="122"/>
      <c r="I215" s="122"/>
      <c r="J215" s="122"/>
      <c r="K215" s="122"/>
    </row>
    <row r="216" ht="15.75" customHeight="1">
      <c r="A216" s="122"/>
      <c r="B216" s="122"/>
      <c r="C216" s="122"/>
      <c r="D216" s="122"/>
      <c r="E216" s="122"/>
      <c r="F216" s="122"/>
      <c r="G216" s="122"/>
      <c r="H216" s="122"/>
      <c r="I216" s="122"/>
      <c r="J216" s="122"/>
      <c r="K216" s="122"/>
    </row>
    <row r="217" ht="15.75" customHeight="1">
      <c r="A217" s="122"/>
      <c r="B217" s="122"/>
      <c r="C217" s="122"/>
      <c r="D217" s="122"/>
      <c r="E217" s="122"/>
      <c r="F217" s="122"/>
      <c r="G217" s="122"/>
      <c r="H217" s="122"/>
      <c r="I217" s="122"/>
      <c r="J217" s="122"/>
      <c r="K217" s="122"/>
    </row>
    <row r="218" ht="15.75" customHeight="1">
      <c r="A218" s="122"/>
      <c r="B218" s="122"/>
      <c r="C218" s="122"/>
      <c r="D218" s="122"/>
      <c r="E218" s="122"/>
      <c r="F218" s="122"/>
      <c r="G218" s="122"/>
      <c r="H218" s="122"/>
      <c r="I218" s="122"/>
      <c r="J218" s="122"/>
      <c r="K218" s="122"/>
    </row>
    <row r="219" ht="15.75" customHeight="1">
      <c r="A219" s="122"/>
      <c r="B219" s="122"/>
      <c r="C219" s="122"/>
      <c r="D219" s="122"/>
      <c r="E219" s="122"/>
      <c r="F219" s="122"/>
      <c r="G219" s="122"/>
      <c r="H219" s="122"/>
      <c r="I219" s="122"/>
      <c r="J219" s="122"/>
      <c r="K219" s="122"/>
    </row>
    <row r="220" ht="15.75" customHeight="1">
      <c r="A220" s="122"/>
      <c r="B220" s="122"/>
      <c r="C220" s="122"/>
      <c r="D220" s="122"/>
      <c r="E220" s="122"/>
      <c r="F220" s="122"/>
      <c r="G220" s="122"/>
      <c r="H220" s="122"/>
      <c r="I220" s="122"/>
      <c r="J220" s="122"/>
      <c r="K220" s="1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H2">
      <formula1>"IMPROVED,RECOVERED,DAMA w/ waiver,EXPIRED,THOC"</formula1>
    </dataValidation>
    <dataValidation type="list" allowBlank="1" showErrorMessage="1" sqref="I2">
      <formula1>"NON-COMPENSABLE,PATIENT'S CHOICE NOT TO USE"</formula1>
    </dataValidation>
    <dataValidation type="list" allowBlank="1" showErrorMessage="1" sqref="G2">
      <formula1>"OUTPATIENT,INPATIENT"</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8.75"/>
    <col customWidth="1" min="2" max="2" width="12.63"/>
    <col customWidth="1" hidden="1" min="3" max="5" width="12.63"/>
    <col customWidth="1" min="6" max="6" width="12.63"/>
    <col customWidth="1" hidden="1" min="7" max="10" width="12.63"/>
    <col customWidth="1" min="12" max="12" width="18.13"/>
    <col customWidth="1" min="13" max="13" width="18.38"/>
    <col customWidth="1" min="14" max="14" width="16.38"/>
    <col customWidth="1" min="15" max="15" width="42.75"/>
    <col customWidth="1" hidden="1" min="16" max="18" width="12.63"/>
    <col customWidth="1" min="19" max="19" width="27.38"/>
    <col customWidth="1" min="20" max="20" width="43.88"/>
  </cols>
  <sheetData>
    <row r="1" ht="15.75" customHeight="1">
      <c r="A1" s="125" t="s">
        <v>70</v>
      </c>
    </row>
    <row r="2" ht="15.75" customHeight="1">
      <c r="A2" s="265" t="s">
        <v>70</v>
      </c>
      <c r="B2" s="266"/>
      <c r="C2" s="266"/>
      <c r="D2" s="266"/>
      <c r="E2" s="266"/>
      <c r="F2" s="266"/>
      <c r="G2" s="266"/>
      <c r="H2" s="266"/>
      <c r="I2" s="266"/>
      <c r="J2" s="266"/>
      <c r="K2" s="266"/>
      <c r="L2" s="266"/>
      <c r="M2" s="266"/>
      <c r="N2" s="266"/>
      <c r="O2" s="266"/>
      <c r="P2" s="266"/>
      <c r="Q2" s="266"/>
      <c r="R2" s="266"/>
      <c r="S2" s="267"/>
    </row>
    <row r="3" ht="15.75" customHeight="1">
      <c r="A3" s="268" t="s">
        <v>1742</v>
      </c>
      <c r="B3" s="269" t="s">
        <v>1743</v>
      </c>
      <c r="C3" s="269" t="s">
        <v>1744</v>
      </c>
      <c r="D3" s="269" t="s">
        <v>1745</v>
      </c>
      <c r="E3" s="269" t="s">
        <v>1746</v>
      </c>
      <c r="F3" s="269" t="s">
        <v>1747</v>
      </c>
      <c r="G3" s="269" t="s">
        <v>34</v>
      </c>
      <c r="H3" s="269" t="s">
        <v>1748</v>
      </c>
      <c r="I3" s="269" t="s">
        <v>1749</v>
      </c>
      <c r="J3" s="269" t="s">
        <v>1750</v>
      </c>
      <c r="K3" s="269" t="s">
        <v>2</v>
      </c>
      <c r="L3" s="269" t="s">
        <v>1751</v>
      </c>
      <c r="M3" s="269" t="s">
        <v>1752</v>
      </c>
      <c r="N3" s="269" t="s">
        <v>1753</v>
      </c>
      <c r="O3" s="270" t="s">
        <v>1754</v>
      </c>
      <c r="P3" s="268" t="s">
        <v>1755</v>
      </c>
      <c r="Q3" s="269" t="s">
        <v>1756</v>
      </c>
      <c r="R3" s="269" t="s">
        <v>1757</v>
      </c>
      <c r="S3" s="270" t="s">
        <v>1758</v>
      </c>
    </row>
    <row r="4" ht="15.75" customHeight="1">
      <c r="A4" s="271" t="s">
        <v>58</v>
      </c>
      <c r="B4" s="272">
        <v>402.0</v>
      </c>
      <c r="C4" s="272">
        <v>1723.0</v>
      </c>
      <c r="D4" s="273">
        <v>28230.36</v>
      </c>
      <c r="E4" s="274"/>
      <c r="F4" s="273">
        <v>13000.0</v>
      </c>
      <c r="G4" s="274"/>
      <c r="H4" s="274"/>
      <c r="I4" s="273">
        <v>20000.0</v>
      </c>
      <c r="J4" s="273">
        <v>-4769.64</v>
      </c>
      <c r="K4" s="275">
        <v>45657.0</v>
      </c>
      <c r="L4" s="276">
        <v>0.5048611111111111</v>
      </c>
      <c r="M4" s="275">
        <v>45659.0</v>
      </c>
      <c r="N4" s="276">
        <v>0.5784722222222223</v>
      </c>
      <c r="O4" s="272" t="s">
        <v>1759</v>
      </c>
      <c r="P4" s="272">
        <v>4500.0</v>
      </c>
      <c r="Q4" s="272">
        <v>200.0</v>
      </c>
      <c r="R4" s="274"/>
      <c r="S4" s="272" t="s">
        <v>1760</v>
      </c>
      <c r="T4" s="125" t="s">
        <v>1761</v>
      </c>
    </row>
    <row r="5" ht="15.75" customHeight="1">
      <c r="A5" s="271" t="s">
        <v>76</v>
      </c>
      <c r="B5" s="272">
        <v>407.0</v>
      </c>
      <c r="C5" s="272">
        <v>1725.0</v>
      </c>
      <c r="D5" s="273">
        <v>32041.54</v>
      </c>
      <c r="E5" s="274"/>
      <c r="F5" s="273">
        <v>13650.0</v>
      </c>
      <c r="G5" s="274"/>
      <c r="H5" s="274"/>
      <c r="I5" s="273">
        <v>20000.0</v>
      </c>
      <c r="J5" s="273">
        <v>-1608.46</v>
      </c>
      <c r="K5" s="275">
        <v>45658.0</v>
      </c>
      <c r="L5" s="276">
        <v>0.56875</v>
      </c>
      <c r="M5" s="275">
        <v>45659.0</v>
      </c>
      <c r="N5" s="276">
        <v>0.65</v>
      </c>
      <c r="O5" s="272" t="s">
        <v>1762</v>
      </c>
      <c r="P5" s="272">
        <v>4400.0</v>
      </c>
      <c r="Q5" s="272">
        <v>200.0</v>
      </c>
      <c r="R5" s="274"/>
      <c r="S5" s="272" t="s">
        <v>1760</v>
      </c>
      <c r="T5" s="125" t="s">
        <v>1763</v>
      </c>
    </row>
    <row r="6" ht="15.75" customHeight="1">
      <c r="A6" s="271" t="s">
        <v>87</v>
      </c>
      <c r="B6" s="272">
        <v>404.0</v>
      </c>
      <c r="C6" s="272">
        <v>1704.0</v>
      </c>
      <c r="D6" s="273">
        <v>165272.11</v>
      </c>
      <c r="E6" s="273">
        <v>33054.42</v>
      </c>
      <c r="F6" s="273">
        <v>19500.0</v>
      </c>
      <c r="G6" s="274"/>
      <c r="H6" s="274"/>
      <c r="I6" s="273">
        <v>65263.48</v>
      </c>
      <c r="J6" s="273">
        <v>47454.21</v>
      </c>
      <c r="K6" s="275">
        <v>45652.0</v>
      </c>
      <c r="L6" s="276">
        <v>0.8590277777777777</v>
      </c>
      <c r="M6" s="275">
        <v>45660.0</v>
      </c>
      <c r="N6" s="276">
        <v>0.575</v>
      </c>
      <c r="O6" s="272" t="s">
        <v>1764</v>
      </c>
      <c r="P6" s="272">
        <v>100.0</v>
      </c>
      <c r="Q6" s="272">
        <v>200.0</v>
      </c>
      <c r="R6" s="274"/>
      <c r="S6" s="272" t="s">
        <v>1765</v>
      </c>
      <c r="T6" s="125" t="s">
        <v>1766</v>
      </c>
    </row>
    <row r="7" ht="15.75" customHeight="1">
      <c r="A7" s="271" t="s">
        <v>119</v>
      </c>
      <c r="B7" s="272">
        <v>410.0</v>
      </c>
      <c r="C7" s="272">
        <v>1727.0</v>
      </c>
      <c r="D7" s="273">
        <v>159684.87</v>
      </c>
      <c r="E7" s="273">
        <v>31936.91</v>
      </c>
      <c r="F7" s="273">
        <v>29250.0</v>
      </c>
      <c r="G7" s="274"/>
      <c r="H7" s="274"/>
      <c r="I7" s="273">
        <v>67782.8</v>
      </c>
      <c r="J7" s="273">
        <v>30715.16</v>
      </c>
      <c r="K7" s="275">
        <v>45659.0</v>
      </c>
      <c r="L7" s="276">
        <v>0.05416666666666667</v>
      </c>
      <c r="M7" s="275">
        <v>45661.0</v>
      </c>
      <c r="N7" s="276">
        <v>0.5777777777777777</v>
      </c>
      <c r="O7" s="272" t="s">
        <v>1767</v>
      </c>
      <c r="P7" s="272" t="s">
        <v>1768</v>
      </c>
      <c r="Q7" s="272" t="s">
        <v>1769</v>
      </c>
      <c r="R7" s="274"/>
      <c r="S7" s="272" t="s">
        <v>1765</v>
      </c>
      <c r="T7" s="125" t="s">
        <v>1770</v>
      </c>
    </row>
    <row r="8" ht="15.75" customHeight="1">
      <c r="A8" s="271" t="s">
        <v>128</v>
      </c>
      <c r="B8" s="272">
        <v>407.0</v>
      </c>
      <c r="C8" s="272">
        <v>1729.0</v>
      </c>
      <c r="D8" s="273">
        <v>29073.15</v>
      </c>
      <c r="E8" s="274"/>
      <c r="F8" s="273">
        <v>13650.0</v>
      </c>
      <c r="G8" s="273">
        <v>11909.98</v>
      </c>
      <c r="H8" s="274"/>
      <c r="I8" s="273">
        <v>3513.17</v>
      </c>
      <c r="J8" s="272" t="s">
        <v>67</v>
      </c>
      <c r="K8" s="275">
        <v>45659.0</v>
      </c>
      <c r="L8" s="276">
        <v>0.9326388888888889</v>
      </c>
      <c r="M8" s="275">
        <v>45661.0</v>
      </c>
      <c r="N8" s="276">
        <v>0.6284722222222222</v>
      </c>
      <c r="O8" s="272" t="s">
        <v>1771</v>
      </c>
      <c r="P8" s="272">
        <v>3000.0</v>
      </c>
      <c r="Q8" s="274"/>
      <c r="R8" s="277" t="s">
        <v>1772</v>
      </c>
      <c r="S8" s="272" t="s">
        <v>1765</v>
      </c>
      <c r="T8" s="125" t="s">
        <v>1761</v>
      </c>
    </row>
    <row r="9" ht="15.75" customHeight="1">
      <c r="A9" s="271" t="s">
        <v>97</v>
      </c>
      <c r="B9" s="272">
        <v>408.0</v>
      </c>
      <c r="C9" s="272">
        <v>1579.0</v>
      </c>
      <c r="D9" s="273">
        <v>756668.92</v>
      </c>
      <c r="E9" s="273">
        <v>151333.71</v>
      </c>
      <c r="F9" s="273">
        <v>76000.0</v>
      </c>
      <c r="G9" s="274"/>
      <c r="H9" s="274"/>
      <c r="I9" s="273">
        <v>131529.79</v>
      </c>
      <c r="J9" s="273">
        <v>397805.42</v>
      </c>
      <c r="K9" s="275">
        <v>45628.0</v>
      </c>
      <c r="L9" s="276">
        <v>0.9041666666666667</v>
      </c>
      <c r="M9" s="275">
        <v>45660.0</v>
      </c>
      <c r="N9" s="276">
        <v>0.8125</v>
      </c>
      <c r="O9" s="272" t="s">
        <v>1773</v>
      </c>
      <c r="P9" s="272" t="s">
        <v>1774</v>
      </c>
      <c r="Q9" s="272" t="s">
        <v>1775</v>
      </c>
      <c r="R9" s="274"/>
      <c r="S9" s="272" t="s">
        <v>1760</v>
      </c>
      <c r="T9" s="125" t="s">
        <v>1766</v>
      </c>
    </row>
    <row r="10" ht="15.75" customHeight="1">
      <c r="A10" s="271" t="s">
        <v>106</v>
      </c>
      <c r="B10" s="272">
        <v>411.0</v>
      </c>
      <c r="C10" s="272">
        <v>1728.0</v>
      </c>
      <c r="D10" s="273">
        <v>164676.36</v>
      </c>
      <c r="E10" s="273">
        <v>32935.31</v>
      </c>
      <c r="F10" s="273">
        <v>18135.0</v>
      </c>
      <c r="G10" s="273">
        <v>23634.0</v>
      </c>
      <c r="H10" s="273">
        <v>45184.2</v>
      </c>
      <c r="I10" s="273">
        <v>44787.85</v>
      </c>
      <c r="J10" s="272" t="s">
        <v>67</v>
      </c>
      <c r="K10" s="275">
        <v>45659.0</v>
      </c>
      <c r="L10" s="276">
        <v>0.7277777777777777</v>
      </c>
      <c r="M10" s="275">
        <v>45661.0</v>
      </c>
      <c r="N10" s="276">
        <v>0.6513888888888889</v>
      </c>
      <c r="O10" s="274" t="s">
        <v>1776</v>
      </c>
      <c r="P10" s="271" t="s">
        <v>1777</v>
      </c>
      <c r="Q10" s="278"/>
      <c r="R10" s="279" t="s">
        <v>1778</v>
      </c>
      <c r="S10" s="272" t="s">
        <v>1760</v>
      </c>
      <c r="T10" s="125" t="s">
        <v>1761</v>
      </c>
    </row>
    <row r="11" ht="15.75" customHeight="1">
      <c r="A11" s="271" t="s">
        <v>1779</v>
      </c>
      <c r="B11" s="272">
        <v>405.0</v>
      </c>
      <c r="C11" s="272">
        <v>1726.0</v>
      </c>
      <c r="D11" s="273">
        <v>90960.07</v>
      </c>
      <c r="E11" s="274"/>
      <c r="F11" s="273">
        <v>76000.0</v>
      </c>
      <c r="G11" s="274"/>
      <c r="H11" s="274"/>
      <c r="I11" s="273">
        <v>38000.0</v>
      </c>
      <c r="J11" s="273">
        <v>-23039.93</v>
      </c>
      <c r="K11" s="275">
        <v>45658.0</v>
      </c>
      <c r="L11" s="276">
        <v>0.8805555555555555</v>
      </c>
      <c r="M11" s="275">
        <v>45662.0</v>
      </c>
      <c r="N11" s="276">
        <v>0.4354166666666667</v>
      </c>
      <c r="O11" s="274" t="s">
        <v>1780</v>
      </c>
      <c r="P11" s="280">
        <v>8800.0</v>
      </c>
      <c r="Q11" s="271">
        <v>200.0</v>
      </c>
      <c r="R11" s="281"/>
      <c r="S11" s="282" t="s">
        <v>1760</v>
      </c>
      <c r="T11" s="125" t="s">
        <v>1781</v>
      </c>
    </row>
    <row r="12" ht="15.75" customHeight="1">
      <c r="A12" s="271" t="s">
        <v>1782</v>
      </c>
      <c r="B12" s="272">
        <v>401.0</v>
      </c>
      <c r="C12" s="272">
        <v>1732.0</v>
      </c>
      <c r="D12" s="273">
        <v>59048.91</v>
      </c>
      <c r="E12" s="274"/>
      <c r="F12" s="273">
        <v>21450.0</v>
      </c>
      <c r="G12" s="273">
        <v>37536.68</v>
      </c>
      <c r="H12" s="274"/>
      <c r="I12" s="272">
        <v>62.23</v>
      </c>
      <c r="J12" s="272">
        <v>0.0</v>
      </c>
      <c r="K12" s="275">
        <v>45661.0</v>
      </c>
      <c r="L12" s="276">
        <v>0.23402777777777778</v>
      </c>
      <c r="M12" s="275">
        <v>45662.0</v>
      </c>
      <c r="N12" s="276">
        <v>0.60625</v>
      </c>
      <c r="O12" s="274" t="s">
        <v>1783</v>
      </c>
      <c r="P12" s="271" t="s">
        <v>1784</v>
      </c>
      <c r="Q12" s="278"/>
      <c r="R12" s="279" t="s">
        <v>1785</v>
      </c>
      <c r="S12" s="282" t="s">
        <v>1765</v>
      </c>
      <c r="T12" s="125" t="s">
        <v>1781</v>
      </c>
    </row>
    <row r="13" ht="15.75" customHeight="1">
      <c r="A13" s="271" t="s">
        <v>153</v>
      </c>
      <c r="B13" s="272">
        <v>406.0</v>
      </c>
      <c r="C13" s="272">
        <v>1736.0</v>
      </c>
      <c r="D13" s="273">
        <v>64552.68</v>
      </c>
      <c r="E13" s="273">
        <v>12910.46</v>
      </c>
      <c r="F13" s="273">
        <v>17550.0</v>
      </c>
      <c r="G13" s="274"/>
      <c r="H13" s="274"/>
      <c r="I13" s="273">
        <v>20000.0</v>
      </c>
      <c r="J13" s="273">
        <v>14092.22</v>
      </c>
      <c r="K13" s="275">
        <v>45661.0</v>
      </c>
      <c r="L13" s="276">
        <v>0.6756944444444445</v>
      </c>
      <c r="M13" s="275">
        <v>45663.0</v>
      </c>
      <c r="N13" s="276">
        <v>0.63125</v>
      </c>
      <c r="O13" s="274" t="s">
        <v>1786</v>
      </c>
      <c r="P13" s="271">
        <v>6600.0</v>
      </c>
      <c r="Q13" s="271">
        <v>200.0</v>
      </c>
      <c r="R13" s="281"/>
      <c r="S13" s="282" t="s">
        <v>1760</v>
      </c>
      <c r="T13" s="125" t="s">
        <v>99</v>
      </c>
    </row>
    <row r="14" ht="15.75" customHeight="1">
      <c r="A14" s="271" t="s">
        <v>171</v>
      </c>
      <c r="B14" s="272">
        <v>402.0</v>
      </c>
      <c r="C14" s="272">
        <v>1722.0</v>
      </c>
      <c r="D14" s="273">
        <v>369294.04</v>
      </c>
      <c r="E14" s="274"/>
      <c r="F14" s="273">
        <v>71266.0</v>
      </c>
      <c r="G14" s="274"/>
      <c r="H14" s="274"/>
      <c r="I14" s="273">
        <v>30546.62</v>
      </c>
      <c r="J14" s="273">
        <v>267481.42</v>
      </c>
      <c r="K14" s="275">
        <v>45657.0</v>
      </c>
      <c r="L14" s="276">
        <v>0.4354166666666667</v>
      </c>
      <c r="M14" s="275">
        <v>45297.0</v>
      </c>
      <c r="N14" s="274"/>
      <c r="O14" s="274" t="s">
        <v>1787</v>
      </c>
      <c r="P14" s="271" t="s">
        <v>1788</v>
      </c>
      <c r="Q14" s="271" t="s">
        <v>1789</v>
      </c>
      <c r="R14" s="281"/>
      <c r="S14" s="282" t="s">
        <v>1760</v>
      </c>
      <c r="T14" s="125" t="s">
        <v>174</v>
      </c>
    </row>
    <row r="15" ht="15.75" customHeight="1">
      <c r="A15" s="271" t="s">
        <v>160</v>
      </c>
      <c r="B15" s="272">
        <v>402.0</v>
      </c>
      <c r="C15" s="272">
        <v>1735.0</v>
      </c>
      <c r="D15" s="273">
        <v>53939.68</v>
      </c>
      <c r="E15" s="274"/>
      <c r="F15" s="273">
        <v>26910.0</v>
      </c>
      <c r="G15" s="274"/>
      <c r="H15" s="274"/>
      <c r="I15" s="273">
        <v>20000.0</v>
      </c>
      <c r="J15" s="273">
        <v>7029.68</v>
      </c>
      <c r="K15" s="275">
        <v>45661.0</v>
      </c>
      <c r="L15" s="276">
        <v>0.6729166666666667</v>
      </c>
      <c r="M15" s="275">
        <v>45297.0</v>
      </c>
      <c r="N15" s="276">
        <v>0.8319444444444445</v>
      </c>
      <c r="O15" s="274" t="s">
        <v>1790</v>
      </c>
      <c r="P15" s="271" t="s">
        <v>1791</v>
      </c>
      <c r="Q15" s="271" t="s">
        <v>1792</v>
      </c>
      <c r="R15" s="281"/>
      <c r="S15" s="282" t="s">
        <v>1765</v>
      </c>
      <c r="T15" s="125" t="s">
        <v>164</v>
      </c>
    </row>
    <row r="16" ht="15.75" customHeight="1">
      <c r="A16" s="271" t="s">
        <v>191</v>
      </c>
      <c r="B16" s="272">
        <v>404.0</v>
      </c>
      <c r="C16" s="272">
        <v>1730.0</v>
      </c>
      <c r="D16" s="273">
        <v>62803.6</v>
      </c>
      <c r="E16" s="278"/>
      <c r="F16" s="273">
        <v>29250.0</v>
      </c>
      <c r="G16" s="273">
        <v>33409.85</v>
      </c>
      <c r="H16" s="274"/>
      <c r="I16" s="273">
        <v>1814.96</v>
      </c>
      <c r="J16" s="273">
        <v>-1671.21</v>
      </c>
      <c r="K16" s="275">
        <v>45660.0</v>
      </c>
      <c r="L16" s="276">
        <v>0.7083333333333334</v>
      </c>
      <c r="M16" s="275">
        <v>45664.0</v>
      </c>
      <c r="N16" s="276">
        <v>0.6902777777777778</v>
      </c>
      <c r="O16" s="274" t="s">
        <v>1793</v>
      </c>
      <c r="P16" s="271">
        <v>5250.0</v>
      </c>
      <c r="Q16" s="278"/>
      <c r="R16" s="279" t="s">
        <v>1794</v>
      </c>
      <c r="S16" s="282" t="s">
        <v>1765</v>
      </c>
      <c r="T16" s="125" t="s">
        <v>62</v>
      </c>
    </row>
    <row r="17" ht="15.75" customHeight="1">
      <c r="A17" s="271" t="s">
        <v>198</v>
      </c>
      <c r="B17" s="272">
        <v>402.0</v>
      </c>
      <c r="C17" s="272">
        <v>1737.0</v>
      </c>
      <c r="D17" s="273">
        <v>36045.53</v>
      </c>
      <c r="E17" s="278"/>
      <c r="F17" s="273">
        <v>19500.0</v>
      </c>
      <c r="G17" s="274"/>
      <c r="H17" s="274"/>
      <c r="I17" s="273">
        <v>20000.0</v>
      </c>
      <c r="J17" s="273">
        <v>-3454.47</v>
      </c>
      <c r="K17" s="275">
        <v>45661.0</v>
      </c>
      <c r="L17" s="276">
        <v>0.6847222222222222</v>
      </c>
      <c r="M17" s="275">
        <v>45664.0</v>
      </c>
      <c r="N17" s="276">
        <v>0.6513888888888889</v>
      </c>
      <c r="O17" s="274" t="s">
        <v>1795</v>
      </c>
      <c r="P17" s="271">
        <v>6000.0</v>
      </c>
      <c r="Q17" s="271">
        <v>200.0</v>
      </c>
      <c r="R17" s="281"/>
      <c r="S17" s="282" t="s">
        <v>1760</v>
      </c>
      <c r="T17" s="125" t="s">
        <v>62</v>
      </c>
    </row>
    <row r="18" ht="15.75" customHeight="1">
      <c r="A18" s="271" t="s">
        <v>182</v>
      </c>
      <c r="B18" s="272">
        <v>410.0</v>
      </c>
      <c r="C18" s="272">
        <v>1738.0</v>
      </c>
      <c r="D18" s="273">
        <v>60402.83</v>
      </c>
      <c r="E18" s="274"/>
      <c r="F18" s="273">
        <v>29250.0</v>
      </c>
      <c r="G18" s="274"/>
      <c r="H18" s="274"/>
      <c r="I18" s="273">
        <v>20000.0</v>
      </c>
      <c r="J18" s="273">
        <v>11152.83</v>
      </c>
      <c r="K18" s="275">
        <v>45661.0</v>
      </c>
      <c r="L18" s="276">
        <v>0.7645833333333333</v>
      </c>
      <c r="M18" s="275">
        <v>45664.0</v>
      </c>
      <c r="N18" s="276">
        <v>0.5902777777777778</v>
      </c>
      <c r="O18" s="274" t="s">
        <v>1796</v>
      </c>
      <c r="P18" s="280">
        <v>9000.0</v>
      </c>
      <c r="Q18" s="271">
        <v>200.0</v>
      </c>
      <c r="R18" s="281"/>
      <c r="S18" s="282" t="s">
        <v>1765</v>
      </c>
      <c r="T18" s="125" t="s">
        <v>62</v>
      </c>
    </row>
    <row r="19" ht="15.75" customHeight="1">
      <c r="A19" s="271" t="s">
        <v>216</v>
      </c>
      <c r="B19" s="272">
        <v>401.0</v>
      </c>
      <c r="C19" s="272">
        <v>1724.0</v>
      </c>
      <c r="D19" s="273">
        <v>433349.29</v>
      </c>
      <c r="E19" s="273">
        <v>86669.93</v>
      </c>
      <c r="F19" s="273">
        <v>40300.0</v>
      </c>
      <c r="G19" s="274"/>
      <c r="H19" s="273">
        <v>153145.43</v>
      </c>
      <c r="I19" s="274"/>
      <c r="J19" s="273">
        <v>153233.93</v>
      </c>
      <c r="K19" s="275">
        <v>45657.0</v>
      </c>
      <c r="L19" s="276">
        <v>0.8076388888888889</v>
      </c>
      <c r="M19" s="275">
        <v>45664.0</v>
      </c>
      <c r="N19" s="276">
        <v>0.8055555555555556</v>
      </c>
      <c r="O19" s="274" t="s">
        <v>1797</v>
      </c>
      <c r="P19" s="271" t="s">
        <v>1798</v>
      </c>
      <c r="Q19" s="271" t="s">
        <v>1799</v>
      </c>
      <c r="R19" s="281"/>
      <c r="S19" s="282" t="s">
        <v>1765</v>
      </c>
      <c r="T19" s="125" t="s">
        <v>89</v>
      </c>
    </row>
    <row r="20" ht="15.75" customHeight="1">
      <c r="A20" s="271" t="s">
        <v>223</v>
      </c>
      <c r="B20" s="272">
        <v>408.0</v>
      </c>
      <c r="C20" s="272">
        <v>1733.0</v>
      </c>
      <c r="D20" s="273">
        <v>170704.78</v>
      </c>
      <c r="E20" s="274"/>
      <c r="F20" s="273">
        <v>44850.0</v>
      </c>
      <c r="G20" s="274"/>
      <c r="H20" s="274"/>
      <c r="I20" s="273">
        <v>50000.0</v>
      </c>
      <c r="J20" s="273">
        <v>75854.78</v>
      </c>
      <c r="K20" s="275">
        <v>45661.0</v>
      </c>
      <c r="L20" s="276">
        <v>0.3729166666666667</v>
      </c>
      <c r="M20" s="275">
        <v>45664.0</v>
      </c>
      <c r="N20" s="276">
        <v>0.8034722222222223</v>
      </c>
      <c r="O20" s="274" t="s">
        <v>1800</v>
      </c>
      <c r="P20" s="271" t="s">
        <v>1801</v>
      </c>
      <c r="Q20" s="271" t="s">
        <v>1802</v>
      </c>
      <c r="R20" s="281"/>
      <c r="S20" s="282" t="s">
        <v>1765</v>
      </c>
      <c r="T20" s="125" t="s">
        <v>227</v>
      </c>
    </row>
    <row r="21" ht="15.75" customHeight="1">
      <c r="A21" s="271" t="s">
        <v>238</v>
      </c>
      <c r="B21" s="272">
        <v>402.0</v>
      </c>
      <c r="C21" s="272">
        <v>1708.0</v>
      </c>
      <c r="D21" s="273">
        <v>415130.23</v>
      </c>
      <c r="E21" s="273">
        <v>83026.15</v>
      </c>
      <c r="F21" s="273">
        <v>12610.0</v>
      </c>
      <c r="G21" s="274"/>
      <c r="H21" s="273">
        <v>60000.0</v>
      </c>
      <c r="I21" s="273">
        <v>169494.08</v>
      </c>
      <c r="J21" s="273">
        <v>90000.0</v>
      </c>
      <c r="K21" s="275">
        <v>45653.0</v>
      </c>
      <c r="L21" s="276">
        <v>0.875</v>
      </c>
      <c r="M21" s="275">
        <v>45664.0</v>
      </c>
      <c r="N21" s="276">
        <v>0.7291666666666666</v>
      </c>
      <c r="O21" s="274" t="s">
        <v>1803</v>
      </c>
      <c r="P21" s="271" t="s">
        <v>1804</v>
      </c>
      <c r="Q21" s="271" t="s">
        <v>1805</v>
      </c>
      <c r="R21" s="281"/>
      <c r="S21" s="282" t="s">
        <v>1760</v>
      </c>
      <c r="T21" s="125" t="s">
        <v>89</v>
      </c>
    </row>
    <row r="22" ht="15.75" customHeight="1">
      <c r="A22" s="271" t="s">
        <v>205</v>
      </c>
      <c r="B22" s="272">
        <v>409.0</v>
      </c>
      <c r="C22" s="272">
        <v>1721.0</v>
      </c>
      <c r="D22" s="273">
        <v>296126.52</v>
      </c>
      <c r="E22" s="273">
        <v>59225.37</v>
      </c>
      <c r="F22" s="273">
        <v>33410.0</v>
      </c>
      <c r="G22" s="274"/>
      <c r="H22" s="274"/>
      <c r="I22" s="273">
        <v>136902.72</v>
      </c>
      <c r="J22" s="273">
        <v>66588.43</v>
      </c>
      <c r="K22" s="275">
        <v>45656.0</v>
      </c>
      <c r="L22" s="276">
        <v>0.9986111111111111</v>
      </c>
      <c r="M22" s="275">
        <v>45664.0</v>
      </c>
      <c r="N22" s="276">
        <v>0.7715277777777778</v>
      </c>
      <c r="O22" s="274" t="s">
        <v>1806</v>
      </c>
      <c r="P22" s="271" t="s">
        <v>1807</v>
      </c>
      <c r="Q22" s="271" t="s">
        <v>1808</v>
      </c>
      <c r="R22" s="281"/>
      <c r="S22" s="282" t="s">
        <v>1765</v>
      </c>
      <c r="T22" s="125" t="s">
        <v>89</v>
      </c>
    </row>
    <row r="23" ht="15.75" customHeight="1">
      <c r="A23" s="271" t="s">
        <v>249</v>
      </c>
      <c r="B23" s="272" t="s">
        <v>1809</v>
      </c>
      <c r="C23" s="272">
        <v>1734.0</v>
      </c>
      <c r="D23" s="273">
        <v>48106.54</v>
      </c>
      <c r="E23" s="274"/>
      <c r="F23" s="273">
        <v>38707.5</v>
      </c>
      <c r="G23" s="274"/>
      <c r="H23" s="274"/>
      <c r="I23" s="274"/>
      <c r="J23" s="273">
        <v>9399.04</v>
      </c>
      <c r="K23" s="275">
        <v>45661.0</v>
      </c>
      <c r="L23" s="276">
        <v>0.5902777777777778</v>
      </c>
      <c r="M23" s="275">
        <v>45664.0</v>
      </c>
      <c r="N23" s="276">
        <v>0.7277777777777777</v>
      </c>
      <c r="O23" s="274" t="s">
        <v>1810</v>
      </c>
      <c r="P23" s="283">
        <v>14000.0</v>
      </c>
      <c r="Q23" s="284">
        <v>200.0</v>
      </c>
      <c r="R23" s="281"/>
      <c r="S23" s="282" t="s">
        <v>1765</v>
      </c>
      <c r="T23" s="125" t="s">
        <v>227</v>
      </c>
    </row>
    <row r="24" ht="15.75" customHeight="1">
      <c r="A24" s="271" t="s">
        <v>258</v>
      </c>
      <c r="B24" s="272">
        <v>411.0</v>
      </c>
      <c r="C24" s="272">
        <v>1741.0</v>
      </c>
      <c r="D24" s="273">
        <v>56751.57</v>
      </c>
      <c r="E24" s="273">
        <v>11350.33</v>
      </c>
      <c r="F24" s="273">
        <v>14235.0</v>
      </c>
      <c r="G24" s="273">
        <v>30869.74</v>
      </c>
      <c r="H24" s="274"/>
      <c r="I24" s="272">
        <v>296.5</v>
      </c>
      <c r="J24" s="272">
        <v>0.0</v>
      </c>
      <c r="K24" s="275">
        <v>45662.0</v>
      </c>
      <c r="L24" s="276">
        <v>0.8159722222222222</v>
      </c>
      <c r="M24" s="275">
        <v>45665.0</v>
      </c>
      <c r="N24" s="276">
        <v>0.7763888888888889</v>
      </c>
      <c r="O24" s="274" t="s">
        <v>1811</v>
      </c>
      <c r="P24" s="271">
        <v>4800.0</v>
      </c>
      <c r="Q24" s="278"/>
      <c r="R24" s="279" t="s">
        <v>1785</v>
      </c>
      <c r="S24" s="282" t="s">
        <v>1765</v>
      </c>
      <c r="T24" s="125" t="s">
        <v>62</v>
      </c>
    </row>
    <row r="25" ht="15.75" customHeight="1">
      <c r="A25" s="271" t="s">
        <v>267</v>
      </c>
      <c r="B25" s="272">
        <v>401.0</v>
      </c>
      <c r="C25" s="272">
        <v>1749.0</v>
      </c>
      <c r="D25" s="273">
        <v>50910.4</v>
      </c>
      <c r="E25" s="274"/>
      <c r="F25" s="273">
        <v>7800.0</v>
      </c>
      <c r="G25" s="273">
        <v>42724.32</v>
      </c>
      <c r="H25" s="274"/>
      <c r="I25" s="272">
        <v>386.08</v>
      </c>
      <c r="J25" s="272">
        <v>0.0</v>
      </c>
      <c r="K25" s="275">
        <v>45663.0</v>
      </c>
      <c r="L25" s="276">
        <v>0.8756944444444444</v>
      </c>
      <c r="M25" s="275">
        <v>45665.0</v>
      </c>
      <c r="N25" s="276">
        <v>0.8333333333333334</v>
      </c>
      <c r="O25" s="274" t="s">
        <v>1812</v>
      </c>
      <c r="P25" s="271">
        <v>2700.0</v>
      </c>
      <c r="Q25" s="278"/>
      <c r="R25" s="279" t="s">
        <v>1785</v>
      </c>
      <c r="S25" s="282" t="s">
        <v>1760</v>
      </c>
      <c r="T25" s="125" t="s">
        <v>62</v>
      </c>
    </row>
    <row r="26" ht="15.75" customHeight="1">
      <c r="A26" s="271" t="s">
        <v>282</v>
      </c>
      <c r="B26" s="272">
        <v>412.0</v>
      </c>
      <c r="C26" s="272">
        <v>1731.0</v>
      </c>
      <c r="D26" s="273">
        <v>73025.91</v>
      </c>
      <c r="E26" s="274"/>
      <c r="F26" s="273">
        <v>29250.0</v>
      </c>
      <c r="G26" s="273">
        <v>37820.4</v>
      </c>
      <c r="H26" s="274"/>
      <c r="I26" s="273">
        <v>5955.51</v>
      </c>
      <c r="J26" s="272" t="s">
        <v>67</v>
      </c>
      <c r="K26" s="275">
        <v>45661.0</v>
      </c>
      <c r="L26" s="276">
        <v>0.7208333333333333</v>
      </c>
      <c r="M26" s="275">
        <v>45665.0</v>
      </c>
      <c r="N26" s="276">
        <v>0.7770833333333333</v>
      </c>
      <c r="O26" s="274" t="s">
        <v>1813</v>
      </c>
      <c r="P26" s="271">
        <v>3250.0</v>
      </c>
      <c r="Q26" s="278"/>
      <c r="R26" s="279" t="s">
        <v>1814</v>
      </c>
      <c r="S26" s="282" t="s">
        <v>1760</v>
      </c>
      <c r="T26" s="125" t="s">
        <v>62</v>
      </c>
    </row>
    <row r="27" ht="15.75" customHeight="1">
      <c r="A27" s="271" t="s">
        <v>274</v>
      </c>
      <c r="B27" s="272">
        <v>401.0</v>
      </c>
      <c r="C27" s="272">
        <v>1746.0</v>
      </c>
      <c r="D27" s="273">
        <v>220695.9</v>
      </c>
      <c r="E27" s="274"/>
      <c r="F27" s="273">
        <v>60450.0</v>
      </c>
      <c r="G27" s="274"/>
      <c r="H27" s="274"/>
      <c r="I27" s="273">
        <v>50000.0</v>
      </c>
      <c r="J27" s="273">
        <v>110245.9</v>
      </c>
      <c r="K27" s="275">
        <v>45663.0</v>
      </c>
      <c r="L27" s="276">
        <v>0.49027777777777776</v>
      </c>
      <c r="M27" s="275">
        <v>45665.0</v>
      </c>
      <c r="N27" s="276">
        <v>0.7361111111111112</v>
      </c>
      <c r="O27" s="274" t="s">
        <v>1815</v>
      </c>
      <c r="P27" s="271" t="s">
        <v>1816</v>
      </c>
      <c r="Q27" s="271" t="s">
        <v>1817</v>
      </c>
      <c r="R27" s="279" t="s">
        <v>1818</v>
      </c>
      <c r="S27" s="282" t="s">
        <v>1765</v>
      </c>
      <c r="T27" s="125" t="s">
        <v>227</v>
      </c>
    </row>
    <row r="28" ht="15.75" customHeight="1">
      <c r="A28" s="271" t="s">
        <v>308</v>
      </c>
      <c r="B28" s="272">
        <v>408.0</v>
      </c>
      <c r="C28" s="272">
        <v>1760.0</v>
      </c>
      <c r="D28" s="273">
        <v>28829.24</v>
      </c>
      <c r="E28" s="274"/>
      <c r="F28" s="273">
        <v>9750.0</v>
      </c>
      <c r="G28" s="274"/>
      <c r="H28" s="274"/>
      <c r="I28" s="274"/>
      <c r="J28" s="273">
        <v>19079.24</v>
      </c>
      <c r="K28" s="275">
        <v>45664.0</v>
      </c>
      <c r="L28" s="276">
        <v>0.9715277777777778</v>
      </c>
      <c r="M28" s="275">
        <v>45666.0</v>
      </c>
      <c r="N28" s="276">
        <v>0.5111111111111111</v>
      </c>
      <c r="O28" s="274" t="s">
        <v>1819</v>
      </c>
      <c r="P28" s="271">
        <v>6600.0</v>
      </c>
      <c r="Q28" s="271">
        <v>200.0</v>
      </c>
      <c r="R28" s="281"/>
      <c r="S28" s="282" t="s">
        <v>1760</v>
      </c>
      <c r="T28" s="125" t="s">
        <v>62</v>
      </c>
    </row>
    <row r="29" ht="15.75" customHeight="1">
      <c r="A29" s="271" t="s">
        <v>289</v>
      </c>
      <c r="B29" s="272">
        <v>405.0</v>
      </c>
      <c r="C29" s="272">
        <v>1740.0</v>
      </c>
      <c r="D29" s="273">
        <v>119819.0</v>
      </c>
      <c r="E29" s="274"/>
      <c r="F29" s="273">
        <v>19500.0</v>
      </c>
      <c r="G29" s="274"/>
      <c r="H29" s="274"/>
      <c r="I29" s="273">
        <v>69821.8</v>
      </c>
      <c r="J29" s="273">
        <v>30497.2</v>
      </c>
      <c r="K29" s="275">
        <v>45662.0</v>
      </c>
      <c r="L29" s="276">
        <v>0.6076388888888888</v>
      </c>
      <c r="M29" s="275">
        <v>45666.0</v>
      </c>
      <c r="N29" s="276">
        <v>0.5041666666666667</v>
      </c>
      <c r="O29" s="274" t="s">
        <v>1820</v>
      </c>
      <c r="P29" s="271">
        <v>11000.0</v>
      </c>
      <c r="Q29" s="271">
        <v>200.0</v>
      </c>
      <c r="R29" s="281"/>
      <c r="S29" s="282" t="s">
        <v>1760</v>
      </c>
      <c r="T29" s="125" t="s">
        <v>78</v>
      </c>
    </row>
    <row r="30" ht="15.75" customHeight="1">
      <c r="A30" s="271" t="s">
        <v>331</v>
      </c>
      <c r="B30" s="272">
        <v>401.0</v>
      </c>
      <c r="C30" s="272">
        <v>1753.0</v>
      </c>
      <c r="D30" s="273">
        <v>226093.51</v>
      </c>
      <c r="E30" s="274"/>
      <c r="F30" s="273">
        <v>60450.0</v>
      </c>
      <c r="G30" s="274"/>
      <c r="H30" s="274"/>
      <c r="I30" s="273">
        <v>51778.68</v>
      </c>
      <c r="J30" s="273">
        <v>113864.83</v>
      </c>
      <c r="K30" s="275">
        <v>45968.0</v>
      </c>
      <c r="L30" s="276">
        <v>0.7527777777777778</v>
      </c>
      <c r="M30" s="275">
        <v>45666.0</v>
      </c>
      <c r="N30" s="276">
        <v>0.6729166666666667</v>
      </c>
      <c r="O30" s="274" t="s">
        <v>1821</v>
      </c>
      <c r="P30" s="271" t="s">
        <v>1822</v>
      </c>
      <c r="Q30" s="271" t="s">
        <v>1823</v>
      </c>
      <c r="R30" s="285"/>
      <c r="S30" s="282" t="s">
        <v>1765</v>
      </c>
      <c r="T30" s="125" t="s">
        <v>227</v>
      </c>
    </row>
    <row r="31" ht="15.75" customHeight="1">
      <c r="A31" s="271" t="s">
        <v>341</v>
      </c>
      <c r="B31" s="272">
        <v>413.0</v>
      </c>
      <c r="C31" s="272">
        <v>1742.0</v>
      </c>
      <c r="D31" s="273">
        <v>52625.79</v>
      </c>
      <c r="E31" s="274"/>
      <c r="F31" s="273">
        <v>19500.0</v>
      </c>
      <c r="G31" s="274"/>
      <c r="H31" s="274"/>
      <c r="I31" s="273">
        <v>20000.0</v>
      </c>
      <c r="J31" s="273">
        <v>13125.79</v>
      </c>
      <c r="K31" s="275">
        <v>45663.0</v>
      </c>
      <c r="L31" s="276">
        <v>0.02361111111111111</v>
      </c>
      <c r="M31" s="275">
        <v>45666.0</v>
      </c>
      <c r="N31" s="276">
        <v>0.775</v>
      </c>
      <c r="O31" s="274" t="s">
        <v>1824</v>
      </c>
      <c r="P31" s="280">
        <v>8800.0</v>
      </c>
      <c r="Q31" s="271">
        <v>200.0</v>
      </c>
      <c r="R31" s="281"/>
      <c r="S31" s="282" t="s">
        <v>1760</v>
      </c>
      <c r="T31" s="125" t="s">
        <v>227</v>
      </c>
    </row>
    <row r="32" ht="15.75" customHeight="1">
      <c r="A32" s="271" t="s">
        <v>293</v>
      </c>
      <c r="B32" s="272">
        <v>402.0</v>
      </c>
      <c r="C32" s="272">
        <v>1748.0</v>
      </c>
      <c r="D32" s="273">
        <v>59543.08</v>
      </c>
      <c r="E32" s="273">
        <v>11908.64</v>
      </c>
      <c r="F32" s="273">
        <v>47000.0</v>
      </c>
      <c r="G32" s="274"/>
      <c r="H32" s="274"/>
      <c r="I32" s="273">
        <v>20000.0</v>
      </c>
      <c r="J32" s="273">
        <v>-19365.56</v>
      </c>
      <c r="K32" s="275">
        <v>45663.0</v>
      </c>
      <c r="L32" s="276">
        <v>0.8319444444444445</v>
      </c>
      <c r="M32" s="275">
        <v>45666.0</v>
      </c>
      <c r="N32" s="276">
        <v>0.7645833333333333</v>
      </c>
      <c r="O32" s="274" t="s">
        <v>1813</v>
      </c>
      <c r="P32" s="271">
        <v>10000.0</v>
      </c>
      <c r="Q32" s="271">
        <v>200.0</v>
      </c>
      <c r="R32" s="281"/>
      <c r="S32" s="282" t="s">
        <v>1765</v>
      </c>
      <c r="T32" s="125" t="s">
        <v>164</v>
      </c>
    </row>
    <row r="33" ht="15.75" customHeight="1">
      <c r="A33" s="271" t="s">
        <v>315</v>
      </c>
      <c r="B33" s="272">
        <v>406.0</v>
      </c>
      <c r="C33" s="272">
        <v>1756.0</v>
      </c>
      <c r="D33" s="273">
        <v>143129.21</v>
      </c>
      <c r="E33" s="274"/>
      <c r="F33" s="273">
        <v>37050.0</v>
      </c>
      <c r="G33" s="274"/>
      <c r="H33" s="274"/>
      <c r="I33" s="273">
        <v>50000.0</v>
      </c>
      <c r="J33" s="273">
        <v>56079.21</v>
      </c>
      <c r="K33" s="275">
        <v>45664.0</v>
      </c>
      <c r="L33" s="276">
        <v>0.6805555555555556</v>
      </c>
      <c r="M33" s="275">
        <v>45666.0</v>
      </c>
      <c r="N33" s="276">
        <v>0.7576388888888889</v>
      </c>
      <c r="O33" s="274" t="s">
        <v>1825</v>
      </c>
      <c r="P33" s="271" t="s">
        <v>1826</v>
      </c>
      <c r="Q33" s="271" t="s">
        <v>1827</v>
      </c>
      <c r="R33" s="281"/>
      <c r="S33" s="282" t="s">
        <v>1765</v>
      </c>
      <c r="T33" s="125" t="s">
        <v>62</v>
      </c>
    </row>
    <row r="34" ht="15.75" customHeight="1">
      <c r="A34" s="271" t="s">
        <v>323</v>
      </c>
      <c r="B34" s="272">
        <v>432.0</v>
      </c>
      <c r="C34" s="272">
        <v>1751.0</v>
      </c>
      <c r="D34" s="273">
        <v>37014.04</v>
      </c>
      <c r="E34" s="274"/>
      <c r="F34" s="273">
        <v>19500.0</v>
      </c>
      <c r="G34" s="274"/>
      <c r="H34" s="274"/>
      <c r="I34" s="273">
        <v>20000.0</v>
      </c>
      <c r="J34" s="273">
        <v>-2485.96</v>
      </c>
      <c r="K34" s="275">
        <v>45663.0</v>
      </c>
      <c r="L34" s="276">
        <v>0.9638888888888889</v>
      </c>
      <c r="M34" s="275">
        <v>45666.0</v>
      </c>
      <c r="N34" s="276">
        <v>0.7798611111111111</v>
      </c>
      <c r="O34" s="274" t="s">
        <v>1828</v>
      </c>
      <c r="P34" s="271">
        <v>8800.0</v>
      </c>
      <c r="Q34" s="271">
        <v>200.0</v>
      </c>
      <c r="R34" s="281"/>
      <c r="S34" s="282" t="s">
        <v>1760</v>
      </c>
      <c r="T34" s="125" t="s">
        <v>227</v>
      </c>
    </row>
    <row r="35" ht="15.75" customHeight="1">
      <c r="A35" s="271" t="s">
        <v>364</v>
      </c>
      <c r="B35" s="272">
        <v>434.0</v>
      </c>
      <c r="C35" s="272">
        <v>1754.0</v>
      </c>
      <c r="D35" s="273">
        <v>49361.09</v>
      </c>
      <c r="E35" s="274"/>
      <c r="F35" s="273">
        <v>14625.0</v>
      </c>
      <c r="G35" s="274"/>
      <c r="H35" s="274"/>
      <c r="I35" s="273">
        <v>20234.09</v>
      </c>
      <c r="J35" s="273">
        <v>14502.0</v>
      </c>
      <c r="K35" s="275">
        <v>45664.0</v>
      </c>
      <c r="L35" s="276">
        <v>0.3145833333333333</v>
      </c>
      <c r="M35" s="275">
        <v>45667.0</v>
      </c>
      <c r="N35" s="276">
        <v>0.7083333333333334</v>
      </c>
      <c r="O35" s="274" t="s">
        <v>1829</v>
      </c>
      <c r="P35" s="271">
        <v>100.0</v>
      </c>
      <c r="Q35" s="271">
        <v>200.0</v>
      </c>
      <c r="R35" s="281"/>
      <c r="S35" s="282" t="s">
        <v>1765</v>
      </c>
      <c r="T35" s="125" t="s">
        <v>62</v>
      </c>
    </row>
    <row r="36" ht="15.75" customHeight="1">
      <c r="A36" s="271" t="s">
        <v>350</v>
      </c>
      <c r="B36" s="272">
        <v>431.0</v>
      </c>
      <c r="C36" s="272">
        <v>1750.0</v>
      </c>
      <c r="D36" s="273">
        <v>59100.38</v>
      </c>
      <c r="E36" s="274"/>
      <c r="F36" s="273">
        <v>19500.0</v>
      </c>
      <c r="G36" s="274"/>
      <c r="H36" s="274"/>
      <c r="I36" s="273">
        <v>20000.0</v>
      </c>
      <c r="J36" s="273">
        <v>19600.38</v>
      </c>
      <c r="K36" s="275">
        <v>45663.0</v>
      </c>
      <c r="L36" s="276">
        <v>0.9319444444444445</v>
      </c>
      <c r="M36" s="275">
        <v>45667.0</v>
      </c>
      <c r="N36" s="276">
        <v>0.6340277777777777</v>
      </c>
      <c r="O36" s="274" t="s">
        <v>1830</v>
      </c>
      <c r="P36" s="271">
        <v>11000.0</v>
      </c>
      <c r="Q36" s="271">
        <v>200.0</v>
      </c>
      <c r="R36" s="281"/>
      <c r="S36" s="282" t="s">
        <v>1760</v>
      </c>
      <c r="T36" s="125" t="s">
        <v>227</v>
      </c>
    </row>
    <row r="37" ht="15.75" customHeight="1">
      <c r="A37" s="271" t="s">
        <v>238</v>
      </c>
      <c r="B37" s="272" t="s">
        <v>1831</v>
      </c>
      <c r="C37" s="272">
        <v>1770.0</v>
      </c>
      <c r="D37" s="273">
        <v>194867.3</v>
      </c>
      <c r="E37" s="273">
        <v>38973.43</v>
      </c>
      <c r="F37" s="274">
        <v>0.0</v>
      </c>
      <c r="G37" s="274"/>
      <c r="H37" s="274"/>
      <c r="I37" s="273">
        <v>71582.58</v>
      </c>
      <c r="J37" s="273">
        <v>84311.29</v>
      </c>
      <c r="K37" s="275">
        <v>45666.0</v>
      </c>
      <c r="L37" s="276">
        <v>0.6513888888888889</v>
      </c>
      <c r="M37" s="275">
        <v>45667.0</v>
      </c>
      <c r="N37" s="276">
        <v>0.94375</v>
      </c>
      <c r="O37" s="274" t="s">
        <v>1832</v>
      </c>
      <c r="P37" s="271" t="s">
        <v>1833</v>
      </c>
      <c r="Q37" s="271" t="s">
        <v>1834</v>
      </c>
      <c r="R37" s="281"/>
      <c r="S37" s="282" t="s">
        <v>1760</v>
      </c>
      <c r="T37" s="125" t="s">
        <v>89</v>
      </c>
    </row>
    <row r="38" ht="15.75" customHeight="1">
      <c r="A38" s="271" t="s">
        <v>357</v>
      </c>
      <c r="B38" s="272">
        <v>435.0</v>
      </c>
      <c r="C38" s="272">
        <v>1761.0</v>
      </c>
      <c r="D38" s="273">
        <v>63045.82</v>
      </c>
      <c r="E38" s="274"/>
      <c r="F38" s="273">
        <v>14625.0</v>
      </c>
      <c r="G38" s="273">
        <v>40978.58</v>
      </c>
      <c r="H38" s="274"/>
      <c r="I38" s="274"/>
      <c r="J38" s="273">
        <v>7442.24</v>
      </c>
      <c r="K38" s="275">
        <v>45665.0</v>
      </c>
      <c r="L38" s="276">
        <v>0.4652777777777778</v>
      </c>
      <c r="M38" s="275">
        <v>45667.0</v>
      </c>
      <c r="N38" s="276">
        <v>0.7368055555555556</v>
      </c>
      <c r="O38" s="274" t="s">
        <v>1835</v>
      </c>
      <c r="P38" s="271" t="s">
        <v>1836</v>
      </c>
      <c r="Q38" s="271">
        <v>200.0</v>
      </c>
      <c r="R38" s="279" t="s">
        <v>1814</v>
      </c>
      <c r="S38" s="282" t="s">
        <v>1837</v>
      </c>
      <c r="T38" s="125" t="s">
        <v>62</v>
      </c>
    </row>
    <row r="39" ht="15.75" customHeight="1">
      <c r="A39" s="271" t="s">
        <v>378</v>
      </c>
      <c r="B39" s="272">
        <v>433.0</v>
      </c>
      <c r="C39" s="272">
        <v>1752.0</v>
      </c>
      <c r="D39" s="273">
        <v>85458.02</v>
      </c>
      <c r="E39" s="273">
        <v>17091.57</v>
      </c>
      <c r="F39" s="273">
        <v>29250.0</v>
      </c>
      <c r="G39" s="274"/>
      <c r="H39" s="274"/>
      <c r="I39" s="273">
        <v>20000.0</v>
      </c>
      <c r="J39" s="273">
        <v>19116.45</v>
      </c>
      <c r="K39" s="275">
        <v>45664.0</v>
      </c>
      <c r="L39" s="276">
        <v>0.10347222222222222</v>
      </c>
      <c r="M39" s="275">
        <v>45667.0</v>
      </c>
      <c r="N39" s="276">
        <v>0.7305555555555555</v>
      </c>
      <c r="O39" s="274" t="s">
        <v>1838</v>
      </c>
      <c r="P39" s="280">
        <v>12000.0</v>
      </c>
      <c r="Q39" s="271">
        <v>200.0</v>
      </c>
      <c r="R39" s="281"/>
      <c r="S39" s="282" t="s">
        <v>1837</v>
      </c>
      <c r="T39" s="125" t="s">
        <v>227</v>
      </c>
    </row>
    <row r="40" ht="15.75" customHeight="1">
      <c r="A40" s="271" t="s">
        <v>372</v>
      </c>
      <c r="B40" s="272">
        <v>429.0</v>
      </c>
      <c r="C40" s="272">
        <v>1744.0</v>
      </c>
      <c r="D40" s="273">
        <v>63053.28</v>
      </c>
      <c r="E40" s="274"/>
      <c r="F40" s="273">
        <v>19500.0</v>
      </c>
      <c r="G40" s="273">
        <v>42383.47</v>
      </c>
      <c r="H40" s="274"/>
      <c r="I40" s="274"/>
      <c r="J40" s="273">
        <v>1169.81</v>
      </c>
      <c r="K40" s="275">
        <v>45663.0</v>
      </c>
      <c r="L40" s="276">
        <v>0.34444444444444444</v>
      </c>
      <c r="M40" s="275">
        <v>45668.0</v>
      </c>
      <c r="N40" s="276">
        <v>0.3013888888888889</v>
      </c>
      <c r="O40" s="274" t="s">
        <v>655</v>
      </c>
      <c r="P40" s="280">
        <v>6000.0</v>
      </c>
      <c r="Q40" s="271">
        <v>200.0</v>
      </c>
      <c r="R40" s="279" t="s">
        <v>1839</v>
      </c>
      <c r="S40" s="282" t="s">
        <v>1837</v>
      </c>
      <c r="T40" s="125" t="s">
        <v>62</v>
      </c>
    </row>
    <row r="41" ht="15.75" customHeight="1">
      <c r="A41" s="271" t="s">
        <v>1553</v>
      </c>
      <c r="B41" s="272">
        <v>401.0</v>
      </c>
      <c r="C41" s="272">
        <v>1772.0</v>
      </c>
      <c r="D41" s="273">
        <v>16602.39</v>
      </c>
      <c r="E41" s="274"/>
      <c r="F41" s="274">
        <v>0.0</v>
      </c>
      <c r="G41" s="273">
        <v>15652.68</v>
      </c>
      <c r="H41" s="274"/>
      <c r="I41" s="274"/>
      <c r="J41" s="272">
        <v>949.71</v>
      </c>
      <c r="K41" s="275">
        <v>45666.0</v>
      </c>
      <c r="L41" s="276">
        <v>0.8638888888888889</v>
      </c>
      <c r="M41" s="275">
        <v>45667.0</v>
      </c>
      <c r="N41" s="276">
        <v>0.7868055555555555</v>
      </c>
      <c r="O41" s="274" t="s">
        <v>1840</v>
      </c>
      <c r="P41" s="280">
        <v>2200.0</v>
      </c>
      <c r="Q41" s="278"/>
      <c r="R41" s="279" t="s">
        <v>1839</v>
      </c>
      <c r="S41" s="282" t="s">
        <v>1837</v>
      </c>
      <c r="T41" s="125" t="s">
        <v>1841</v>
      </c>
    </row>
    <row r="42" ht="15.75" customHeight="1">
      <c r="A42" s="271" t="s">
        <v>386</v>
      </c>
      <c r="B42" s="272">
        <v>416.0</v>
      </c>
      <c r="C42" s="272">
        <v>1747.0</v>
      </c>
      <c r="D42" s="273">
        <v>147302.02</v>
      </c>
      <c r="E42" s="273">
        <v>29460.41</v>
      </c>
      <c r="F42" s="273">
        <v>19500.0</v>
      </c>
      <c r="G42" s="274"/>
      <c r="H42" s="274"/>
      <c r="I42" s="273">
        <v>60130.25</v>
      </c>
      <c r="J42" s="273">
        <v>38211.36</v>
      </c>
      <c r="K42" s="275">
        <v>45663.0</v>
      </c>
      <c r="L42" s="276">
        <v>0.5493055555555556</v>
      </c>
      <c r="M42" s="275">
        <v>45668.0</v>
      </c>
      <c r="N42" s="276">
        <v>0.28888888888888886</v>
      </c>
      <c r="O42" s="274" t="s">
        <v>1842</v>
      </c>
      <c r="P42" s="271" t="s">
        <v>1843</v>
      </c>
      <c r="Q42" s="271" t="s">
        <v>1808</v>
      </c>
      <c r="R42" s="281"/>
      <c r="S42" s="282" t="s">
        <v>1765</v>
      </c>
      <c r="T42" s="125" t="s">
        <v>89</v>
      </c>
    </row>
    <row r="43" ht="15.75" customHeight="1">
      <c r="A43" s="271" t="s">
        <v>403</v>
      </c>
      <c r="B43" s="272">
        <v>437.0</v>
      </c>
      <c r="C43" s="272">
        <v>1764.0</v>
      </c>
      <c r="D43" s="273">
        <v>67362.27</v>
      </c>
      <c r="E43" s="274"/>
      <c r="F43" s="273">
        <v>23010.0</v>
      </c>
      <c r="G43" s="273">
        <v>37650.44</v>
      </c>
      <c r="H43" s="274"/>
      <c r="I43" s="273">
        <v>6701.83</v>
      </c>
      <c r="J43" s="272" t="s">
        <v>67</v>
      </c>
      <c r="K43" s="275">
        <v>45665.0</v>
      </c>
      <c r="L43" s="276">
        <v>0.7284722222222222</v>
      </c>
      <c r="M43" s="275">
        <v>45668.0</v>
      </c>
      <c r="N43" s="276">
        <v>0.5298611111111111</v>
      </c>
      <c r="O43" s="274" t="s">
        <v>1844</v>
      </c>
      <c r="P43" s="271" t="s">
        <v>1845</v>
      </c>
      <c r="Q43" s="278"/>
      <c r="R43" s="279" t="s">
        <v>1778</v>
      </c>
      <c r="S43" s="282" t="s">
        <v>1837</v>
      </c>
      <c r="T43" s="125" t="s">
        <v>1846</v>
      </c>
    </row>
    <row r="44" ht="15.75" customHeight="1">
      <c r="A44" s="271" t="s">
        <v>395</v>
      </c>
      <c r="B44" s="272">
        <v>412.0</v>
      </c>
      <c r="C44" s="272">
        <v>1768.0</v>
      </c>
      <c r="D44" s="273">
        <v>45925.57</v>
      </c>
      <c r="E44" s="274"/>
      <c r="F44" s="273">
        <v>16185.0</v>
      </c>
      <c r="G44" s="273">
        <v>27311.18</v>
      </c>
      <c r="H44" s="274"/>
      <c r="I44" s="273">
        <v>2429.39</v>
      </c>
      <c r="J44" s="272" t="s">
        <v>67</v>
      </c>
      <c r="K44" s="275">
        <v>45666.0</v>
      </c>
      <c r="L44" s="276">
        <v>0.15486111111111112</v>
      </c>
      <c r="M44" s="275">
        <v>45668.0</v>
      </c>
      <c r="N44" s="276">
        <v>0.5194444444444445</v>
      </c>
      <c r="O44" s="274" t="s">
        <v>1847</v>
      </c>
      <c r="P44" s="271">
        <v>1950.0</v>
      </c>
      <c r="Q44" s="278"/>
      <c r="R44" s="279" t="s">
        <v>1778</v>
      </c>
      <c r="S44" s="282" t="s">
        <v>1837</v>
      </c>
      <c r="T44" s="125" t="s">
        <v>62</v>
      </c>
    </row>
    <row r="45" ht="15.75" customHeight="1">
      <c r="A45" s="271" t="s">
        <v>411</v>
      </c>
      <c r="B45" s="272">
        <v>407.0</v>
      </c>
      <c r="C45" s="272">
        <v>1739.0</v>
      </c>
      <c r="D45" s="273">
        <v>114873.6</v>
      </c>
      <c r="E45" s="274"/>
      <c r="F45" s="273">
        <v>47000.0</v>
      </c>
      <c r="G45" s="274"/>
      <c r="H45" s="274"/>
      <c r="I45" s="273">
        <v>20410.9</v>
      </c>
      <c r="J45" s="273">
        <v>47462.7</v>
      </c>
      <c r="K45" s="275">
        <v>45662.0</v>
      </c>
      <c r="L45" s="276">
        <v>0.4131944444444444</v>
      </c>
      <c r="M45" s="275">
        <v>45668.0</v>
      </c>
      <c r="N45" s="276">
        <v>0.6840277777777778</v>
      </c>
      <c r="O45" s="274" t="s">
        <v>1848</v>
      </c>
      <c r="P45" s="271" t="s">
        <v>1849</v>
      </c>
      <c r="Q45" s="271" t="s">
        <v>1792</v>
      </c>
      <c r="R45" s="281"/>
      <c r="S45" s="282" t="s">
        <v>1765</v>
      </c>
      <c r="T45" s="125" t="s">
        <v>174</v>
      </c>
    </row>
    <row r="46" ht="15.75" customHeight="1">
      <c r="A46" s="271" t="s">
        <v>419</v>
      </c>
      <c r="B46" s="272">
        <v>405.0</v>
      </c>
      <c r="C46" s="272">
        <v>1745.0</v>
      </c>
      <c r="D46" s="273">
        <v>363124.41</v>
      </c>
      <c r="E46" s="274"/>
      <c r="F46" s="273">
        <v>22488.0</v>
      </c>
      <c r="G46" s="274"/>
      <c r="H46" s="274"/>
      <c r="I46" s="273">
        <v>235755.32</v>
      </c>
      <c r="J46" s="273">
        <v>104881.09</v>
      </c>
      <c r="K46" s="275">
        <v>45663.0</v>
      </c>
      <c r="L46" s="276">
        <v>0.44583333333333336</v>
      </c>
      <c r="M46" s="275">
        <v>45668.0</v>
      </c>
      <c r="N46" s="276">
        <v>0.7131944444444445</v>
      </c>
      <c r="O46" s="274" t="s">
        <v>1850</v>
      </c>
      <c r="P46" s="271" t="s">
        <v>1851</v>
      </c>
      <c r="Q46" s="271" t="s">
        <v>1834</v>
      </c>
      <c r="R46" s="281"/>
      <c r="S46" s="282" t="s">
        <v>1837</v>
      </c>
      <c r="T46" s="125" t="s">
        <v>164</v>
      </c>
    </row>
    <row r="47" ht="15.75" customHeight="1">
      <c r="A47" s="271" t="s">
        <v>542</v>
      </c>
      <c r="B47" s="272">
        <v>430.0</v>
      </c>
      <c r="C47" s="272">
        <v>1765.0</v>
      </c>
      <c r="D47" s="273">
        <v>148698.02</v>
      </c>
      <c r="E47" s="273">
        <v>29739.53</v>
      </c>
      <c r="F47" s="273">
        <v>22488.0</v>
      </c>
      <c r="G47" s="274"/>
      <c r="H47" s="274"/>
      <c r="I47" s="273">
        <v>66964.03</v>
      </c>
      <c r="J47" s="273">
        <v>29506.46</v>
      </c>
      <c r="K47" s="275">
        <v>45665.0</v>
      </c>
      <c r="L47" s="276">
        <v>0.8444444444444444</v>
      </c>
      <c r="M47" s="275">
        <v>45670.0</v>
      </c>
      <c r="N47" s="276">
        <v>0.7416666666666667</v>
      </c>
      <c r="O47" s="274" t="s">
        <v>1852</v>
      </c>
      <c r="P47" s="280">
        <v>13200.0</v>
      </c>
      <c r="Q47" s="271">
        <v>200.0</v>
      </c>
      <c r="R47" s="281"/>
      <c r="S47" s="282" t="s">
        <v>1760</v>
      </c>
      <c r="T47" s="125" t="s">
        <v>89</v>
      </c>
    </row>
    <row r="48" ht="15.75" customHeight="1">
      <c r="A48" s="271" t="s">
        <v>513</v>
      </c>
      <c r="B48" s="272">
        <v>434.0</v>
      </c>
      <c r="C48" s="272">
        <v>1780.0</v>
      </c>
      <c r="D48" s="273">
        <v>61070.48</v>
      </c>
      <c r="E48" s="274"/>
      <c r="F48" s="273">
        <v>29250.0</v>
      </c>
      <c r="G48" s="274"/>
      <c r="H48" s="274"/>
      <c r="I48" s="273">
        <v>20000.0</v>
      </c>
      <c r="J48" s="273">
        <v>11820.48</v>
      </c>
      <c r="K48" s="275">
        <v>45667.0</v>
      </c>
      <c r="L48" s="276">
        <v>0.7208333333333333</v>
      </c>
      <c r="M48" s="275">
        <v>45670.0</v>
      </c>
      <c r="N48" s="276">
        <v>0.6319444444444444</v>
      </c>
      <c r="O48" s="274" t="s">
        <v>1853</v>
      </c>
      <c r="P48" s="271">
        <v>8800.0</v>
      </c>
      <c r="Q48" s="271">
        <v>200.0</v>
      </c>
      <c r="R48" s="281"/>
      <c r="S48" s="282" t="s">
        <v>1760</v>
      </c>
      <c r="T48" s="125" t="s">
        <v>227</v>
      </c>
    </row>
    <row r="49" ht="15.75" customHeight="1">
      <c r="A49" s="271" t="s">
        <v>535</v>
      </c>
      <c r="B49" s="272">
        <v>407.0</v>
      </c>
      <c r="C49" s="272">
        <v>1784.0</v>
      </c>
      <c r="D49" s="273">
        <v>89197.64</v>
      </c>
      <c r="E49" s="274"/>
      <c r="F49" s="273">
        <v>17550.0</v>
      </c>
      <c r="G49" s="274"/>
      <c r="H49" s="274"/>
      <c r="I49" s="274"/>
      <c r="J49" s="273">
        <v>71647.64</v>
      </c>
      <c r="K49" s="275">
        <v>45668.0</v>
      </c>
      <c r="L49" s="276">
        <v>0.5333333333333333</v>
      </c>
      <c r="M49" s="275">
        <v>45670.0</v>
      </c>
      <c r="N49" s="276">
        <v>0.6131944444444445</v>
      </c>
      <c r="O49" s="274" t="s">
        <v>1854</v>
      </c>
      <c r="P49" s="271" t="s">
        <v>1855</v>
      </c>
      <c r="Q49" s="271" t="s">
        <v>1792</v>
      </c>
      <c r="R49" s="281"/>
      <c r="S49" s="282" t="s">
        <v>1765</v>
      </c>
      <c r="T49" s="125" t="s">
        <v>99</v>
      </c>
    </row>
    <row r="50" ht="15.75" customHeight="1">
      <c r="A50" s="271" t="s">
        <v>522</v>
      </c>
      <c r="B50" s="272">
        <v>440.0</v>
      </c>
      <c r="C50" s="272">
        <v>1785.0</v>
      </c>
      <c r="D50" s="273">
        <v>57904.76</v>
      </c>
      <c r="E50" s="274"/>
      <c r="F50" s="273">
        <v>16964.5</v>
      </c>
      <c r="G50" s="273">
        <v>37075.06</v>
      </c>
      <c r="H50" s="274"/>
      <c r="I50" s="274"/>
      <c r="J50" s="273">
        <v>3865.2</v>
      </c>
      <c r="K50" s="275">
        <v>45668.0</v>
      </c>
      <c r="L50" s="276">
        <v>0.5909722222222222</v>
      </c>
      <c r="M50" s="275">
        <v>45670.0</v>
      </c>
      <c r="N50" s="276">
        <v>0.5708333333333333</v>
      </c>
      <c r="O50" s="274" t="s">
        <v>1856</v>
      </c>
      <c r="P50" s="271">
        <v>1950.0</v>
      </c>
      <c r="Q50" s="278"/>
      <c r="R50" s="279" t="s">
        <v>1857</v>
      </c>
      <c r="S50" s="282" t="s">
        <v>1760</v>
      </c>
      <c r="T50" s="125" t="s">
        <v>62</v>
      </c>
    </row>
    <row r="51" ht="15.75" customHeight="1">
      <c r="A51" s="271" t="s">
        <v>530</v>
      </c>
      <c r="B51" s="272">
        <v>412.0</v>
      </c>
      <c r="C51" s="272">
        <v>1789.0</v>
      </c>
      <c r="D51" s="273">
        <v>45590.91</v>
      </c>
      <c r="E51" s="274"/>
      <c r="F51" s="273">
        <v>19500.0</v>
      </c>
      <c r="G51" s="274"/>
      <c r="H51" s="274"/>
      <c r="I51" s="273">
        <v>20000.0</v>
      </c>
      <c r="J51" s="273">
        <v>6090.91</v>
      </c>
      <c r="K51" s="275">
        <v>45668.0</v>
      </c>
      <c r="L51" s="276">
        <v>0.8416666666666667</v>
      </c>
      <c r="M51" s="275">
        <v>45670.0</v>
      </c>
      <c r="N51" s="276">
        <v>0.5256944444444445</v>
      </c>
      <c r="O51" s="274" t="s">
        <v>1858</v>
      </c>
      <c r="P51" s="271">
        <v>6600.0</v>
      </c>
      <c r="Q51" s="271">
        <v>200.0</v>
      </c>
      <c r="R51" s="281"/>
      <c r="S51" s="282" t="s">
        <v>1760</v>
      </c>
      <c r="T51" s="125" t="s">
        <v>78</v>
      </c>
    </row>
    <row r="52" ht="15.75" customHeight="1">
      <c r="A52" s="271" t="s">
        <v>556</v>
      </c>
      <c r="B52" s="272">
        <v>433.0</v>
      </c>
      <c r="C52" s="272">
        <v>1783.0</v>
      </c>
      <c r="D52" s="273">
        <v>46257.55</v>
      </c>
      <c r="E52" s="274"/>
      <c r="F52" s="273">
        <v>19500.0</v>
      </c>
      <c r="G52" s="274"/>
      <c r="H52" s="274"/>
      <c r="I52" s="273">
        <v>20000.0</v>
      </c>
      <c r="J52" s="273">
        <v>6757.55</v>
      </c>
      <c r="K52" s="275">
        <v>45667.0</v>
      </c>
      <c r="L52" s="276">
        <v>0.9263888888888889</v>
      </c>
      <c r="M52" s="275">
        <v>45671.0</v>
      </c>
      <c r="N52" s="276">
        <v>0.5590277777777778</v>
      </c>
      <c r="O52" s="274" t="s">
        <v>1859</v>
      </c>
      <c r="P52" s="271">
        <v>11000.0</v>
      </c>
      <c r="Q52" s="271">
        <v>200.0</v>
      </c>
      <c r="R52" s="281"/>
      <c r="S52" s="282" t="s">
        <v>1760</v>
      </c>
      <c r="T52" s="125" t="s">
        <v>62</v>
      </c>
    </row>
    <row r="53" ht="15.75" customHeight="1">
      <c r="A53" s="271" t="s">
        <v>549</v>
      </c>
      <c r="B53" s="272">
        <v>404.0</v>
      </c>
      <c r="C53" s="272">
        <v>1793.0</v>
      </c>
      <c r="D53" s="273">
        <v>69785.78</v>
      </c>
      <c r="E53" s="273">
        <v>13957.15</v>
      </c>
      <c r="F53" s="273">
        <v>29250.0</v>
      </c>
      <c r="G53" s="274"/>
      <c r="H53" s="274"/>
      <c r="I53" s="273">
        <v>20000.0</v>
      </c>
      <c r="J53" s="273">
        <v>6578.63</v>
      </c>
      <c r="K53" s="275">
        <v>45669.0</v>
      </c>
      <c r="L53" s="276">
        <v>0.9604166666666667</v>
      </c>
      <c r="M53" s="275">
        <v>45671.0</v>
      </c>
      <c r="N53" s="276">
        <v>0.5784722222222223</v>
      </c>
      <c r="O53" s="274" t="s">
        <v>1860</v>
      </c>
      <c r="P53" s="271">
        <v>6600.0</v>
      </c>
      <c r="Q53" s="271">
        <v>200.0</v>
      </c>
      <c r="R53" s="281"/>
      <c r="S53" s="282" t="s">
        <v>1760</v>
      </c>
      <c r="T53" s="125" t="s">
        <v>551</v>
      </c>
    </row>
    <row r="54" ht="15.75" customHeight="1">
      <c r="A54" s="271" t="s">
        <v>563</v>
      </c>
      <c r="B54" s="272">
        <v>408.0</v>
      </c>
      <c r="C54" s="272">
        <v>1779.0</v>
      </c>
      <c r="D54" s="273">
        <v>87385.07</v>
      </c>
      <c r="E54" s="274"/>
      <c r="F54" s="273">
        <v>30615.0</v>
      </c>
      <c r="G54" s="274"/>
      <c r="H54" s="274"/>
      <c r="I54" s="273">
        <v>40000.0</v>
      </c>
      <c r="J54" s="273">
        <v>16770.07</v>
      </c>
      <c r="K54" s="275">
        <v>45667.0</v>
      </c>
      <c r="L54" s="276">
        <v>0.5715277777777777</v>
      </c>
      <c r="M54" s="275">
        <v>45671.0</v>
      </c>
      <c r="N54" s="276">
        <v>0.6340277777777777</v>
      </c>
      <c r="O54" s="274" t="s">
        <v>1811</v>
      </c>
      <c r="P54" s="271">
        <v>15000.0</v>
      </c>
      <c r="Q54" s="286">
        <v>200.0</v>
      </c>
      <c r="R54" s="281"/>
      <c r="S54" s="282" t="s">
        <v>1765</v>
      </c>
      <c r="T54" s="125" t="s">
        <v>164</v>
      </c>
    </row>
    <row r="55" ht="15.75" customHeight="1">
      <c r="A55" s="271" t="s">
        <v>588</v>
      </c>
      <c r="B55" s="272">
        <v>429.0</v>
      </c>
      <c r="C55" s="272">
        <v>1791.0</v>
      </c>
      <c r="D55" s="273">
        <v>29129.07</v>
      </c>
      <c r="E55" s="274"/>
      <c r="F55" s="273">
        <v>12870.0</v>
      </c>
      <c r="G55" s="273">
        <v>14703.17</v>
      </c>
      <c r="H55" s="287"/>
      <c r="I55" s="287"/>
      <c r="J55" s="273">
        <v>1555.9</v>
      </c>
      <c r="K55" s="275">
        <v>45669.0</v>
      </c>
      <c r="L55" s="276">
        <v>0.6881944444444444</v>
      </c>
      <c r="M55" s="275">
        <v>45671.0</v>
      </c>
      <c r="N55" s="276">
        <v>0.6076388888888888</v>
      </c>
      <c r="O55" s="274" t="s">
        <v>1861</v>
      </c>
      <c r="P55" s="271">
        <v>2400.0</v>
      </c>
      <c r="Q55" s="278"/>
      <c r="R55" s="279" t="s">
        <v>1778</v>
      </c>
      <c r="S55" s="282" t="s">
        <v>1760</v>
      </c>
      <c r="T55" s="125" t="s">
        <v>62</v>
      </c>
    </row>
    <row r="56" ht="15.75" customHeight="1">
      <c r="A56" s="44" t="s">
        <v>625</v>
      </c>
      <c r="B56" s="272">
        <v>402.0</v>
      </c>
      <c r="C56" s="272">
        <v>1796.0</v>
      </c>
      <c r="D56" s="273">
        <v>82464.94</v>
      </c>
      <c r="E56" s="273">
        <v>16492.99</v>
      </c>
      <c r="F56" s="273">
        <v>26715.0</v>
      </c>
      <c r="G56" s="274"/>
      <c r="H56" s="274"/>
      <c r="I56" s="273">
        <v>42207.53</v>
      </c>
      <c r="J56" s="273">
        <v>-2950.58</v>
      </c>
      <c r="K56" s="275">
        <v>45670.0</v>
      </c>
      <c r="L56" s="276">
        <v>0.49583333333333335</v>
      </c>
      <c r="M56" s="275">
        <v>45671.0</v>
      </c>
      <c r="N56" s="272" t="s">
        <v>1862</v>
      </c>
      <c r="O56" s="274" t="s">
        <v>1863</v>
      </c>
      <c r="P56" s="280">
        <v>18000.0</v>
      </c>
      <c r="Q56" s="271">
        <v>200.0</v>
      </c>
      <c r="R56" s="281"/>
      <c r="S56" s="282" t="s">
        <v>1760</v>
      </c>
      <c r="T56" s="125" t="s">
        <v>227</v>
      </c>
    </row>
    <row r="57" ht="15.75" customHeight="1">
      <c r="A57" s="271" t="s">
        <v>634</v>
      </c>
      <c r="B57" s="272">
        <v>401.0</v>
      </c>
      <c r="C57" s="272">
        <v>1758.0</v>
      </c>
      <c r="D57" s="273">
        <v>48150.76</v>
      </c>
      <c r="E57" s="274"/>
      <c r="F57" s="273">
        <v>19500.0</v>
      </c>
      <c r="G57" s="273">
        <v>27563.5</v>
      </c>
      <c r="H57" s="274"/>
      <c r="I57" s="274"/>
      <c r="J57" s="273">
        <v>1087.26</v>
      </c>
      <c r="K57" s="275">
        <v>45664.0</v>
      </c>
      <c r="L57" s="276">
        <v>0.9347222222222222</v>
      </c>
      <c r="M57" s="275">
        <v>45671.0</v>
      </c>
      <c r="N57" s="272" t="s">
        <v>1864</v>
      </c>
      <c r="O57" s="274" t="s">
        <v>1865</v>
      </c>
      <c r="P57" s="280">
        <v>8800.0</v>
      </c>
      <c r="Q57" s="278"/>
      <c r="R57" s="279" t="s">
        <v>1839</v>
      </c>
      <c r="S57" s="282" t="s">
        <v>1760</v>
      </c>
      <c r="T57" s="125" t="s">
        <v>62</v>
      </c>
    </row>
    <row r="58" ht="15.75" customHeight="1">
      <c r="A58" s="271" t="s">
        <v>611</v>
      </c>
      <c r="B58" s="272">
        <v>410.0</v>
      </c>
      <c r="C58" s="272">
        <v>1757.0</v>
      </c>
      <c r="D58" s="273">
        <v>139952.5</v>
      </c>
      <c r="E58" s="274"/>
      <c r="F58" s="273">
        <v>15561.0</v>
      </c>
      <c r="G58" s="273">
        <v>108109.74</v>
      </c>
      <c r="H58" s="274"/>
      <c r="I58" s="272">
        <v>281.88</v>
      </c>
      <c r="J58" s="273">
        <v>15999.88</v>
      </c>
      <c r="K58" s="275">
        <v>45664.0</v>
      </c>
      <c r="L58" s="272" t="s">
        <v>1866</v>
      </c>
      <c r="M58" s="275">
        <v>45671.0</v>
      </c>
      <c r="N58" s="276">
        <v>0.7465277777777778</v>
      </c>
      <c r="O58" s="274" t="s">
        <v>1867</v>
      </c>
      <c r="P58" s="271" t="s">
        <v>1868</v>
      </c>
      <c r="Q58" s="278"/>
      <c r="R58" s="281"/>
      <c r="S58" s="282" t="s">
        <v>1760</v>
      </c>
      <c r="T58" s="125" t="s">
        <v>62</v>
      </c>
    </row>
    <row r="59" ht="15.75" customHeight="1">
      <c r="A59" s="271" t="s">
        <v>603</v>
      </c>
      <c r="B59" s="272">
        <v>432.0</v>
      </c>
      <c r="C59" s="272">
        <v>1797.0</v>
      </c>
      <c r="D59" s="273">
        <v>25377.04</v>
      </c>
      <c r="E59" s="274"/>
      <c r="F59" s="273">
        <v>11700.0</v>
      </c>
      <c r="G59" s="273">
        <v>12809.0</v>
      </c>
      <c r="H59" s="274"/>
      <c r="I59" s="274"/>
      <c r="J59" s="272">
        <v>868.04</v>
      </c>
      <c r="K59" s="275">
        <v>45670.0</v>
      </c>
      <c r="L59" s="276">
        <v>0.5131944444444444</v>
      </c>
      <c r="M59" s="275">
        <v>45671.0</v>
      </c>
      <c r="N59" s="276">
        <v>0.7840277777777778</v>
      </c>
      <c r="O59" s="274" t="s">
        <v>1869</v>
      </c>
      <c r="P59" s="280">
        <v>2200.0</v>
      </c>
      <c r="Q59" s="278"/>
      <c r="R59" s="279" t="s">
        <v>1785</v>
      </c>
      <c r="S59" s="282" t="s">
        <v>1760</v>
      </c>
      <c r="T59" s="125" t="s">
        <v>62</v>
      </c>
    </row>
    <row r="60" ht="15.75" customHeight="1">
      <c r="A60" s="271" t="s">
        <v>618</v>
      </c>
      <c r="B60" s="272">
        <v>405.0</v>
      </c>
      <c r="C60" s="272">
        <v>1786.0</v>
      </c>
      <c r="D60" s="273">
        <v>50227.07</v>
      </c>
      <c r="E60" s="274"/>
      <c r="F60" s="273">
        <v>29250.0</v>
      </c>
      <c r="G60" s="273">
        <v>20553.49</v>
      </c>
      <c r="H60" s="274"/>
      <c r="I60" s="274"/>
      <c r="J60" s="272">
        <v>423.58</v>
      </c>
      <c r="K60" s="275">
        <v>45668.0</v>
      </c>
      <c r="L60" s="276">
        <v>0.6152777777777778</v>
      </c>
      <c r="M60" s="275">
        <v>45671.0</v>
      </c>
      <c r="N60" s="276">
        <v>0.75625</v>
      </c>
      <c r="O60" s="274" t="s">
        <v>1869</v>
      </c>
      <c r="P60" s="280">
        <v>4800.0</v>
      </c>
      <c r="Q60" s="278"/>
      <c r="R60" s="279" t="s">
        <v>1785</v>
      </c>
      <c r="S60" s="282" t="s">
        <v>1765</v>
      </c>
      <c r="T60" s="125" t="s">
        <v>62</v>
      </c>
    </row>
    <row r="61" ht="15.75" customHeight="1">
      <c r="A61" s="271" t="s">
        <v>1870</v>
      </c>
      <c r="B61" s="272">
        <v>60.0</v>
      </c>
      <c r="C61" s="272">
        <v>1800.0</v>
      </c>
      <c r="D61" s="273">
        <v>44015.3</v>
      </c>
      <c r="E61" s="273">
        <v>8803.0</v>
      </c>
      <c r="F61" s="274"/>
      <c r="G61" s="274"/>
      <c r="H61" s="274"/>
      <c r="I61" s="273">
        <v>20000.0</v>
      </c>
      <c r="J61" s="273">
        <v>15212.3</v>
      </c>
      <c r="K61" s="275">
        <v>45670.0</v>
      </c>
      <c r="L61" s="276">
        <v>0.7451388888888889</v>
      </c>
      <c r="M61" s="275">
        <v>45671.0</v>
      </c>
      <c r="N61" s="272" t="s">
        <v>1871</v>
      </c>
      <c r="O61" s="274" t="s">
        <v>1872</v>
      </c>
      <c r="P61" s="271" t="s">
        <v>1873</v>
      </c>
      <c r="Q61" s="271" t="s">
        <v>1792</v>
      </c>
      <c r="R61" s="281"/>
      <c r="S61" s="282" t="s">
        <v>1765</v>
      </c>
      <c r="T61" s="125" t="s">
        <v>1841</v>
      </c>
    </row>
    <row r="62" ht="15.75" customHeight="1">
      <c r="A62" s="271" t="s">
        <v>700</v>
      </c>
      <c r="B62" s="272">
        <v>3.0</v>
      </c>
      <c r="C62" s="272">
        <v>1776.0</v>
      </c>
      <c r="D62" s="273">
        <v>71241.48</v>
      </c>
      <c r="E62" s="274"/>
      <c r="F62" s="273">
        <v>13650.0</v>
      </c>
      <c r="G62" s="273">
        <v>54645.99</v>
      </c>
      <c r="H62" s="274"/>
      <c r="I62" s="273">
        <v>2945.49</v>
      </c>
      <c r="J62" s="272" t="s">
        <v>67</v>
      </c>
      <c r="K62" s="275">
        <v>45667.0</v>
      </c>
      <c r="L62" s="276">
        <v>0.11736111111111111</v>
      </c>
      <c r="M62" s="275">
        <v>45672.0</v>
      </c>
      <c r="N62" s="276">
        <v>0.6194444444444445</v>
      </c>
      <c r="O62" s="274" t="s">
        <v>1874</v>
      </c>
      <c r="P62" s="271">
        <v>7200.0</v>
      </c>
      <c r="Q62" s="278"/>
      <c r="R62" s="279" t="s">
        <v>1778</v>
      </c>
      <c r="S62" s="282" t="s">
        <v>1765</v>
      </c>
      <c r="T62" s="125" t="s">
        <v>62</v>
      </c>
    </row>
    <row r="63" ht="15.75" customHeight="1">
      <c r="A63" s="271" t="s">
        <v>642</v>
      </c>
      <c r="B63" s="272">
        <v>60.0</v>
      </c>
      <c r="C63" s="272">
        <v>1801.0</v>
      </c>
      <c r="D63" s="273">
        <v>108438.01</v>
      </c>
      <c r="E63" s="273">
        <v>21687.64</v>
      </c>
      <c r="F63" s="273">
        <v>20553.0</v>
      </c>
      <c r="G63" s="274"/>
      <c r="H63" s="274"/>
      <c r="I63" s="272">
        <v>50000.0</v>
      </c>
      <c r="J63" s="273">
        <v>16197.37</v>
      </c>
      <c r="K63" s="275">
        <v>45670.0</v>
      </c>
      <c r="L63" s="276">
        <v>0.8402777777777778</v>
      </c>
      <c r="M63" s="275">
        <v>45672.0</v>
      </c>
      <c r="N63" s="276">
        <v>0.7861111111111111</v>
      </c>
      <c r="O63" s="274" t="s">
        <v>1875</v>
      </c>
      <c r="P63" s="271" t="s">
        <v>1876</v>
      </c>
      <c r="Q63" s="271" t="s">
        <v>1834</v>
      </c>
      <c r="R63" s="281"/>
      <c r="S63" s="282" t="s">
        <v>1765</v>
      </c>
      <c r="T63" s="125" t="s">
        <v>164</v>
      </c>
    </row>
    <row r="64" ht="15.75" customHeight="1">
      <c r="A64" s="271" t="s">
        <v>651</v>
      </c>
      <c r="B64" s="272">
        <v>56.0</v>
      </c>
      <c r="C64" s="272">
        <v>1762.0</v>
      </c>
      <c r="D64" s="273">
        <v>234108.62</v>
      </c>
      <c r="E64" s="273">
        <v>46821.72</v>
      </c>
      <c r="F64" s="273">
        <v>29250.0</v>
      </c>
      <c r="G64" s="274"/>
      <c r="H64" s="274"/>
      <c r="I64" s="273">
        <v>142494.8</v>
      </c>
      <c r="J64" s="273">
        <v>15542.1</v>
      </c>
      <c r="K64" s="275">
        <v>45665.0</v>
      </c>
      <c r="L64" s="276">
        <v>0.48680555555555555</v>
      </c>
      <c r="M64" s="275">
        <v>45672.0</v>
      </c>
      <c r="N64" s="276">
        <v>0.6569444444444444</v>
      </c>
      <c r="O64" s="274" t="s">
        <v>1877</v>
      </c>
      <c r="P64" s="271" t="s">
        <v>1878</v>
      </c>
      <c r="Q64" s="271" t="s">
        <v>1834</v>
      </c>
      <c r="R64" s="281"/>
      <c r="S64" s="282" t="s">
        <v>1765</v>
      </c>
      <c r="T64" s="125" t="s">
        <v>78</v>
      </c>
    </row>
    <row r="65" ht="15.75" customHeight="1">
      <c r="A65" s="271" t="s">
        <v>667</v>
      </c>
      <c r="B65" s="272">
        <v>36.0</v>
      </c>
      <c r="C65" s="272">
        <v>1802.0</v>
      </c>
      <c r="D65" s="273">
        <v>74248.74</v>
      </c>
      <c r="E65" s="274"/>
      <c r="F65" s="273">
        <v>7800.0</v>
      </c>
      <c r="G65" s="273">
        <v>63788.26</v>
      </c>
      <c r="H65" s="274"/>
      <c r="I65" s="274"/>
      <c r="J65" s="273">
        <v>2660.48</v>
      </c>
      <c r="K65" s="275">
        <v>45671.0</v>
      </c>
      <c r="L65" s="276">
        <v>0.049305555555555554</v>
      </c>
      <c r="M65" s="275">
        <v>45672.0</v>
      </c>
      <c r="N65" s="276">
        <v>0.6673611111111111</v>
      </c>
      <c r="O65" s="274" t="s">
        <v>1879</v>
      </c>
      <c r="P65" s="271" t="s">
        <v>1880</v>
      </c>
      <c r="Q65" s="278"/>
      <c r="R65" s="279" t="s">
        <v>1778</v>
      </c>
      <c r="S65" s="282" t="s">
        <v>1765</v>
      </c>
      <c r="T65" s="125" t="s">
        <v>62</v>
      </c>
    </row>
    <row r="66" ht="15.75" customHeight="1">
      <c r="A66" s="271" t="s">
        <v>658</v>
      </c>
      <c r="B66" s="272">
        <v>32.0</v>
      </c>
      <c r="C66" s="272">
        <v>1803.0</v>
      </c>
      <c r="D66" s="273">
        <v>224345.96</v>
      </c>
      <c r="E66" s="274"/>
      <c r="F66" s="273">
        <v>46800.0</v>
      </c>
      <c r="G66" s="274"/>
      <c r="H66" s="274"/>
      <c r="I66" s="273">
        <v>60629.2</v>
      </c>
      <c r="J66" s="273">
        <v>116916.76</v>
      </c>
      <c r="K66" s="275">
        <v>45671.0</v>
      </c>
      <c r="L66" s="276">
        <v>0.2791666666666667</v>
      </c>
      <c r="M66" s="275">
        <v>45672.0</v>
      </c>
      <c r="N66" s="276">
        <v>0.8131944444444444</v>
      </c>
      <c r="O66" s="274" t="s">
        <v>1881</v>
      </c>
      <c r="P66" s="271" t="s">
        <v>1882</v>
      </c>
      <c r="Q66" s="271" t="s">
        <v>1883</v>
      </c>
      <c r="R66" s="281"/>
      <c r="S66" s="282" t="s">
        <v>1837</v>
      </c>
      <c r="T66" s="125" t="s">
        <v>164</v>
      </c>
    </row>
    <row r="67" ht="15.75" customHeight="1">
      <c r="A67" s="271" t="s">
        <v>571</v>
      </c>
      <c r="B67" s="272">
        <v>23.0</v>
      </c>
      <c r="C67" s="272">
        <v>1788.0</v>
      </c>
      <c r="D67" s="273">
        <v>122238.65</v>
      </c>
      <c r="E67" s="274"/>
      <c r="F67" s="273">
        <v>37050.0</v>
      </c>
      <c r="G67" s="273">
        <v>70000.0</v>
      </c>
      <c r="H67" s="274"/>
      <c r="I67" s="273">
        <v>15188.65</v>
      </c>
      <c r="J67" s="272" t="s">
        <v>67</v>
      </c>
      <c r="K67" s="275">
        <v>45668.0</v>
      </c>
      <c r="L67" s="276">
        <v>0.74375</v>
      </c>
      <c r="M67" s="275">
        <v>45672.0</v>
      </c>
      <c r="N67" s="276">
        <v>0.9895833333333334</v>
      </c>
      <c r="O67" s="274" t="s">
        <v>1884</v>
      </c>
      <c r="P67" s="271" t="s">
        <v>1885</v>
      </c>
      <c r="Q67" s="278"/>
      <c r="R67" s="279" t="s">
        <v>1785</v>
      </c>
      <c r="S67" s="282" t="s">
        <v>1765</v>
      </c>
      <c r="T67" s="125" t="s">
        <v>62</v>
      </c>
    </row>
    <row r="68" ht="15.75" customHeight="1">
      <c r="A68" s="271" t="s">
        <v>580</v>
      </c>
      <c r="B68" s="272">
        <v>0.0</v>
      </c>
      <c r="C68" s="272">
        <v>1790.0</v>
      </c>
      <c r="D68" s="273">
        <v>39085.96</v>
      </c>
      <c r="E68" s="274"/>
      <c r="F68" s="273">
        <v>5752.5</v>
      </c>
      <c r="G68" s="274"/>
      <c r="H68" s="274"/>
      <c r="I68" s="274"/>
      <c r="J68" s="273">
        <v>33333.46</v>
      </c>
      <c r="K68" s="275">
        <v>45668.0</v>
      </c>
      <c r="L68" s="276">
        <v>0.8409722222222222</v>
      </c>
      <c r="M68" s="275">
        <v>45672.0</v>
      </c>
      <c r="N68" s="276">
        <v>0.9895833333333334</v>
      </c>
      <c r="O68" s="274" t="s">
        <v>1886</v>
      </c>
      <c r="P68" s="271">
        <v>14000.0</v>
      </c>
      <c r="Q68" s="271">
        <v>200.0</v>
      </c>
      <c r="R68" s="281"/>
      <c r="S68" s="282" t="s">
        <v>1765</v>
      </c>
      <c r="T68" s="125" t="s">
        <v>62</v>
      </c>
    </row>
    <row r="69" ht="15.75" customHeight="1">
      <c r="A69" s="271" t="s">
        <v>682</v>
      </c>
      <c r="B69" s="272">
        <v>72.0</v>
      </c>
      <c r="C69" s="272">
        <v>1775.0</v>
      </c>
      <c r="D69" s="273">
        <v>180885.9</v>
      </c>
      <c r="E69" s="273">
        <v>36177.08</v>
      </c>
      <c r="F69" s="273">
        <v>29250.0</v>
      </c>
      <c r="G69" s="274"/>
      <c r="H69" s="274"/>
      <c r="I69" s="273">
        <v>134732.53</v>
      </c>
      <c r="J69" s="273">
        <v>-19273.71</v>
      </c>
      <c r="K69" s="275">
        <v>45667.0</v>
      </c>
      <c r="L69" s="276">
        <v>0.6097222222222223</v>
      </c>
      <c r="M69" s="275">
        <v>45672.0</v>
      </c>
      <c r="N69" s="276">
        <v>0.8138888888888889</v>
      </c>
      <c r="O69" s="274" t="s">
        <v>1887</v>
      </c>
      <c r="P69" s="271" t="s">
        <v>1888</v>
      </c>
      <c r="Q69" s="271" t="s">
        <v>1792</v>
      </c>
      <c r="R69" s="281"/>
      <c r="S69" s="282" t="s">
        <v>1837</v>
      </c>
      <c r="T69" s="125" t="s">
        <v>99</v>
      </c>
    </row>
    <row r="70" ht="15.75" customHeight="1">
      <c r="A70" s="271" t="s">
        <v>674</v>
      </c>
      <c r="B70" s="272">
        <v>52.0</v>
      </c>
      <c r="C70" s="272">
        <v>1769.0</v>
      </c>
      <c r="D70" s="273">
        <v>216801.4</v>
      </c>
      <c r="E70" s="274"/>
      <c r="F70" s="273">
        <v>26130.0</v>
      </c>
      <c r="G70" s="274"/>
      <c r="H70" s="274"/>
      <c r="I70" s="273">
        <v>78159.58</v>
      </c>
      <c r="J70" s="273">
        <v>112511.82</v>
      </c>
      <c r="K70" s="275">
        <v>45666.0</v>
      </c>
      <c r="L70" s="276">
        <v>0.5770833333333333</v>
      </c>
      <c r="M70" s="275">
        <v>45672.0</v>
      </c>
      <c r="N70" s="276">
        <v>0.9041666666666667</v>
      </c>
      <c r="O70" s="274" t="s">
        <v>1889</v>
      </c>
      <c r="P70" s="271" t="s">
        <v>1890</v>
      </c>
      <c r="Q70" s="271" t="s">
        <v>1792</v>
      </c>
      <c r="R70" s="281"/>
      <c r="S70" s="282" t="s">
        <v>1765</v>
      </c>
      <c r="T70" s="125" t="s">
        <v>62</v>
      </c>
    </row>
    <row r="71" ht="15.75" customHeight="1">
      <c r="A71" s="271" t="s">
        <v>727</v>
      </c>
      <c r="B71" s="272">
        <v>8.0</v>
      </c>
      <c r="C71" s="272">
        <v>1794.0</v>
      </c>
      <c r="D71" s="273">
        <v>44616.35</v>
      </c>
      <c r="E71" s="274"/>
      <c r="F71" s="273">
        <v>19500.0</v>
      </c>
      <c r="G71" s="274"/>
      <c r="H71" s="274"/>
      <c r="I71" s="273">
        <v>20000.0</v>
      </c>
      <c r="J71" s="273">
        <v>5116.35</v>
      </c>
      <c r="K71" s="275">
        <v>45669.0</v>
      </c>
      <c r="L71" s="276">
        <v>0.9840277777777777</v>
      </c>
      <c r="M71" s="275">
        <v>45673.0</v>
      </c>
      <c r="N71" s="276">
        <v>0.6354166666666666</v>
      </c>
      <c r="O71" s="274" t="s">
        <v>1869</v>
      </c>
      <c r="P71" s="271">
        <v>11000.0</v>
      </c>
      <c r="Q71" s="271">
        <v>200.0</v>
      </c>
      <c r="R71" s="281"/>
      <c r="S71" s="282" t="s">
        <v>1837</v>
      </c>
      <c r="T71" s="125" t="s">
        <v>62</v>
      </c>
    </row>
    <row r="72" ht="15.75" customHeight="1">
      <c r="A72" s="288" t="s">
        <v>720</v>
      </c>
      <c r="B72" s="272">
        <v>401.0</v>
      </c>
      <c r="C72" s="272">
        <v>1806.0</v>
      </c>
      <c r="D72" s="273">
        <v>62526.4</v>
      </c>
      <c r="E72" s="274"/>
      <c r="F72" s="273">
        <v>21450.0</v>
      </c>
      <c r="G72" s="274"/>
      <c r="H72" s="274"/>
      <c r="I72" s="274"/>
      <c r="J72" s="273">
        <v>41076.4</v>
      </c>
      <c r="K72" s="275">
        <v>45672.0</v>
      </c>
      <c r="L72" s="276">
        <v>0.6388888888888888</v>
      </c>
      <c r="M72" s="275">
        <v>45672.0</v>
      </c>
      <c r="N72" s="276">
        <v>0.7479166666666667</v>
      </c>
      <c r="O72" s="274" t="s">
        <v>1891</v>
      </c>
      <c r="P72" s="271" t="s">
        <v>1892</v>
      </c>
      <c r="Q72" s="271" t="s">
        <v>1802</v>
      </c>
      <c r="R72" s="281"/>
      <c r="S72" s="282" t="s">
        <v>1765</v>
      </c>
      <c r="T72" s="125" t="s">
        <v>62</v>
      </c>
    </row>
    <row r="73" ht="15.75" customHeight="1">
      <c r="A73" s="271" t="s">
        <v>708</v>
      </c>
      <c r="B73" s="272">
        <v>402.0</v>
      </c>
      <c r="C73" s="272">
        <v>1771.0</v>
      </c>
      <c r="D73" s="273">
        <v>54969.95</v>
      </c>
      <c r="E73" s="274"/>
      <c r="F73" s="273">
        <v>19500.0</v>
      </c>
      <c r="G73" s="274"/>
      <c r="H73" s="274"/>
      <c r="I73" s="273">
        <v>20000.0</v>
      </c>
      <c r="J73" s="273">
        <v>15469.95</v>
      </c>
      <c r="K73" s="275">
        <v>45666.0</v>
      </c>
      <c r="L73" s="276">
        <v>0.8590277777777777</v>
      </c>
      <c r="M73" s="275">
        <v>45673.0</v>
      </c>
      <c r="N73" s="276">
        <v>0.5076388888888889</v>
      </c>
      <c r="O73" s="274" t="s">
        <v>1893</v>
      </c>
      <c r="P73" s="271">
        <v>11000.0</v>
      </c>
      <c r="Q73" s="271">
        <v>200.0</v>
      </c>
      <c r="R73" s="281"/>
      <c r="S73" s="282" t="s">
        <v>1765</v>
      </c>
      <c r="T73" s="125" t="s">
        <v>62</v>
      </c>
    </row>
    <row r="74" ht="15.75" customHeight="1">
      <c r="A74" s="271" t="s">
        <v>732</v>
      </c>
      <c r="B74" s="272">
        <v>401.0</v>
      </c>
      <c r="C74" s="272">
        <v>1787.0</v>
      </c>
      <c r="D74" s="273">
        <v>82241.0</v>
      </c>
      <c r="E74" s="273">
        <v>16448.21</v>
      </c>
      <c r="F74" s="273">
        <v>11895.0</v>
      </c>
      <c r="G74" s="274"/>
      <c r="H74" s="274"/>
      <c r="I74" s="273">
        <v>20000.0</v>
      </c>
      <c r="J74" s="273">
        <v>33897.79</v>
      </c>
      <c r="K74" s="275">
        <v>45668.0</v>
      </c>
      <c r="L74" s="276">
        <v>0.6590277777777778</v>
      </c>
      <c r="M74" s="275">
        <v>45674.0</v>
      </c>
      <c r="N74" s="276">
        <v>0.7020833333333333</v>
      </c>
      <c r="O74" s="274" t="s">
        <v>1894</v>
      </c>
      <c r="P74" s="271" t="s">
        <v>1895</v>
      </c>
      <c r="Q74" s="271" t="s">
        <v>1834</v>
      </c>
      <c r="R74" s="274"/>
      <c r="S74" s="282" t="s">
        <v>1765</v>
      </c>
      <c r="T74" s="125" t="s">
        <v>78</v>
      </c>
    </row>
    <row r="75" ht="15.75" customHeight="1">
      <c r="A75" s="271" t="s">
        <v>758</v>
      </c>
      <c r="B75" s="272">
        <v>408.0</v>
      </c>
      <c r="C75" s="272">
        <v>1804.0</v>
      </c>
      <c r="D75" s="273">
        <v>37600.89</v>
      </c>
      <c r="E75" s="274"/>
      <c r="F75" s="273">
        <v>7800.0</v>
      </c>
      <c r="G75" s="273">
        <v>28560.43</v>
      </c>
      <c r="H75" s="274"/>
      <c r="I75" s="273">
        <v>1240.46</v>
      </c>
      <c r="J75" s="272" t="s">
        <v>67</v>
      </c>
      <c r="K75" s="275">
        <v>45672.0</v>
      </c>
      <c r="L75" s="276">
        <v>0.009027777777777777</v>
      </c>
      <c r="M75" s="275">
        <v>45674.0</v>
      </c>
      <c r="N75" s="276">
        <v>0.6097222222222223</v>
      </c>
      <c r="O75" s="274" t="s">
        <v>1896</v>
      </c>
      <c r="P75" s="289">
        <v>3600.0</v>
      </c>
      <c r="Q75" s="290"/>
      <c r="R75" s="272" t="s">
        <v>1785</v>
      </c>
      <c r="S75" s="282" t="s">
        <v>1765</v>
      </c>
      <c r="T75" s="125" t="s">
        <v>62</v>
      </c>
    </row>
    <row r="76" ht="15.75" customHeight="1">
      <c r="A76" s="271" t="s">
        <v>752</v>
      </c>
      <c r="B76" s="272">
        <v>440.0</v>
      </c>
      <c r="C76" s="272">
        <v>1795.0</v>
      </c>
      <c r="D76" s="273">
        <v>150204.06</v>
      </c>
      <c r="E76" s="274"/>
      <c r="F76" s="273">
        <v>80000.0</v>
      </c>
      <c r="G76" s="273">
        <v>53616.3</v>
      </c>
      <c r="H76" s="274"/>
      <c r="I76" s="273">
        <v>17041.03</v>
      </c>
      <c r="J76" s="272">
        <v>-453.27</v>
      </c>
      <c r="K76" s="275">
        <v>45670.0</v>
      </c>
      <c r="L76" s="276">
        <v>0.058333333333333334</v>
      </c>
      <c r="M76" s="275">
        <v>45674.0</v>
      </c>
      <c r="N76" s="276">
        <v>0.5979166666666667</v>
      </c>
      <c r="O76" s="274" t="s">
        <v>1897</v>
      </c>
      <c r="P76" s="271">
        <v>13500.0</v>
      </c>
      <c r="Q76" s="271">
        <v>200.0</v>
      </c>
      <c r="R76" s="281"/>
      <c r="S76" s="282" t="s">
        <v>1837</v>
      </c>
      <c r="T76" s="125" t="s">
        <v>62</v>
      </c>
    </row>
    <row r="77" ht="15.75" customHeight="1">
      <c r="A77" s="271" t="s">
        <v>747</v>
      </c>
      <c r="B77" s="272">
        <v>428.0</v>
      </c>
      <c r="C77" s="272">
        <v>1774.0</v>
      </c>
      <c r="D77" s="273">
        <v>83943.82</v>
      </c>
      <c r="E77" s="274"/>
      <c r="F77" s="273">
        <v>19500.0</v>
      </c>
      <c r="G77" s="273">
        <v>62728.74</v>
      </c>
      <c r="H77" s="274"/>
      <c r="I77" s="273">
        <v>1715.08</v>
      </c>
      <c r="J77" s="272">
        <v>0.0</v>
      </c>
      <c r="K77" s="275">
        <v>45667.0</v>
      </c>
      <c r="L77" s="276">
        <v>0.03611111111111111</v>
      </c>
      <c r="M77" s="275">
        <v>45674.0</v>
      </c>
      <c r="N77" s="276">
        <v>0.6222222222222222</v>
      </c>
      <c r="O77" s="274" t="s">
        <v>1898</v>
      </c>
      <c r="P77" s="271">
        <v>9600.0</v>
      </c>
      <c r="Q77" s="278"/>
      <c r="R77" s="279" t="s">
        <v>1785</v>
      </c>
      <c r="S77" s="282" t="s">
        <v>1765</v>
      </c>
      <c r="T77" s="125" t="s">
        <v>62</v>
      </c>
    </row>
    <row r="78" ht="15.75" customHeight="1">
      <c r="A78" s="288" t="s">
        <v>739</v>
      </c>
      <c r="B78" s="291">
        <v>409.0</v>
      </c>
      <c r="C78" s="291">
        <v>1799.0</v>
      </c>
      <c r="D78" s="292">
        <v>48189.29</v>
      </c>
      <c r="E78" s="293"/>
      <c r="F78" s="292">
        <v>18720.0</v>
      </c>
      <c r="G78" s="292">
        <v>26760.79</v>
      </c>
      <c r="H78" s="293"/>
      <c r="I78" s="292">
        <v>2708.5</v>
      </c>
      <c r="J78" s="272" t="s">
        <v>67</v>
      </c>
      <c r="K78" s="275">
        <v>45670.0</v>
      </c>
      <c r="L78" s="276">
        <v>0.7131944444444445</v>
      </c>
      <c r="M78" s="275">
        <v>45674.0</v>
      </c>
      <c r="N78" s="276">
        <v>0.7090277777777778</v>
      </c>
      <c r="O78" s="274" t="s">
        <v>1874</v>
      </c>
      <c r="P78" s="271">
        <v>6000.0</v>
      </c>
      <c r="Q78" s="278"/>
      <c r="R78" s="279" t="s">
        <v>1778</v>
      </c>
      <c r="S78" s="282" t="s">
        <v>1837</v>
      </c>
      <c r="T78" s="125" t="s">
        <v>62</v>
      </c>
    </row>
    <row r="79" ht="15.75" customHeight="1">
      <c r="A79" s="288" t="s">
        <v>764</v>
      </c>
      <c r="B79" s="291">
        <v>401.0</v>
      </c>
      <c r="C79" s="291">
        <v>1798.0</v>
      </c>
      <c r="D79" s="273">
        <v>75026.32</v>
      </c>
      <c r="E79" s="273">
        <v>15005.26</v>
      </c>
      <c r="F79" s="273">
        <v>18720.0</v>
      </c>
      <c r="G79" s="274"/>
      <c r="H79" s="274"/>
      <c r="I79" s="273">
        <v>30000.0</v>
      </c>
      <c r="J79" s="273">
        <v>11301.06</v>
      </c>
      <c r="K79" s="275">
        <v>45660.0</v>
      </c>
      <c r="L79" s="276">
        <v>0.6388888888888888</v>
      </c>
      <c r="M79" s="275">
        <v>45674.0</v>
      </c>
      <c r="N79" s="276">
        <v>0.8097222222222222</v>
      </c>
      <c r="O79" s="274" t="s">
        <v>1899</v>
      </c>
      <c r="P79" s="271">
        <v>7500.0</v>
      </c>
      <c r="Q79" s="271">
        <v>200.0</v>
      </c>
      <c r="R79" s="281"/>
      <c r="S79" s="282" t="s">
        <v>1837</v>
      </c>
      <c r="T79" s="125" t="s">
        <v>99</v>
      </c>
    </row>
    <row r="80" ht="15.75" customHeight="1">
      <c r="A80" s="271" t="s">
        <v>782</v>
      </c>
      <c r="B80" s="272">
        <v>440.0</v>
      </c>
      <c r="C80" s="272">
        <v>1807.0</v>
      </c>
      <c r="D80" s="273">
        <v>47281.87</v>
      </c>
      <c r="E80" s="274"/>
      <c r="F80" s="273">
        <v>11115.0</v>
      </c>
      <c r="G80" s="273">
        <v>35757.16</v>
      </c>
      <c r="H80" s="274"/>
      <c r="I80" s="274"/>
      <c r="J80" s="272">
        <v>409.71</v>
      </c>
      <c r="K80" s="275">
        <v>45672.0</v>
      </c>
      <c r="L80" s="276">
        <v>0.81875</v>
      </c>
      <c r="M80" s="275">
        <v>45675.0</v>
      </c>
      <c r="N80" s="276">
        <v>0.6111111111111112</v>
      </c>
      <c r="O80" s="274" t="s">
        <v>1900</v>
      </c>
      <c r="P80" s="271" t="s">
        <v>1901</v>
      </c>
      <c r="Q80" s="278"/>
      <c r="R80" s="279" t="s">
        <v>1839</v>
      </c>
      <c r="S80" s="282" t="s">
        <v>1837</v>
      </c>
      <c r="T80" s="125" t="s">
        <v>62</v>
      </c>
    </row>
    <row r="81" ht="15.75" customHeight="1">
      <c r="A81" s="271" t="s">
        <v>789</v>
      </c>
      <c r="B81" s="272">
        <v>410.0</v>
      </c>
      <c r="C81" s="272">
        <v>1805.0</v>
      </c>
      <c r="D81" s="273">
        <v>62346.83</v>
      </c>
      <c r="E81" s="273">
        <v>12469.39</v>
      </c>
      <c r="F81" s="273">
        <v>10725.0</v>
      </c>
      <c r="G81" s="273">
        <v>32599.44</v>
      </c>
      <c r="H81" s="274"/>
      <c r="I81" s="274"/>
      <c r="J81" s="273">
        <v>6553.0</v>
      </c>
      <c r="K81" s="275">
        <v>45672.0</v>
      </c>
      <c r="L81" s="276">
        <v>0.4979166666666667</v>
      </c>
      <c r="M81" s="275">
        <v>45675.0</v>
      </c>
      <c r="N81" s="276">
        <v>0.7388888888888889</v>
      </c>
      <c r="O81" s="274" t="s">
        <v>1902</v>
      </c>
      <c r="P81" s="271" t="s">
        <v>1903</v>
      </c>
      <c r="Q81" s="271">
        <v>200.0</v>
      </c>
      <c r="R81" s="279" t="s">
        <v>1785</v>
      </c>
      <c r="S81" s="282" t="s">
        <v>1765</v>
      </c>
      <c r="T81" s="125" t="s">
        <v>99</v>
      </c>
    </row>
    <row r="82" ht="15.75" customHeight="1">
      <c r="A82" s="271" t="s">
        <v>809</v>
      </c>
      <c r="B82" s="272">
        <v>435.0</v>
      </c>
      <c r="C82" s="272">
        <v>1809.0</v>
      </c>
      <c r="D82" s="273">
        <v>71593.53</v>
      </c>
      <c r="E82" s="274"/>
      <c r="F82" s="273">
        <v>16575.0</v>
      </c>
      <c r="G82" s="274"/>
      <c r="H82" s="274"/>
      <c r="I82" s="273">
        <v>20000.0</v>
      </c>
      <c r="J82" s="273">
        <v>35018.53</v>
      </c>
      <c r="K82" s="275">
        <v>45673.0</v>
      </c>
      <c r="L82" s="276">
        <v>0.8277777777777777</v>
      </c>
      <c r="M82" s="275">
        <v>45677.0</v>
      </c>
      <c r="N82" s="276">
        <v>0.76875</v>
      </c>
      <c r="O82" s="274" t="s">
        <v>1904</v>
      </c>
      <c r="P82" s="280">
        <v>15000.0</v>
      </c>
      <c r="Q82" s="271">
        <v>200.0</v>
      </c>
      <c r="R82" s="281"/>
      <c r="S82" s="282" t="s">
        <v>1765</v>
      </c>
      <c r="T82" s="125" t="s">
        <v>62</v>
      </c>
    </row>
    <row r="83" ht="15.75" customHeight="1">
      <c r="A83" s="271" t="s">
        <v>830</v>
      </c>
      <c r="B83" s="272">
        <v>401.0</v>
      </c>
      <c r="C83" s="272">
        <v>1819.0</v>
      </c>
      <c r="D83" s="273">
        <v>60207.33</v>
      </c>
      <c r="E83" s="274"/>
      <c r="F83" s="273">
        <v>18915.0</v>
      </c>
      <c r="G83" s="274"/>
      <c r="H83" s="274"/>
      <c r="I83" s="273">
        <v>30000.0</v>
      </c>
      <c r="J83" s="273">
        <v>11292.33</v>
      </c>
      <c r="K83" s="275">
        <v>45675.0</v>
      </c>
      <c r="L83" s="272" t="s">
        <v>1905</v>
      </c>
      <c r="M83" s="275">
        <v>45677.0</v>
      </c>
      <c r="N83" s="276">
        <v>0.5965277777777778</v>
      </c>
      <c r="O83" s="274" t="s">
        <v>1906</v>
      </c>
      <c r="P83" s="271">
        <v>23000.0</v>
      </c>
      <c r="Q83" s="271">
        <v>200.0</v>
      </c>
      <c r="R83" s="281"/>
      <c r="S83" s="282" t="s">
        <v>1765</v>
      </c>
      <c r="T83" s="125" t="s">
        <v>62</v>
      </c>
    </row>
    <row r="84" ht="15.75" customHeight="1">
      <c r="A84" s="271" t="s">
        <v>839</v>
      </c>
      <c r="B84" s="272">
        <v>401.0</v>
      </c>
      <c r="C84" s="272">
        <v>1821.0</v>
      </c>
      <c r="D84" s="273">
        <v>34024.55</v>
      </c>
      <c r="E84" s="274"/>
      <c r="F84" s="273">
        <v>5752.5</v>
      </c>
      <c r="G84" s="274"/>
      <c r="H84" s="274"/>
      <c r="I84" s="274"/>
      <c r="J84" s="273">
        <v>28272.05</v>
      </c>
      <c r="K84" s="275">
        <v>45676.0</v>
      </c>
      <c r="L84" s="276">
        <v>0.06319444444444444</v>
      </c>
      <c r="M84" s="275">
        <v>45677.0</v>
      </c>
      <c r="N84" s="276">
        <v>0.5965277777777778</v>
      </c>
      <c r="O84" s="274" t="s">
        <v>1907</v>
      </c>
      <c r="P84" s="271" t="s">
        <v>1908</v>
      </c>
      <c r="Q84" s="271" t="s">
        <v>1792</v>
      </c>
      <c r="R84" s="281"/>
      <c r="S84" s="282" t="s">
        <v>1765</v>
      </c>
      <c r="T84" s="125" t="s">
        <v>62</v>
      </c>
    </row>
    <row r="85" ht="15.75" customHeight="1">
      <c r="A85" s="271" t="s">
        <v>1909</v>
      </c>
      <c r="B85" s="272">
        <v>409.0</v>
      </c>
      <c r="C85" s="272">
        <v>1814.0</v>
      </c>
      <c r="D85" s="273">
        <v>45897.54</v>
      </c>
      <c r="E85" s="274"/>
      <c r="F85" s="274"/>
      <c r="G85" s="274"/>
      <c r="H85" s="274"/>
      <c r="I85" s="273">
        <v>20000.0</v>
      </c>
      <c r="J85" s="273">
        <v>25897.54</v>
      </c>
      <c r="K85" s="275">
        <v>45675.0</v>
      </c>
      <c r="L85" s="276">
        <v>0.21666666666666667</v>
      </c>
      <c r="M85" s="275">
        <v>45677.0</v>
      </c>
      <c r="N85" s="276">
        <v>0.21666666666666667</v>
      </c>
      <c r="O85" s="274" t="s">
        <v>1910</v>
      </c>
      <c r="P85" s="271">
        <v>6500.0</v>
      </c>
      <c r="Q85" s="271">
        <v>200.0</v>
      </c>
      <c r="R85" s="281"/>
      <c r="S85" s="282" t="s">
        <v>1765</v>
      </c>
      <c r="T85" s="125" t="s">
        <v>1841</v>
      </c>
    </row>
    <row r="86" ht="15.75" customHeight="1">
      <c r="A86" s="271" t="s">
        <v>881</v>
      </c>
      <c r="B86" s="272">
        <v>417.0</v>
      </c>
      <c r="C86" s="272">
        <v>1830.0</v>
      </c>
      <c r="D86" s="273">
        <v>50784.22</v>
      </c>
      <c r="E86" s="274"/>
      <c r="F86" s="273">
        <v>16575.0</v>
      </c>
      <c r="G86" s="274"/>
      <c r="H86" s="274"/>
      <c r="I86" s="273">
        <v>20000.0</v>
      </c>
      <c r="J86" s="273">
        <v>14209.22</v>
      </c>
      <c r="K86" s="275">
        <v>45676.0</v>
      </c>
      <c r="L86" s="276">
        <v>0.7659722222222223</v>
      </c>
      <c r="M86" s="275">
        <v>45678.0</v>
      </c>
      <c r="N86" s="276">
        <v>0.6555555555555556</v>
      </c>
      <c r="O86" s="274" t="s">
        <v>1811</v>
      </c>
      <c r="P86" s="271">
        <v>6600.0</v>
      </c>
      <c r="Q86" s="271">
        <v>200.0</v>
      </c>
      <c r="R86" s="281"/>
      <c r="S86" s="282" t="s">
        <v>1837</v>
      </c>
      <c r="T86" s="125" t="s">
        <v>62</v>
      </c>
    </row>
    <row r="87" ht="15.75" customHeight="1">
      <c r="A87" s="271" t="s">
        <v>870</v>
      </c>
      <c r="B87" s="272">
        <v>413.0</v>
      </c>
      <c r="C87" s="272">
        <v>1825.0</v>
      </c>
      <c r="D87" s="273">
        <v>46568.06</v>
      </c>
      <c r="E87" s="274"/>
      <c r="F87" s="273">
        <v>29250.0</v>
      </c>
      <c r="G87" s="274"/>
      <c r="H87" s="274"/>
      <c r="I87" s="273">
        <v>20000.0</v>
      </c>
      <c r="J87" s="273">
        <v>-2681.94</v>
      </c>
      <c r="K87" s="275">
        <v>45676.0</v>
      </c>
      <c r="L87" s="276">
        <v>0.49444444444444446</v>
      </c>
      <c r="M87" s="275">
        <v>45678.0</v>
      </c>
      <c r="N87" s="276">
        <v>0.6298611111111111</v>
      </c>
      <c r="O87" s="274" t="s">
        <v>1911</v>
      </c>
      <c r="P87" s="280">
        <v>6600.0</v>
      </c>
      <c r="Q87" s="271">
        <v>200.0</v>
      </c>
      <c r="R87" s="281"/>
      <c r="S87" s="282" t="s">
        <v>1765</v>
      </c>
      <c r="T87" s="125" t="s">
        <v>62</v>
      </c>
    </row>
    <row r="88" ht="15.75" customHeight="1">
      <c r="A88" s="271" t="s">
        <v>863</v>
      </c>
      <c r="B88" s="272">
        <v>407.0</v>
      </c>
      <c r="C88" s="272">
        <v>1810.0</v>
      </c>
      <c r="D88" s="273">
        <v>194757.14</v>
      </c>
      <c r="E88" s="273">
        <v>38951.41</v>
      </c>
      <c r="F88" s="273">
        <v>19500.0</v>
      </c>
      <c r="G88" s="274"/>
      <c r="H88" s="274"/>
      <c r="I88" s="273">
        <v>109582.57</v>
      </c>
      <c r="J88" s="273">
        <v>26723.16</v>
      </c>
      <c r="K88" s="275">
        <v>45674.0</v>
      </c>
      <c r="L88" s="276">
        <v>0.10625</v>
      </c>
      <c r="M88" s="275">
        <v>45678.0</v>
      </c>
      <c r="N88" s="276">
        <v>0.6305555555555555</v>
      </c>
      <c r="O88" s="274" t="s">
        <v>1912</v>
      </c>
      <c r="P88" s="271" t="s">
        <v>1913</v>
      </c>
      <c r="Q88" s="271" t="s">
        <v>1834</v>
      </c>
      <c r="R88" s="281"/>
      <c r="S88" s="282" t="s">
        <v>1765</v>
      </c>
      <c r="T88" s="125" t="s">
        <v>99</v>
      </c>
    </row>
    <row r="89" ht="15.75" customHeight="1">
      <c r="A89" s="271" t="s">
        <v>1914</v>
      </c>
      <c r="B89" s="272">
        <v>402.0</v>
      </c>
      <c r="C89" s="272">
        <v>1833.0</v>
      </c>
      <c r="D89" s="273">
        <v>30216.73</v>
      </c>
      <c r="E89" s="274"/>
      <c r="F89" s="274"/>
      <c r="G89" s="274"/>
      <c r="H89" s="274"/>
      <c r="I89" s="273">
        <v>20000.0</v>
      </c>
      <c r="J89" s="273">
        <v>10216.73</v>
      </c>
      <c r="K89" s="275">
        <v>45677.0</v>
      </c>
      <c r="L89" s="276">
        <v>0.7833333333333333</v>
      </c>
      <c r="M89" s="275">
        <v>45678.0</v>
      </c>
      <c r="N89" s="276">
        <v>0.6305555555555555</v>
      </c>
      <c r="O89" s="274" t="s">
        <v>480</v>
      </c>
      <c r="P89" s="283">
        <v>5000.0</v>
      </c>
      <c r="Q89" s="271">
        <v>200.0</v>
      </c>
      <c r="R89" s="281"/>
      <c r="S89" s="282" t="s">
        <v>1765</v>
      </c>
      <c r="T89" s="125" t="s">
        <v>1841</v>
      </c>
    </row>
    <row r="90" ht="15.75" customHeight="1">
      <c r="A90" s="271" t="s">
        <v>844</v>
      </c>
      <c r="B90" s="272">
        <v>416.0</v>
      </c>
      <c r="C90" s="272">
        <v>1829.0</v>
      </c>
      <c r="D90" s="273">
        <v>44244.05</v>
      </c>
      <c r="E90" s="274"/>
      <c r="F90" s="273">
        <v>19500.0</v>
      </c>
      <c r="G90" s="274"/>
      <c r="H90" s="274"/>
      <c r="I90" s="273">
        <v>20000.0</v>
      </c>
      <c r="J90" s="273">
        <v>4744.05</v>
      </c>
      <c r="K90" s="275">
        <v>45676.0</v>
      </c>
      <c r="L90" s="276">
        <v>0.7604166666666666</v>
      </c>
      <c r="M90" s="275">
        <v>45678.0</v>
      </c>
      <c r="N90" s="276">
        <v>0.6555555555555556</v>
      </c>
      <c r="O90" s="274" t="s">
        <v>1915</v>
      </c>
      <c r="P90" s="271" t="s">
        <v>1916</v>
      </c>
      <c r="Q90" s="271" t="s">
        <v>1792</v>
      </c>
      <c r="R90" s="281"/>
      <c r="S90" s="282" t="s">
        <v>1765</v>
      </c>
      <c r="T90" s="125" t="s">
        <v>227</v>
      </c>
    </row>
    <row r="91" ht="15.75" customHeight="1">
      <c r="A91" s="271" t="s">
        <v>1917</v>
      </c>
      <c r="B91" s="272">
        <v>422.0</v>
      </c>
      <c r="C91" s="272">
        <v>1837.0</v>
      </c>
      <c r="D91" s="273">
        <v>24382.18</v>
      </c>
      <c r="E91" s="274"/>
      <c r="F91" s="274"/>
      <c r="G91" s="273">
        <v>22875.89</v>
      </c>
      <c r="H91" s="274"/>
      <c r="I91" s="274"/>
      <c r="J91" s="273">
        <v>1506.29</v>
      </c>
      <c r="K91" s="275">
        <v>45678.0</v>
      </c>
      <c r="L91" s="276">
        <v>0.19027777777777777</v>
      </c>
      <c r="M91" s="275">
        <v>45678.0</v>
      </c>
      <c r="N91" s="276">
        <v>0.6930555555555555</v>
      </c>
      <c r="O91" s="274" t="s">
        <v>1793</v>
      </c>
      <c r="P91" s="271">
        <v>300.0</v>
      </c>
      <c r="Q91" s="271">
        <v>200.0</v>
      </c>
      <c r="R91" s="281"/>
      <c r="S91" s="282" t="s">
        <v>1837</v>
      </c>
      <c r="T91" s="125" t="s">
        <v>1841</v>
      </c>
    </row>
    <row r="92" ht="15.75" customHeight="1">
      <c r="A92" s="271" t="s">
        <v>1918</v>
      </c>
      <c r="B92" s="272">
        <v>405.0</v>
      </c>
      <c r="C92" s="272">
        <v>1808.0</v>
      </c>
      <c r="D92" s="273">
        <v>159154.79</v>
      </c>
      <c r="E92" s="274"/>
      <c r="F92" s="274"/>
      <c r="G92" s="273">
        <v>144125.82</v>
      </c>
      <c r="H92" s="274"/>
      <c r="I92" s="273">
        <v>19830.52</v>
      </c>
      <c r="J92" s="273">
        <v>-4801.55</v>
      </c>
      <c r="K92" s="275">
        <v>45673.0</v>
      </c>
      <c r="L92" s="276">
        <v>0.20347222222222222</v>
      </c>
      <c r="M92" s="275">
        <v>45678.0</v>
      </c>
      <c r="N92" s="276">
        <v>0.24861111111111112</v>
      </c>
      <c r="O92" s="274" t="s">
        <v>1919</v>
      </c>
      <c r="P92" s="271" t="s">
        <v>1920</v>
      </c>
      <c r="Q92" s="271">
        <v>300.0</v>
      </c>
      <c r="R92" s="281"/>
      <c r="S92" s="282" t="s">
        <v>1837</v>
      </c>
      <c r="T92" s="125" t="s">
        <v>1841</v>
      </c>
    </row>
    <row r="93" ht="15.75" customHeight="1">
      <c r="A93" s="271" t="s">
        <v>886</v>
      </c>
      <c r="B93" s="272">
        <v>411.0</v>
      </c>
      <c r="C93" s="272">
        <v>1823.0</v>
      </c>
      <c r="D93" s="273">
        <v>131598.95</v>
      </c>
      <c r="E93" s="274"/>
      <c r="F93" s="273">
        <v>19500.0</v>
      </c>
      <c r="G93" s="274"/>
      <c r="H93" s="274"/>
      <c r="I93" s="273">
        <v>60111.35</v>
      </c>
      <c r="J93" s="273">
        <v>51987.6</v>
      </c>
      <c r="K93" s="275">
        <v>45676.0</v>
      </c>
      <c r="L93" s="276">
        <v>0.8208333333333333</v>
      </c>
      <c r="M93" s="275">
        <v>45678.0</v>
      </c>
      <c r="N93" s="276">
        <v>0.8208333333333333</v>
      </c>
      <c r="O93" s="274" t="s">
        <v>1921</v>
      </c>
      <c r="P93" s="271" t="s">
        <v>1922</v>
      </c>
      <c r="Q93" s="271" t="s">
        <v>1923</v>
      </c>
      <c r="R93" s="281"/>
      <c r="S93" s="282" t="s">
        <v>1837</v>
      </c>
      <c r="T93" s="125" t="s">
        <v>78</v>
      </c>
    </row>
    <row r="94" ht="15.75" customHeight="1">
      <c r="A94" s="271" t="s">
        <v>902</v>
      </c>
      <c r="B94" s="272">
        <v>401.0</v>
      </c>
      <c r="C94" s="272">
        <v>1815.0</v>
      </c>
      <c r="D94" s="273">
        <v>153500.79</v>
      </c>
      <c r="E94" s="274"/>
      <c r="F94" s="273">
        <v>37050.0</v>
      </c>
      <c r="G94" s="274"/>
      <c r="H94" s="273">
        <v>10511.38</v>
      </c>
      <c r="I94" s="273">
        <v>72032.64</v>
      </c>
      <c r="J94" s="273">
        <v>33906.77</v>
      </c>
      <c r="K94" s="275">
        <v>45675.0</v>
      </c>
      <c r="L94" s="276">
        <v>0.3784722222222222</v>
      </c>
      <c r="M94" s="275">
        <v>45678.0</v>
      </c>
      <c r="N94" s="276">
        <v>0.69375</v>
      </c>
      <c r="O94" s="274" t="s">
        <v>1924</v>
      </c>
      <c r="P94" s="271" t="s">
        <v>1925</v>
      </c>
      <c r="Q94" s="271" t="s">
        <v>1827</v>
      </c>
      <c r="R94" s="281"/>
      <c r="S94" s="282" t="s">
        <v>1765</v>
      </c>
      <c r="T94" s="125" t="s">
        <v>164</v>
      </c>
    </row>
    <row r="95" ht="15.75" customHeight="1">
      <c r="A95" s="271" t="s">
        <v>901</v>
      </c>
      <c r="B95" s="272" t="s">
        <v>1809</v>
      </c>
      <c r="C95" s="272">
        <v>1831.0</v>
      </c>
      <c r="D95" s="273">
        <v>33312.18</v>
      </c>
      <c r="E95" s="274"/>
      <c r="F95" s="273">
        <v>5752.5</v>
      </c>
      <c r="G95" s="274"/>
      <c r="H95" s="273">
        <v>3110.58</v>
      </c>
      <c r="I95" s="274"/>
      <c r="J95" s="273">
        <v>24449.1</v>
      </c>
      <c r="K95" s="275">
        <v>45676.0</v>
      </c>
      <c r="L95" s="276">
        <v>0.8354166666666667</v>
      </c>
      <c r="M95" s="275">
        <v>45678.0</v>
      </c>
      <c r="N95" s="276">
        <v>0.69375</v>
      </c>
      <c r="O95" s="274" t="s">
        <v>1829</v>
      </c>
      <c r="P95" s="271">
        <v>8123.3</v>
      </c>
      <c r="Q95" s="271">
        <v>200.0</v>
      </c>
      <c r="R95" s="281"/>
      <c r="S95" s="282" t="s">
        <v>1809</v>
      </c>
      <c r="T95" s="125" t="s">
        <v>164</v>
      </c>
    </row>
    <row r="96" ht="15.75" customHeight="1">
      <c r="A96" s="271" t="s">
        <v>920</v>
      </c>
      <c r="B96" s="272" t="s">
        <v>1809</v>
      </c>
      <c r="C96" s="272">
        <v>1828.0</v>
      </c>
      <c r="D96" s="273">
        <v>35981.72</v>
      </c>
      <c r="E96" s="274"/>
      <c r="F96" s="273">
        <v>5752.5</v>
      </c>
      <c r="G96" s="274"/>
      <c r="H96" s="274"/>
      <c r="I96" s="274"/>
      <c r="J96" s="273">
        <v>30229.22</v>
      </c>
      <c r="K96" s="275">
        <v>45676.0</v>
      </c>
      <c r="L96" s="276">
        <v>0.5715277777777777</v>
      </c>
      <c r="M96" s="275">
        <v>45679.0</v>
      </c>
      <c r="N96" s="276">
        <v>0.5680555555555555</v>
      </c>
      <c r="O96" s="274" t="s">
        <v>1926</v>
      </c>
      <c r="P96" s="271">
        <v>9500.0</v>
      </c>
      <c r="Q96" s="286">
        <v>200.0</v>
      </c>
      <c r="R96" s="281"/>
      <c r="S96" s="282" t="s">
        <v>1809</v>
      </c>
      <c r="T96" s="125" t="s">
        <v>62</v>
      </c>
    </row>
    <row r="97" ht="15.75" customHeight="1">
      <c r="A97" s="271" t="s">
        <v>914</v>
      </c>
      <c r="B97" s="272">
        <v>401.0</v>
      </c>
      <c r="C97" s="272">
        <v>1818.0</v>
      </c>
      <c r="D97" s="273">
        <v>140726.8</v>
      </c>
      <c r="E97" s="274"/>
      <c r="F97" s="273">
        <v>37050.0</v>
      </c>
      <c r="G97" s="274"/>
      <c r="H97" s="273">
        <v>35000.0</v>
      </c>
      <c r="I97" s="274"/>
      <c r="J97" s="273">
        <v>68676.8</v>
      </c>
      <c r="K97" s="275">
        <v>45675.0</v>
      </c>
      <c r="L97" s="276">
        <v>0.7527777777777778</v>
      </c>
      <c r="M97" s="275">
        <v>45679.0</v>
      </c>
      <c r="N97" s="276">
        <v>0.5680555555555555</v>
      </c>
      <c r="O97" s="274" t="s">
        <v>1825</v>
      </c>
      <c r="P97" s="271" t="s">
        <v>1927</v>
      </c>
      <c r="Q97" s="271" t="s">
        <v>1827</v>
      </c>
      <c r="R97" s="281"/>
      <c r="S97" s="282" t="s">
        <v>1765</v>
      </c>
      <c r="T97" s="125" t="s">
        <v>62</v>
      </c>
    </row>
    <row r="98" ht="15.75" customHeight="1">
      <c r="A98" s="271" t="s">
        <v>928</v>
      </c>
      <c r="B98" s="272">
        <v>414.0</v>
      </c>
      <c r="C98" s="272">
        <v>1826.0</v>
      </c>
      <c r="D98" s="273">
        <v>47282.1</v>
      </c>
      <c r="E98" s="274"/>
      <c r="F98" s="273">
        <v>14625.0</v>
      </c>
      <c r="G98" s="274"/>
      <c r="H98" s="274"/>
      <c r="I98" s="273">
        <v>20000.0</v>
      </c>
      <c r="J98" s="273">
        <v>12657.1</v>
      </c>
      <c r="K98" s="275">
        <v>45676.0</v>
      </c>
      <c r="L98" s="276">
        <v>0.5340277777777778</v>
      </c>
      <c r="M98" s="275">
        <v>45679.0</v>
      </c>
      <c r="N98" s="276">
        <v>0.6604166666666667</v>
      </c>
      <c r="O98" s="274" t="s">
        <v>1928</v>
      </c>
      <c r="P98" s="271">
        <v>8800.0</v>
      </c>
      <c r="Q98" s="271">
        <v>200.0</v>
      </c>
      <c r="R98" s="281"/>
      <c r="S98" s="282" t="s">
        <v>1765</v>
      </c>
      <c r="T98" s="125" t="s">
        <v>62</v>
      </c>
    </row>
    <row r="99" ht="15.75" customHeight="1">
      <c r="A99" s="271" t="s">
        <v>1929</v>
      </c>
      <c r="B99" s="272">
        <v>401.0</v>
      </c>
      <c r="C99" s="272">
        <v>1844.0</v>
      </c>
      <c r="D99" s="273">
        <v>35721.53</v>
      </c>
      <c r="E99" s="274"/>
      <c r="F99" s="274"/>
      <c r="G99" s="273">
        <v>23549.28</v>
      </c>
      <c r="H99" s="274"/>
      <c r="I99" s="274"/>
      <c r="J99" s="273">
        <v>12172.25</v>
      </c>
      <c r="K99" s="275">
        <v>45679.0</v>
      </c>
      <c r="L99" s="276">
        <v>0.14444444444444443</v>
      </c>
      <c r="M99" s="275">
        <v>45679.0</v>
      </c>
      <c r="N99" s="276">
        <v>0.6534722222222222</v>
      </c>
      <c r="O99" s="274" t="s">
        <v>1863</v>
      </c>
      <c r="P99" s="271">
        <v>1050.0</v>
      </c>
      <c r="Q99" s="278"/>
      <c r="R99" s="279" t="s">
        <v>1778</v>
      </c>
      <c r="S99" s="282" t="s">
        <v>1837</v>
      </c>
      <c r="T99" s="125" t="s">
        <v>1841</v>
      </c>
    </row>
    <row r="100" ht="15.75" customHeight="1">
      <c r="A100" s="288" t="s">
        <v>924</v>
      </c>
      <c r="B100" s="272">
        <v>408.0</v>
      </c>
      <c r="C100" s="272">
        <v>1816.0</v>
      </c>
      <c r="D100" s="273">
        <v>70701.85</v>
      </c>
      <c r="E100" s="274"/>
      <c r="F100" s="273">
        <v>14625.0</v>
      </c>
      <c r="G100" s="273">
        <v>55086.84</v>
      </c>
      <c r="H100" s="274"/>
      <c r="I100" s="272">
        <v>990.01</v>
      </c>
      <c r="J100" s="272">
        <v>0.0</v>
      </c>
      <c r="K100" s="275">
        <v>45675.0</v>
      </c>
      <c r="L100" s="276">
        <v>0.5548611111111111</v>
      </c>
      <c r="M100" s="275">
        <v>45679.0</v>
      </c>
      <c r="N100" s="276">
        <v>0.71875</v>
      </c>
      <c r="O100" s="274" t="s">
        <v>1930</v>
      </c>
      <c r="P100" s="271">
        <v>6000.0</v>
      </c>
      <c r="Q100" s="278"/>
      <c r="R100" s="279" t="s">
        <v>1839</v>
      </c>
      <c r="S100" s="282" t="s">
        <v>1765</v>
      </c>
      <c r="T100" s="125" t="s">
        <v>1846</v>
      </c>
    </row>
    <row r="101" ht="15.75" customHeight="1">
      <c r="A101" s="271" t="s">
        <v>933</v>
      </c>
      <c r="B101" s="272">
        <v>409.0</v>
      </c>
      <c r="C101" s="272">
        <v>1835.0</v>
      </c>
      <c r="D101" s="273">
        <v>44324.73</v>
      </c>
      <c r="E101" s="274"/>
      <c r="F101" s="273">
        <v>17550.0</v>
      </c>
      <c r="G101" s="273">
        <v>26351.15</v>
      </c>
      <c r="H101" s="274"/>
      <c r="I101" s="272">
        <v>423.58</v>
      </c>
      <c r="J101" s="272">
        <v>0.0</v>
      </c>
      <c r="K101" s="275">
        <v>45677.0</v>
      </c>
      <c r="L101" s="276">
        <v>0.9090277777777778</v>
      </c>
      <c r="M101" s="275">
        <v>45679.0</v>
      </c>
      <c r="N101" s="276">
        <v>0.7513888888888889</v>
      </c>
      <c r="O101" s="274" t="s">
        <v>1930</v>
      </c>
      <c r="P101" s="271">
        <v>3600.0</v>
      </c>
      <c r="Q101" s="278"/>
      <c r="R101" s="279" t="s">
        <v>1785</v>
      </c>
      <c r="S101" s="282" t="s">
        <v>1765</v>
      </c>
      <c r="T101" s="125" t="s">
        <v>62</v>
      </c>
    </row>
    <row r="102" ht="15.75" customHeight="1">
      <c r="A102" s="271" t="s">
        <v>1931</v>
      </c>
      <c r="B102" s="272">
        <v>415.0</v>
      </c>
      <c r="C102" s="272">
        <v>1827.0</v>
      </c>
      <c r="D102" s="273">
        <v>74123.99</v>
      </c>
      <c r="E102" s="273">
        <v>14824.85</v>
      </c>
      <c r="F102" s="273">
        <v>14625.0</v>
      </c>
      <c r="G102" s="273">
        <v>44340.18</v>
      </c>
      <c r="H102" s="274"/>
      <c r="I102" s="274"/>
      <c r="J102" s="272">
        <v>333.96</v>
      </c>
      <c r="K102" s="275">
        <v>45676.0</v>
      </c>
      <c r="L102" s="276">
        <v>0.5659722222222222</v>
      </c>
      <c r="M102" s="275">
        <v>45681.0</v>
      </c>
      <c r="N102" s="276">
        <v>0.6972222222222222</v>
      </c>
      <c r="O102" s="274" t="s">
        <v>1874</v>
      </c>
      <c r="P102" s="271">
        <v>7200.0</v>
      </c>
      <c r="Q102" s="278"/>
      <c r="R102" s="279" t="s">
        <v>1785</v>
      </c>
      <c r="S102" s="282" t="s">
        <v>1837</v>
      </c>
      <c r="T102" s="125" t="s">
        <v>1846</v>
      </c>
    </row>
    <row r="103" ht="15.75" customHeight="1">
      <c r="A103" s="271" t="s">
        <v>999</v>
      </c>
      <c r="B103" s="272">
        <v>417.0</v>
      </c>
      <c r="C103" s="272">
        <v>1847.0</v>
      </c>
      <c r="D103" s="273">
        <v>42361.96</v>
      </c>
      <c r="E103" s="274"/>
      <c r="F103" s="273">
        <v>29250.0</v>
      </c>
      <c r="G103" s="273">
        <v>11043.75</v>
      </c>
      <c r="H103" s="274"/>
      <c r="I103" s="274"/>
      <c r="J103" s="273">
        <v>2068.21</v>
      </c>
      <c r="K103" s="275">
        <v>45679.0</v>
      </c>
      <c r="L103" s="276">
        <v>0.6638888888888889</v>
      </c>
      <c r="M103" s="275">
        <v>45681.0</v>
      </c>
      <c r="N103" s="276">
        <v>0.6638888888888889</v>
      </c>
      <c r="O103" s="274" t="s">
        <v>1829</v>
      </c>
      <c r="P103" s="271">
        <v>3600.0</v>
      </c>
      <c r="Q103" s="278"/>
      <c r="R103" s="279" t="s">
        <v>1778</v>
      </c>
      <c r="S103" s="282" t="s">
        <v>1837</v>
      </c>
      <c r="T103" s="125" t="s">
        <v>62</v>
      </c>
    </row>
    <row r="104" ht="15.75" customHeight="1">
      <c r="A104" s="271" t="s">
        <v>1689</v>
      </c>
      <c r="B104" s="272" t="s">
        <v>1831</v>
      </c>
      <c r="C104" s="272">
        <v>1853.0</v>
      </c>
      <c r="D104" s="273">
        <v>135394.07</v>
      </c>
      <c r="E104" s="273">
        <v>27078.81</v>
      </c>
      <c r="F104" s="274"/>
      <c r="G104" s="274"/>
      <c r="H104" s="274"/>
      <c r="I104" s="273">
        <v>20000.0</v>
      </c>
      <c r="J104" s="273">
        <v>88315.26</v>
      </c>
      <c r="K104" s="275">
        <v>45680.0</v>
      </c>
      <c r="L104" s="276">
        <v>0.31527777777777777</v>
      </c>
      <c r="M104" s="275">
        <v>45681.0</v>
      </c>
      <c r="N104" s="276">
        <v>0.6666666666666666</v>
      </c>
      <c r="O104" s="274" t="s">
        <v>1811</v>
      </c>
      <c r="P104" s="280">
        <v>9000.0</v>
      </c>
      <c r="Q104" s="271">
        <v>200.0</v>
      </c>
      <c r="R104" s="281"/>
      <c r="S104" s="282" t="s">
        <v>1765</v>
      </c>
      <c r="T104" s="125" t="s">
        <v>1841</v>
      </c>
    </row>
    <row r="105" ht="15.75" customHeight="1">
      <c r="A105" s="271" t="s">
        <v>974</v>
      </c>
      <c r="B105" s="272">
        <v>411.0</v>
      </c>
      <c r="C105" s="272">
        <v>1842.0</v>
      </c>
      <c r="D105" s="273">
        <v>49471.84</v>
      </c>
      <c r="E105" s="274"/>
      <c r="F105" s="273">
        <v>11700.0</v>
      </c>
      <c r="G105" s="273">
        <v>36570.88</v>
      </c>
      <c r="H105" s="274"/>
      <c r="I105" s="274"/>
      <c r="J105" s="273">
        <v>1200.96</v>
      </c>
      <c r="K105" s="275">
        <v>45678.0</v>
      </c>
      <c r="L105" s="276">
        <v>0.9722222222222222</v>
      </c>
      <c r="M105" s="275">
        <v>45681.0</v>
      </c>
      <c r="N105" s="276">
        <v>0.5340277777777778</v>
      </c>
      <c r="O105" s="274" t="s">
        <v>1859</v>
      </c>
      <c r="P105" s="271">
        <v>3600.0</v>
      </c>
      <c r="Q105" s="278"/>
      <c r="R105" s="279" t="s">
        <v>1778</v>
      </c>
      <c r="S105" s="282" t="s">
        <v>1837</v>
      </c>
      <c r="T105" s="125" t="s">
        <v>62</v>
      </c>
    </row>
    <row r="106" ht="15.75" customHeight="1">
      <c r="A106" s="271" t="s">
        <v>967</v>
      </c>
      <c r="B106" s="272">
        <v>421.0</v>
      </c>
      <c r="C106" s="272">
        <v>1836.0</v>
      </c>
      <c r="D106" s="273">
        <v>37245.05</v>
      </c>
      <c r="E106" s="274"/>
      <c r="F106" s="273">
        <v>7800.0</v>
      </c>
      <c r="G106" s="273">
        <v>28358.97</v>
      </c>
      <c r="H106" s="274"/>
      <c r="I106" s="274"/>
      <c r="J106" s="273">
        <v>1086.08</v>
      </c>
      <c r="K106" s="275">
        <v>45677.0</v>
      </c>
      <c r="L106" s="276">
        <v>0.9569444444444445</v>
      </c>
      <c r="M106" s="275">
        <v>45681.0</v>
      </c>
      <c r="N106" s="276">
        <v>0.4951388888888889</v>
      </c>
      <c r="O106" s="274" t="s">
        <v>1824</v>
      </c>
      <c r="P106" s="271">
        <v>5100.0</v>
      </c>
      <c r="Q106" s="278"/>
      <c r="R106" s="279" t="s">
        <v>1785</v>
      </c>
      <c r="S106" s="282" t="s">
        <v>1837</v>
      </c>
      <c r="T106" s="125" t="s">
        <v>62</v>
      </c>
    </row>
    <row r="107" ht="15.75" customHeight="1">
      <c r="A107" s="271" t="s">
        <v>981</v>
      </c>
      <c r="B107" s="272">
        <v>405.0</v>
      </c>
      <c r="C107" s="272">
        <v>1840.0</v>
      </c>
      <c r="D107" s="273">
        <v>70163.15</v>
      </c>
      <c r="E107" s="274"/>
      <c r="F107" s="273">
        <v>30615.0</v>
      </c>
      <c r="G107" s="274"/>
      <c r="H107" s="274"/>
      <c r="I107" s="273">
        <v>20000.0</v>
      </c>
      <c r="J107" s="273">
        <v>19548.15</v>
      </c>
      <c r="K107" s="275">
        <v>45678.0</v>
      </c>
      <c r="L107" s="276">
        <v>0.7527777777777778</v>
      </c>
      <c r="M107" s="275">
        <v>45681.0</v>
      </c>
      <c r="N107" s="276">
        <v>0.5840277777777778</v>
      </c>
      <c r="O107" s="274" t="s">
        <v>1811</v>
      </c>
      <c r="P107" s="271">
        <v>8800.0</v>
      </c>
      <c r="Q107" s="271">
        <v>200.0</v>
      </c>
      <c r="R107" s="281"/>
      <c r="S107" s="282" t="s">
        <v>1765</v>
      </c>
      <c r="T107" s="125" t="s">
        <v>164</v>
      </c>
    </row>
    <row r="108" ht="15.75" customHeight="1">
      <c r="A108" s="271" t="s">
        <v>986</v>
      </c>
      <c r="B108" s="272">
        <v>408.0</v>
      </c>
      <c r="C108" s="272">
        <v>1850.0</v>
      </c>
      <c r="D108" s="273">
        <v>88907.12</v>
      </c>
      <c r="E108" s="273">
        <v>17781.39</v>
      </c>
      <c r="F108" s="273">
        <v>16575.0</v>
      </c>
      <c r="G108" s="274"/>
      <c r="H108" s="274"/>
      <c r="I108" s="273">
        <v>50000.0</v>
      </c>
      <c r="J108" s="273">
        <v>4550.73</v>
      </c>
      <c r="K108" s="275">
        <v>45679.0</v>
      </c>
      <c r="L108" s="276">
        <v>0.8868055555555555</v>
      </c>
      <c r="M108" s="275">
        <v>45681.0</v>
      </c>
      <c r="N108" s="276">
        <v>0.7388888888888889</v>
      </c>
      <c r="O108" s="274" t="s">
        <v>1932</v>
      </c>
      <c r="P108" s="271" t="s">
        <v>1933</v>
      </c>
      <c r="Q108" s="271" t="s">
        <v>1792</v>
      </c>
      <c r="R108" s="281"/>
      <c r="S108" s="282" t="s">
        <v>1837</v>
      </c>
      <c r="T108" s="125" t="s">
        <v>89</v>
      </c>
    </row>
    <row r="109" ht="15.75" customHeight="1">
      <c r="A109" s="271" t="s">
        <v>1005</v>
      </c>
      <c r="B109" s="272">
        <v>419.0</v>
      </c>
      <c r="C109" s="272">
        <v>1834.0</v>
      </c>
      <c r="D109" s="273">
        <v>105774.39</v>
      </c>
      <c r="E109" s="273">
        <v>21154.82</v>
      </c>
      <c r="F109" s="273">
        <v>16575.0</v>
      </c>
      <c r="G109" s="274"/>
      <c r="H109" s="274"/>
      <c r="I109" s="273">
        <v>45000.0</v>
      </c>
      <c r="J109" s="273">
        <v>23044.57</v>
      </c>
      <c r="K109" s="275">
        <v>45677.0</v>
      </c>
      <c r="L109" s="276">
        <v>0.9034722222222222</v>
      </c>
      <c r="M109" s="275">
        <v>45681.0</v>
      </c>
      <c r="N109" s="276">
        <v>0.61875</v>
      </c>
      <c r="O109" s="274" t="s">
        <v>1934</v>
      </c>
      <c r="P109" s="271" t="s">
        <v>1935</v>
      </c>
      <c r="Q109" s="271" t="s">
        <v>1792</v>
      </c>
      <c r="R109" s="281"/>
      <c r="S109" s="282" t="s">
        <v>1765</v>
      </c>
      <c r="T109" s="125" t="s">
        <v>99</v>
      </c>
    </row>
    <row r="110" ht="15.75" customHeight="1">
      <c r="A110" s="271" t="s">
        <v>1025</v>
      </c>
      <c r="B110" s="272">
        <v>409.0</v>
      </c>
      <c r="C110" s="272">
        <v>1852.0</v>
      </c>
      <c r="D110" s="273">
        <v>48678.15</v>
      </c>
      <c r="E110" s="274"/>
      <c r="F110" s="273">
        <v>7800.0</v>
      </c>
      <c r="G110" s="273">
        <v>39519.89</v>
      </c>
      <c r="H110" s="274"/>
      <c r="I110" s="274"/>
      <c r="J110" s="273">
        <v>1358.26</v>
      </c>
      <c r="K110" s="275">
        <v>45680.0</v>
      </c>
      <c r="L110" s="276">
        <v>0.11319444444444444</v>
      </c>
      <c r="M110" s="275">
        <v>45682.0</v>
      </c>
      <c r="N110" s="276">
        <v>0.6131944444444445</v>
      </c>
      <c r="O110" s="274" t="s">
        <v>1936</v>
      </c>
      <c r="P110" s="271" t="s">
        <v>1937</v>
      </c>
      <c r="Q110" s="278"/>
      <c r="R110" s="279" t="s">
        <v>1839</v>
      </c>
      <c r="S110" s="282" t="s">
        <v>1837</v>
      </c>
      <c r="T110" s="125" t="s">
        <v>62</v>
      </c>
    </row>
    <row r="111" ht="15.75" customHeight="1">
      <c r="A111" s="271" t="s">
        <v>1019</v>
      </c>
      <c r="B111" s="272">
        <v>416.0</v>
      </c>
      <c r="C111" s="272">
        <v>1841.0</v>
      </c>
      <c r="D111" s="273">
        <v>203670.55</v>
      </c>
      <c r="E111" s="274"/>
      <c r="F111" s="273">
        <v>37050.0</v>
      </c>
      <c r="G111" s="274"/>
      <c r="H111" s="274"/>
      <c r="I111" s="273">
        <v>115000.0</v>
      </c>
      <c r="J111" s="273">
        <v>51620.55</v>
      </c>
      <c r="K111" s="275">
        <v>45678.0</v>
      </c>
      <c r="L111" s="276">
        <v>0.7951388888888888</v>
      </c>
      <c r="M111" s="275">
        <v>45316.0</v>
      </c>
      <c r="N111" s="276">
        <v>0.6395833333333333</v>
      </c>
      <c r="O111" s="274" t="s">
        <v>1938</v>
      </c>
      <c r="P111" s="271" t="s">
        <v>1939</v>
      </c>
      <c r="Q111" s="271" t="s">
        <v>1827</v>
      </c>
      <c r="R111" s="281"/>
      <c r="S111" s="282" t="s">
        <v>1765</v>
      </c>
      <c r="T111" s="125" t="s">
        <v>78</v>
      </c>
    </row>
    <row r="112" ht="15.75" customHeight="1">
      <c r="A112" s="271" t="s">
        <v>1011</v>
      </c>
      <c r="B112" s="272">
        <v>416.0</v>
      </c>
      <c r="C112" s="272">
        <v>1845.0</v>
      </c>
      <c r="D112" s="273">
        <v>38892.72</v>
      </c>
      <c r="E112" s="274"/>
      <c r="F112" s="273">
        <v>19402.0</v>
      </c>
      <c r="G112" s="274"/>
      <c r="H112" s="274"/>
      <c r="I112" s="273">
        <v>35000.0</v>
      </c>
      <c r="J112" s="273">
        <v>-15509.28</v>
      </c>
      <c r="K112" s="275">
        <v>45679.0</v>
      </c>
      <c r="L112" s="276">
        <v>0.3590277777777778</v>
      </c>
      <c r="M112" s="275">
        <v>45682.0</v>
      </c>
      <c r="N112" s="276">
        <v>0.6388888888888888</v>
      </c>
      <c r="O112" s="274" t="s">
        <v>1874</v>
      </c>
      <c r="P112" s="271">
        <v>10000.0</v>
      </c>
      <c r="Q112" s="271">
        <v>200.0</v>
      </c>
      <c r="R112" s="281"/>
      <c r="S112" s="282" t="s">
        <v>1765</v>
      </c>
      <c r="T112" s="125" t="s">
        <v>78</v>
      </c>
    </row>
    <row r="113" ht="15.75" customHeight="1">
      <c r="A113" s="271" t="s">
        <v>1940</v>
      </c>
      <c r="B113" s="272">
        <v>422.0</v>
      </c>
      <c r="C113" s="272">
        <v>1848.0</v>
      </c>
      <c r="D113" s="273">
        <v>46790.34</v>
      </c>
      <c r="E113" s="274"/>
      <c r="F113" s="274"/>
      <c r="G113" s="274"/>
      <c r="H113" s="274"/>
      <c r="I113" s="273">
        <v>20000.0</v>
      </c>
      <c r="J113" s="273">
        <v>26790.34</v>
      </c>
      <c r="K113" s="275">
        <v>45679.0</v>
      </c>
      <c r="L113" s="276">
        <v>0.6479166666666667</v>
      </c>
      <c r="M113" s="275">
        <v>45682.0</v>
      </c>
      <c r="N113" s="276">
        <v>0.6243055555555556</v>
      </c>
      <c r="O113" s="274" t="s">
        <v>1910</v>
      </c>
      <c r="P113" s="271">
        <v>8000.0</v>
      </c>
      <c r="Q113" s="271">
        <v>200.0</v>
      </c>
      <c r="R113" s="281"/>
      <c r="S113" s="282" t="s">
        <v>1837</v>
      </c>
      <c r="T113" s="125" t="s">
        <v>1841</v>
      </c>
    </row>
    <row r="114" ht="15.75" customHeight="1">
      <c r="A114" s="271" t="s">
        <v>1033</v>
      </c>
      <c r="B114" s="272">
        <v>414.0</v>
      </c>
      <c r="C114" s="272">
        <v>1849.0</v>
      </c>
      <c r="D114" s="273">
        <v>160380.69</v>
      </c>
      <c r="E114" s="274"/>
      <c r="F114" s="273">
        <v>37050.0</v>
      </c>
      <c r="G114" s="274"/>
      <c r="H114" s="274"/>
      <c r="I114" s="273">
        <v>50000.0</v>
      </c>
      <c r="J114" s="273">
        <v>73330.69</v>
      </c>
      <c r="K114" s="275">
        <v>45679.0</v>
      </c>
      <c r="L114" s="276">
        <v>0.8493055555555555</v>
      </c>
      <c r="M114" s="275">
        <v>45682.0</v>
      </c>
      <c r="N114" s="274"/>
      <c r="O114" s="274" t="s">
        <v>1941</v>
      </c>
      <c r="P114" s="271" t="s">
        <v>1802</v>
      </c>
      <c r="Q114" s="271" t="s">
        <v>1942</v>
      </c>
      <c r="R114" s="281"/>
      <c r="S114" s="282" t="s">
        <v>1837</v>
      </c>
      <c r="T114" s="125" t="s">
        <v>227</v>
      </c>
    </row>
    <row r="115" ht="15.75" customHeight="1">
      <c r="A115" s="271" t="s">
        <v>1060</v>
      </c>
      <c r="B115" s="272">
        <v>408.0</v>
      </c>
      <c r="C115" s="272">
        <v>1860.0</v>
      </c>
      <c r="D115" s="273">
        <v>64941.42</v>
      </c>
      <c r="E115" s="274"/>
      <c r="F115" s="273">
        <v>14625.0</v>
      </c>
      <c r="G115" s="273">
        <v>27000.0</v>
      </c>
      <c r="H115" s="274"/>
      <c r="I115" s="273">
        <v>20000.0</v>
      </c>
      <c r="J115" s="273">
        <v>3316.42</v>
      </c>
      <c r="K115" s="275">
        <v>45682.0</v>
      </c>
      <c r="L115" s="276">
        <v>0.8041666666666667</v>
      </c>
      <c r="M115" s="275">
        <v>45683.0</v>
      </c>
      <c r="N115" s="276">
        <v>0.8</v>
      </c>
      <c r="O115" s="274" t="s">
        <v>1943</v>
      </c>
      <c r="P115" s="271" t="s">
        <v>1944</v>
      </c>
      <c r="Q115" s="271" t="s">
        <v>1792</v>
      </c>
      <c r="R115" s="281"/>
      <c r="S115" s="282" t="s">
        <v>1765</v>
      </c>
      <c r="T115" s="125" t="s">
        <v>227</v>
      </c>
    </row>
    <row r="116" ht="15.75" customHeight="1">
      <c r="A116" s="271" t="s">
        <v>1081</v>
      </c>
      <c r="B116" s="272">
        <v>401.0</v>
      </c>
      <c r="C116" s="272">
        <v>1851.0</v>
      </c>
      <c r="D116" s="273">
        <v>55882.1</v>
      </c>
      <c r="E116" s="274"/>
      <c r="F116" s="273">
        <v>14625.0</v>
      </c>
      <c r="G116" s="273">
        <v>40485.1</v>
      </c>
      <c r="H116" s="274"/>
      <c r="I116" s="274"/>
      <c r="J116" s="272">
        <v>772.0</v>
      </c>
      <c r="K116" s="275">
        <v>45679.0</v>
      </c>
      <c r="L116" s="276">
        <v>0.9361111111111111</v>
      </c>
      <c r="M116" s="275">
        <v>45683.0</v>
      </c>
      <c r="N116" s="276">
        <v>0.9361111111111111</v>
      </c>
      <c r="O116" s="274" t="s">
        <v>1764</v>
      </c>
      <c r="P116" s="271">
        <v>4500.0</v>
      </c>
      <c r="Q116" s="278"/>
      <c r="R116" s="279" t="s">
        <v>1785</v>
      </c>
      <c r="S116" s="282" t="s">
        <v>1765</v>
      </c>
      <c r="T116" s="125" t="s">
        <v>164</v>
      </c>
    </row>
    <row r="117" ht="15.75" customHeight="1">
      <c r="A117" s="271" t="s">
        <v>1074</v>
      </c>
      <c r="B117" s="272">
        <v>415.0</v>
      </c>
      <c r="C117" s="272">
        <v>1862.0</v>
      </c>
      <c r="D117" s="273">
        <v>40038.82</v>
      </c>
      <c r="E117" s="274"/>
      <c r="F117" s="273">
        <v>7800.0</v>
      </c>
      <c r="G117" s="274"/>
      <c r="H117" s="274"/>
      <c r="I117" s="273">
        <v>20000.0</v>
      </c>
      <c r="J117" s="273">
        <v>12238.82</v>
      </c>
      <c r="K117" s="275">
        <v>45682.0</v>
      </c>
      <c r="L117" s="276">
        <v>0.034722222222222224</v>
      </c>
      <c r="M117" s="275">
        <v>45683.0</v>
      </c>
      <c r="N117" s="272" t="s">
        <v>1945</v>
      </c>
      <c r="O117" s="274" t="s">
        <v>1853</v>
      </c>
      <c r="P117" s="271">
        <v>5000.0</v>
      </c>
      <c r="Q117" s="271">
        <v>200.0</v>
      </c>
      <c r="R117" s="281"/>
      <c r="S117" s="282" t="s">
        <v>1765</v>
      </c>
      <c r="T117" s="125" t="s">
        <v>62</v>
      </c>
    </row>
    <row r="118" ht="15.75" customHeight="1">
      <c r="A118" s="271" t="s">
        <v>1047</v>
      </c>
      <c r="B118" s="272">
        <v>410.0</v>
      </c>
      <c r="C118" s="272">
        <v>1856.0</v>
      </c>
      <c r="D118" s="273">
        <v>84858.31</v>
      </c>
      <c r="E118" s="274"/>
      <c r="F118" s="273">
        <v>24960.0</v>
      </c>
      <c r="G118" s="273">
        <v>59474.73</v>
      </c>
      <c r="H118" s="274"/>
      <c r="I118" s="274"/>
      <c r="J118" s="272">
        <v>423.58</v>
      </c>
      <c r="K118" s="275">
        <v>45680.0</v>
      </c>
      <c r="L118" s="276">
        <v>0.69375</v>
      </c>
      <c r="M118" s="275">
        <v>45683.0</v>
      </c>
      <c r="N118" s="276">
        <v>0.6701388888888888</v>
      </c>
      <c r="O118" s="274" t="s">
        <v>1946</v>
      </c>
      <c r="P118" s="271" t="s">
        <v>1947</v>
      </c>
      <c r="Q118" s="278"/>
      <c r="R118" s="279" t="s">
        <v>1785</v>
      </c>
      <c r="S118" s="282" t="s">
        <v>1837</v>
      </c>
      <c r="T118" s="125" t="s">
        <v>62</v>
      </c>
    </row>
    <row r="119" ht="15.75" customHeight="1">
      <c r="A119" s="271" t="s">
        <v>1053</v>
      </c>
      <c r="B119" s="272">
        <v>403.0</v>
      </c>
      <c r="C119" s="272">
        <v>1822.0</v>
      </c>
      <c r="D119" s="273">
        <v>240663.83</v>
      </c>
      <c r="E119" s="274"/>
      <c r="F119" s="273">
        <v>29835.0</v>
      </c>
      <c r="G119" s="274"/>
      <c r="H119" s="274"/>
      <c r="I119" s="273">
        <v>63293.64</v>
      </c>
      <c r="J119" s="273">
        <v>147535.19</v>
      </c>
      <c r="K119" s="275">
        <v>45676.0</v>
      </c>
      <c r="L119" s="276">
        <v>0.12569444444444444</v>
      </c>
      <c r="M119" s="275">
        <v>45683.0</v>
      </c>
      <c r="N119" s="276">
        <v>0.16041666666666668</v>
      </c>
      <c r="O119" s="274" t="s">
        <v>1948</v>
      </c>
      <c r="P119" s="271" t="s">
        <v>1949</v>
      </c>
      <c r="Q119" s="271" t="s">
        <v>1950</v>
      </c>
      <c r="R119" s="281"/>
      <c r="S119" s="282" t="s">
        <v>1837</v>
      </c>
      <c r="T119" s="125" t="s">
        <v>78</v>
      </c>
    </row>
    <row r="120" ht="15.75" customHeight="1">
      <c r="A120" s="271" t="s">
        <v>1066</v>
      </c>
      <c r="B120" s="272">
        <v>405.0</v>
      </c>
      <c r="C120" s="272">
        <v>1857.0</v>
      </c>
      <c r="D120" s="273">
        <v>60539.94</v>
      </c>
      <c r="E120" s="274"/>
      <c r="F120" s="273">
        <v>19695.0</v>
      </c>
      <c r="G120" s="274"/>
      <c r="H120" s="274"/>
      <c r="I120" s="273">
        <v>20000.0</v>
      </c>
      <c r="J120" s="273">
        <v>20844.94</v>
      </c>
      <c r="K120" s="275">
        <v>45681.0</v>
      </c>
      <c r="L120" s="276">
        <v>0.5381944444444444</v>
      </c>
      <c r="M120" s="275">
        <v>45683.0</v>
      </c>
      <c r="N120" s="276">
        <v>0.6701388888888888</v>
      </c>
      <c r="O120" s="274" t="s">
        <v>1951</v>
      </c>
      <c r="P120" s="271" t="s">
        <v>1952</v>
      </c>
      <c r="Q120" s="271" t="s">
        <v>1769</v>
      </c>
      <c r="R120" s="281"/>
      <c r="S120" s="282" t="s">
        <v>1765</v>
      </c>
      <c r="T120" s="125" t="s">
        <v>818</v>
      </c>
    </row>
    <row r="121" ht="15.75" customHeight="1">
      <c r="A121" s="271" t="s">
        <v>1110</v>
      </c>
      <c r="B121" s="272">
        <v>411.0</v>
      </c>
      <c r="C121" s="272">
        <v>1859.0</v>
      </c>
      <c r="D121" s="273">
        <v>96607.73</v>
      </c>
      <c r="E121" s="273">
        <v>19321.52</v>
      </c>
      <c r="F121" s="273">
        <v>37635.0</v>
      </c>
      <c r="G121" s="274"/>
      <c r="H121" s="274"/>
      <c r="I121" s="273">
        <v>20000.0</v>
      </c>
      <c r="J121" s="273">
        <v>19651.21</v>
      </c>
      <c r="K121" s="275">
        <v>45681.0</v>
      </c>
      <c r="L121" s="276">
        <v>0.6833333333333333</v>
      </c>
      <c r="M121" s="275">
        <v>45685.0</v>
      </c>
      <c r="N121" s="276">
        <v>0.44722222222222224</v>
      </c>
      <c r="O121" s="274" t="s">
        <v>1953</v>
      </c>
      <c r="P121" s="271" t="s">
        <v>1954</v>
      </c>
      <c r="Q121" s="271" t="s">
        <v>1792</v>
      </c>
      <c r="R121" s="281"/>
      <c r="S121" s="282" t="s">
        <v>1837</v>
      </c>
      <c r="T121" s="125" t="s">
        <v>1112</v>
      </c>
    </row>
    <row r="122" ht="15.75" customHeight="1">
      <c r="A122" s="271" t="s">
        <v>1125</v>
      </c>
      <c r="B122" s="272" t="s">
        <v>1809</v>
      </c>
      <c r="C122" s="272">
        <v>1854.0</v>
      </c>
      <c r="D122" s="273">
        <v>97708.39</v>
      </c>
      <c r="E122" s="274"/>
      <c r="F122" s="273">
        <v>38707.5</v>
      </c>
      <c r="G122" s="274"/>
      <c r="H122" s="274"/>
      <c r="I122" s="273">
        <v>1556.42</v>
      </c>
      <c r="J122" s="273">
        <v>57444.47</v>
      </c>
      <c r="K122" s="275">
        <v>45680.0</v>
      </c>
      <c r="L122" s="276">
        <v>0.30416666666666664</v>
      </c>
      <c r="M122" s="275">
        <v>45686.0</v>
      </c>
      <c r="N122" s="276">
        <v>0.35</v>
      </c>
      <c r="O122" s="274" t="s">
        <v>1796</v>
      </c>
      <c r="P122" s="283">
        <v>20000.0</v>
      </c>
      <c r="Q122" s="271">
        <v>200.0</v>
      </c>
      <c r="R122" s="281"/>
      <c r="S122" s="282" t="s">
        <v>1765</v>
      </c>
      <c r="T122" s="125" t="s">
        <v>227</v>
      </c>
    </row>
    <row r="123" ht="15.75" customHeight="1">
      <c r="A123" s="271" t="s">
        <v>1154</v>
      </c>
      <c r="B123" s="272">
        <v>416.0</v>
      </c>
      <c r="C123" s="272">
        <v>1866.0</v>
      </c>
      <c r="D123" s="273">
        <v>46472.75</v>
      </c>
      <c r="E123" s="274"/>
      <c r="F123" s="273">
        <v>14625.0</v>
      </c>
      <c r="G123" s="273">
        <v>30803.17</v>
      </c>
      <c r="H123" s="274"/>
      <c r="I123" s="274"/>
      <c r="J123" s="273">
        <v>1044.58</v>
      </c>
      <c r="K123" s="275">
        <v>45683.0</v>
      </c>
      <c r="L123" s="276">
        <v>0.73125</v>
      </c>
      <c r="M123" s="275">
        <v>45686.0</v>
      </c>
      <c r="N123" s="276">
        <v>0.53125</v>
      </c>
      <c r="O123" s="274" t="s">
        <v>1869</v>
      </c>
      <c r="P123" s="271">
        <v>4800.0</v>
      </c>
      <c r="Q123" s="278"/>
      <c r="R123" s="279" t="s">
        <v>1778</v>
      </c>
      <c r="S123" s="282" t="s">
        <v>1837</v>
      </c>
      <c r="T123" s="125" t="s">
        <v>62</v>
      </c>
    </row>
    <row r="124" ht="15.75" customHeight="1">
      <c r="A124" s="271" t="s">
        <v>1147</v>
      </c>
      <c r="B124" s="272">
        <v>407.0</v>
      </c>
      <c r="C124" s="272">
        <v>1855.0</v>
      </c>
      <c r="D124" s="273">
        <v>123051.86</v>
      </c>
      <c r="E124" s="274"/>
      <c r="F124" s="273">
        <v>47000.0</v>
      </c>
      <c r="G124" s="274"/>
      <c r="H124" s="274"/>
      <c r="I124" s="273">
        <v>70627.03</v>
      </c>
      <c r="J124" s="273">
        <v>5424.83</v>
      </c>
      <c r="K124" s="275">
        <v>45680.0</v>
      </c>
      <c r="L124" s="276">
        <v>0.5861111111111111</v>
      </c>
      <c r="M124" s="275">
        <v>45686.0</v>
      </c>
      <c r="N124" s="276">
        <v>0.6895833333333333</v>
      </c>
      <c r="O124" s="274" t="s">
        <v>1928</v>
      </c>
      <c r="P124" s="283">
        <v>14300.0</v>
      </c>
      <c r="Q124" s="271">
        <v>200.0</v>
      </c>
      <c r="R124" s="281"/>
      <c r="S124" s="282" t="s">
        <v>1765</v>
      </c>
      <c r="T124" s="125" t="s">
        <v>227</v>
      </c>
    </row>
    <row r="125" ht="15.75" customHeight="1">
      <c r="A125" s="271" t="s">
        <v>1160</v>
      </c>
      <c r="B125" s="272">
        <v>405.0</v>
      </c>
      <c r="C125" s="272">
        <v>1867.0</v>
      </c>
      <c r="D125" s="273">
        <v>37209.87</v>
      </c>
      <c r="E125" s="274"/>
      <c r="F125" s="273">
        <v>11700.0</v>
      </c>
      <c r="G125" s="273">
        <v>22266.6</v>
      </c>
      <c r="H125" s="274"/>
      <c r="I125" s="274"/>
      <c r="J125" s="273">
        <v>3243.27</v>
      </c>
      <c r="K125" s="275">
        <v>45683.0</v>
      </c>
      <c r="L125" s="276">
        <v>0.8625</v>
      </c>
      <c r="M125" s="275">
        <v>45686.0</v>
      </c>
      <c r="N125" s="276">
        <v>0.7027777777777777</v>
      </c>
      <c r="O125" s="274" t="s">
        <v>1865</v>
      </c>
      <c r="P125" s="283">
        <v>4800.0</v>
      </c>
      <c r="Q125" s="278"/>
      <c r="R125" s="279" t="s">
        <v>1778</v>
      </c>
      <c r="S125" s="282" t="s">
        <v>1837</v>
      </c>
      <c r="T125" s="125" t="s">
        <v>62</v>
      </c>
    </row>
    <row r="126" ht="15.75" customHeight="1">
      <c r="A126" s="271" t="s">
        <v>1173</v>
      </c>
      <c r="B126" s="272">
        <v>401.0</v>
      </c>
      <c r="C126" s="272">
        <v>1865.0</v>
      </c>
      <c r="D126" s="273">
        <v>72282.6</v>
      </c>
      <c r="E126" s="274"/>
      <c r="F126" s="273">
        <v>17550.0</v>
      </c>
      <c r="G126" s="274"/>
      <c r="H126" s="274"/>
      <c r="I126" s="273">
        <v>22425.25</v>
      </c>
      <c r="J126" s="273">
        <v>32307.35</v>
      </c>
      <c r="K126" s="275">
        <v>45683.0</v>
      </c>
      <c r="L126" s="276">
        <v>0.13541666666666666</v>
      </c>
      <c r="M126" s="275">
        <v>45686.0</v>
      </c>
      <c r="N126" s="276">
        <v>0.7826388888888889</v>
      </c>
      <c r="O126" s="274" t="s">
        <v>1955</v>
      </c>
      <c r="P126" s="271" t="s">
        <v>1956</v>
      </c>
      <c r="Q126" s="271" t="s">
        <v>1792</v>
      </c>
      <c r="R126" s="281"/>
      <c r="S126" s="282" t="s">
        <v>1765</v>
      </c>
      <c r="T126" s="125" t="s">
        <v>463</v>
      </c>
    </row>
    <row r="127" ht="15.75" customHeight="1">
      <c r="A127" s="271" t="s">
        <v>1167</v>
      </c>
      <c r="B127" s="272">
        <v>402.0</v>
      </c>
      <c r="C127" s="272">
        <v>1861.0</v>
      </c>
      <c r="D127" s="273">
        <v>77851.51</v>
      </c>
      <c r="E127" s="274"/>
      <c r="F127" s="273">
        <v>19500.0</v>
      </c>
      <c r="G127" s="273">
        <v>49162.04</v>
      </c>
      <c r="H127" s="274"/>
      <c r="I127" s="274"/>
      <c r="J127" s="273">
        <v>9189.47</v>
      </c>
      <c r="K127" s="275">
        <v>45681.0</v>
      </c>
      <c r="L127" s="276">
        <v>0.9034722222222222</v>
      </c>
      <c r="M127" s="275">
        <v>45686.0</v>
      </c>
      <c r="N127" s="276">
        <v>0.8125</v>
      </c>
      <c r="O127" s="274" t="s">
        <v>1957</v>
      </c>
      <c r="P127" s="271" t="s">
        <v>1958</v>
      </c>
      <c r="Q127" s="271">
        <v>300.0</v>
      </c>
      <c r="R127" s="279" t="s">
        <v>1959</v>
      </c>
      <c r="S127" s="282" t="s">
        <v>1837</v>
      </c>
      <c r="T127" s="125" t="s">
        <v>62</v>
      </c>
    </row>
    <row r="128" ht="15.75" customHeight="1">
      <c r="A128" s="271" t="s">
        <v>1960</v>
      </c>
      <c r="B128" s="272">
        <v>409.0</v>
      </c>
      <c r="C128" s="272">
        <v>1875.0</v>
      </c>
      <c r="D128" s="273">
        <v>127809.36</v>
      </c>
      <c r="E128" s="274"/>
      <c r="F128" s="274"/>
      <c r="G128" s="274"/>
      <c r="H128" s="274"/>
      <c r="I128" s="273">
        <v>22752.56</v>
      </c>
      <c r="J128" s="273">
        <v>105056.8</v>
      </c>
      <c r="K128" s="275">
        <v>45685.0</v>
      </c>
      <c r="L128" s="276">
        <v>0.6166666666666667</v>
      </c>
      <c r="M128" s="275">
        <v>45686.0</v>
      </c>
      <c r="N128" s="276">
        <v>0.9722222222222222</v>
      </c>
      <c r="O128" s="274" t="s">
        <v>1961</v>
      </c>
      <c r="P128" s="271">
        <v>10367.0</v>
      </c>
      <c r="Q128" s="271">
        <v>300.0</v>
      </c>
      <c r="R128" s="281"/>
      <c r="S128" s="282" t="s">
        <v>1837</v>
      </c>
      <c r="T128" s="125" t="s">
        <v>1841</v>
      </c>
    </row>
    <row r="129" ht="15.75" customHeight="1">
      <c r="A129" s="271" t="s">
        <v>1962</v>
      </c>
      <c r="B129" s="272">
        <v>404.0</v>
      </c>
      <c r="C129" s="272">
        <v>1767.0</v>
      </c>
      <c r="D129" s="273">
        <v>1346270.67</v>
      </c>
      <c r="E129" s="274"/>
      <c r="F129" s="274"/>
      <c r="G129" s="274"/>
      <c r="H129" s="274"/>
      <c r="I129" s="273">
        <v>971513.0</v>
      </c>
      <c r="J129" s="273">
        <v>374757.67</v>
      </c>
      <c r="K129" s="275">
        <v>45666.0</v>
      </c>
      <c r="L129" s="276">
        <v>0.14652777777777778</v>
      </c>
      <c r="M129" s="275">
        <v>45686.0</v>
      </c>
      <c r="N129" s="276">
        <v>0.1909722222222222</v>
      </c>
      <c r="O129" s="274" t="s">
        <v>1963</v>
      </c>
      <c r="P129" s="271" t="s">
        <v>1964</v>
      </c>
      <c r="Q129" s="271" t="s">
        <v>1965</v>
      </c>
      <c r="R129" s="281"/>
      <c r="S129" s="282" t="s">
        <v>1765</v>
      </c>
      <c r="T129" s="125" t="s">
        <v>1841</v>
      </c>
    </row>
    <row r="130" ht="15.75" customHeight="1">
      <c r="A130" s="271" t="s">
        <v>1201</v>
      </c>
      <c r="B130" s="272">
        <v>415.0</v>
      </c>
      <c r="C130" s="272">
        <v>1869.0</v>
      </c>
      <c r="D130" s="273">
        <v>122878.44</v>
      </c>
      <c r="E130" s="273">
        <v>24575.73</v>
      </c>
      <c r="F130" s="273">
        <v>20553.0</v>
      </c>
      <c r="G130" s="274"/>
      <c r="H130" s="274"/>
      <c r="I130" s="273">
        <v>34155.0</v>
      </c>
      <c r="J130" s="273">
        <v>43594.71</v>
      </c>
      <c r="K130" s="275">
        <v>45684.0</v>
      </c>
      <c r="L130" s="276">
        <v>0.4826388888888889</v>
      </c>
      <c r="M130" s="275">
        <v>45687.0</v>
      </c>
      <c r="N130" s="276">
        <v>0.6090277777777777</v>
      </c>
      <c r="O130" s="274" t="s">
        <v>1966</v>
      </c>
      <c r="P130" s="271" t="s">
        <v>1967</v>
      </c>
      <c r="Q130" s="271" t="s">
        <v>1968</v>
      </c>
      <c r="R130" s="281"/>
      <c r="S130" s="282" t="s">
        <v>1765</v>
      </c>
      <c r="T130" s="125" t="s">
        <v>99</v>
      </c>
    </row>
    <row r="131" ht="15.75" customHeight="1">
      <c r="A131" s="271" t="s">
        <v>1241</v>
      </c>
      <c r="B131" s="272">
        <v>402.0</v>
      </c>
      <c r="C131" s="272">
        <v>1868.0</v>
      </c>
      <c r="D131" s="273">
        <v>39709.7</v>
      </c>
      <c r="E131" s="278"/>
      <c r="F131" s="273">
        <v>19500.0</v>
      </c>
      <c r="G131" s="274"/>
      <c r="H131" s="274"/>
      <c r="I131" s="273">
        <v>20000.0</v>
      </c>
      <c r="J131" s="272">
        <v>209.7</v>
      </c>
      <c r="K131" s="275">
        <v>45683.0</v>
      </c>
      <c r="L131" s="276">
        <v>0.9527777777777777</v>
      </c>
      <c r="M131" s="275">
        <v>45688.0</v>
      </c>
      <c r="N131" s="276">
        <v>0.5618055555555556</v>
      </c>
      <c r="O131" s="274" t="s">
        <v>1969</v>
      </c>
      <c r="P131" s="271">
        <v>6000.0</v>
      </c>
      <c r="Q131" s="271">
        <v>200.0</v>
      </c>
      <c r="R131" s="281"/>
      <c r="S131" s="282" t="s">
        <v>1837</v>
      </c>
      <c r="T131" s="125" t="s">
        <v>1140</v>
      </c>
    </row>
    <row r="132" ht="15.75" customHeight="1">
      <c r="A132" s="271" t="s">
        <v>1970</v>
      </c>
      <c r="B132" s="272">
        <v>402.0</v>
      </c>
      <c r="C132" s="272">
        <v>1871.0</v>
      </c>
      <c r="D132" s="273">
        <v>38139.08</v>
      </c>
      <c r="E132" s="274"/>
      <c r="F132" s="274"/>
      <c r="G132" s="274"/>
      <c r="H132" s="274"/>
      <c r="I132" s="273">
        <v>20000.0</v>
      </c>
      <c r="J132" s="273">
        <v>18139.08</v>
      </c>
      <c r="K132" s="275">
        <v>45685.0</v>
      </c>
      <c r="L132" s="276">
        <v>0.48819444444444443</v>
      </c>
      <c r="M132" s="275">
        <v>45688.0</v>
      </c>
      <c r="N132" s="276">
        <v>0.5625</v>
      </c>
      <c r="O132" s="274" t="s">
        <v>1865</v>
      </c>
      <c r="P132" s="271">
        <v>8000.0</v>
      </c>
      <c r="Q132" s="271">
        <v>200.0</v>
      </c>
      <c r="R132" s="281"/>
      <c r="S132" s="282" t="s">
        <v>1837</v>
      </c>
      <c r="T132" s="125" t="s">
        <v>1841</v>
      </c>
    </row>
    <row r="133" ht="15.75" customHeight="1">
      <c r="A133" s="271" t="s">
        <v>1228</v>
      </c>
      <c r="B133" s="272">
        <v>401.0</v>
      </c>
      <c r="C133" s="272">
        <v>1873.0</v>
      </c>
      <c r="D133" s="273">
        <v>34360.47</v>
      </c>
      <c r="E133" s="274"/>
      <c r="F133" s="273">
        <v>19500.0</v>
      </c>
      <c r="G133" s="273">
        <v>13960.69</v>
      </c>
      <c r="H133" s="274"/>
      <c r="I133" s="274"/>
      <c r="J133" s="272">
        <v>899.78</v>
      </c>
      <c r="K133" s="275">
        <v>45685.0</v>
      </c>
      <c r="L133" s="276">
        <v>0.5715277777777777</v>
      </c>
      <c r="M133" s="275">
        <v>45688.0</v>
      </c>
      <c r="N133" s="276">
        <v>0.6680555555555555</v>
      </c>
      <c r="O133" s="274" t="s">
        <v>1971</v>
      </c>
      <c r="P133" s="271">
        <v>3200.0</v>
      </c>
      <c r="Q133" s="278"/>
      <c r="R133" s="279" t="s">
        <v>1772</v>
      </c>
      <c r="S133" s="282" t="s">
        <v>1765</v>
      </c>
      <c r="T133" s="125" t="s">
        <v>62</v>
      </c>
    </row>
    <row r="134" ht="15.75" customHeight="1">
      <c r="A134" s="271" t="s">
        <v>700</v>
      </c>
      <c r="B134" s="272">
        <v>410.0</v>
      </c>
      <c r="C134" s="272">
        <v>1874.0</v>
      </c>
      <c r="D134" s="273">
        <v>34269.51</v>
      </c>
      <c r="E134" s="274"/>
      <c r="F134" s="273">
        <v>7800.0</v>
      </c>
      <c r="G134" s="273">
        <v>24024.93</v>
      </c>
      <c r="H134" s="274"/>
      <c r="I134" s="274"/>
      <c r="J134" s="273">
        <v>2444.58</v>
      </c>
      <c r="K134" s="275">
        <v>45685.0</v>
      </c>
      <c r="L134" s="276">
        <v>0.6069444444444444</v>
      </c>
      <c r="M134" s="275">
        <v>45688.0</v>
      </c>
      <c r="N134" s="276">
        <v>0.6263888888888889</v>
      </c>
      <c r="O134" s="274" t="s">
        <v>1874</v>
      </c>
      <c r="P134" s="271">
        <v>4800.0</v>
      </c>
      <c r="Q134" s="278"/>
      <c r="R134" s="279" t="s">
        <v>1778</v>
      </c>
      <c r="S134" s="282" t="s">
        <v>1765</v>
      </c>
      <c r="T134" s="125" t="s">
        <v>62</v>
      </c>
    </row>
    <row r="135" ht="15.75" customHeight="1">
      <c r="A135" s="271" t="s">
        <v>1232</v>
      </c>
      <c r="B135" s="272">
        <v>403.0</v>
      </c>
      <c r="C135" s="272">
        <v>1876.0</v>
      </c>
      <c r="D135" s="273">
        <v>73358.42</v>
      </c>
      <c r="E135" s="274"/>
      <c r="F135" s="273">
        <v>29250.0</v>
      </c>
      <c r="G135" s="274"/>
      <c r="H135" s="274"/>
      <c r="I135" s="273">
        <v>30000.0</v>
      </c>
      <c r="J135" s="273">
        <v>14108.42</v>
      </c>
      <c r="K135" s="275">
        <v>45685.0</v>
      </c>
      <c r="L135" s="276">
        <v>0.9951388888888889</v>
      </c>
      <c r="M135" s="275">
        <v>45688.0</v>
      </c>
      <c r="N135" s="276">
        <v>0.6361111111111111</v>
      </c>
      <c r="O135" s="274" t="s">
        <v>1972</v>
      </c>
      <c r="P135" s="271">
        <v>12000.0</v>
      </c>
      <c r="Q135" s="271">
        <v>200.0</v>
      </c>
      <c r="R135" s="281"/>
      <c r="S135" s="282" t="s">
        <v>1765</v>
      </c>
      <c r="T135" s="125" t="s">
        <v>164</v>
      </c>
    </row>
    <row r="136" ht="15.75" customHeight="1">
      <c r="A136" s="278"/>
      <c r="B136" s="274"/>
      <c r="C136" s="274"/>
      <c r="D136" s="274"/>
      <c r="E136" s="274"/>
      <c r="F136" s="274"/>
      <c r="G136" s="274"/>
      <c r="H136" s="274"/>
      <c r="I136" s="274"/>
      <c r="J136" s="272" t="s">
        <v>67</v>
      </c>
      <c r="K136" s="274"/>
      <c r="L136" s="274"/>
      <c r="M136" s="274"/>
      <c r="N136" s="274"/>
      <c r="O136" s="274"/>
      <c r="P136" s="278"/>
      <c r="Q136" s="278"/>
      <c r="R136" s="281"/>
      <c r="S136" s="294"/>
    </row>
    <row r="137" ht="15.75" customHeight="1">
      <c r="A137" s="278"/>
      <c r="B137" s="274"/>
      <c r="C137" s="274"/>
      <c r="D137" s="274"/>
      <c r="E137" s="274"/>
      <c r="F137" s="274"/>
      <c r="G137" s="274"/>
      <c r="H137" s="274"/>
      <c r="I137" s="274"/>
      <c r="J137" s="272" t="s">
        <v>67</v>
      </c>
      <c r="K137" s="274"/>
      <c r="L137" s="274"/>
      <c r="M137" s="274"/>
      <c r="N137" s="274"/>
      <c r="O137" s="274"/>
      <c r="P137" s="278"/>
      <c r="Q137" s="278"/>
      <c r="R137" s="281"/>
      <c r="S137" s="294"/>
    </row>
    <row r="138" ht="15.75" customHeight="1">
      <c r="A138" s="278"/>
      <c r="B138" s="274"/>
      <c r="C138" s="274"/>
      <c r="D138" s="274"/>
      <c r="E138" s="274"/>
      <c r="F138" s="274"/>
      <c r="G138" s="274"/>
      <c r="H138" s="274"/>
      <c r="I138" s="274"/>
      <c r="J138" s="272" t="s">
        <v>67</v>
      </c>
      <c r="K138" s="274"/>
      <c r="L138" s="274"/>
      <c r="M138" s="274"/>
      <c r="N138" s="274"/>
      <c r="O138" s="274"/>
      <c r="P138" s="278"/>
      <c r="Q138" s="278"/>
      <c r="R138" s="281"/>
      <c r="S138" s="294"/>
    </row>
    <row r="139" ht="15.75" customHeight="1">
      <c r="A139" s="278"/>
      <c r="B139" s="274"/>
      <c r="C139" s="274"/>
      <c r="D139" s="274"/>
      <c r="E139" s="274"/>
      <c r="F139" s="274"/>
      <c r="G139" s="274"/>
      <c r="H139" s="274"/>
      <c r="I139" s="274"/>
      <c r="J139" s="272" t="s">
        <v>67</v>
      </c>
      <c r="K139" s="274"/>
      <c r="L139" s="274"/>
      <c r="M139" s="274"/>
      <c r="N139" s="274"/>
      <c r="O139" s="274"/>
      <c r="P139" s="278"/>
      <c r="Q139" s="278"/>
      <c r="R139" s="281"/>
      <c r="S139" s="294"/>
    </row>
    <row r="140" ht="15.75" customHeight="1">
      <c r="A140" s="278"/>
      <c r="B140" s="274"/>
      <c r="C140" s="274"/>
      <c r="D140" s="274"/>
      <c r="E140" s="274"/>
      <c r="F140" s="274"/>
      <c r="G140" s="274"/>
      <c r="H140" s="274"/>
      <c r="I140" s="274"/>
      <c r="J140" s="272" t="s">
        <v>67</v>
      </c>
      <c r="K140" s="274"/>
      <c r="L140" s="274"/>
      <c r="M140" s="274"/>
      <c r="N140" s="274"/>
      <c r="O140" s="274"/>
      <c r="P140" s="278"/>
      <c r="Q140" s="278"/>
      <c r="R140" s="281"/>
      <c r="S140" s="294"/>
    </row>
    <row r="141" ht="15.75" customHeight="1">
      <c r="A141" s="278"/>
      <c r="B141" s="274"/>
      <c r="C141" s="274"/>
      <c r="D141" s="274"/>
      <c r="E141" s="274"/>
      <c r="F141" s="274"/>
      <c r="G141" s="274"/>
      <c r="H141" s="274"/>
      <c r="I141" s="274"/>
      <c r="J141" s="272" t="s">
        <v>67</v>
      </c>
      <c r="K141" s="274"/>
      <c r="L141" s="274"/>
      <c r="M141" s="274"/>
      <c r="N141" s="274"/>
      <c r="O141" s="274"/>
      <c r="P141" s="278"/>
      <c r="Q141" s="278"/>
      <c r="R141" s="281"/>
      <c r="S141" s="294"/>
    </row>
    <row r="142" ht="15.75" customHeight="1">
      <c r="A142" s="278"/>
      <c r="B142" s="274"/>
      <c r="C142" s="274"/>
      <c r="D142" s="274"/>
      <c r="E142" s="274"/>
      <c r="F142" s="274"/>
      <c r="G142" s="274"/>
      <c r="H142" s="274"/>
      <c r="I142" s="274"/>
      <c r="J142" s="272" t="s">
        <v>67</v>
      </c>
      <c r="K142" s="274"/>
      <c r="L142" s="274"/>
      <c r="M142" s="274"/>
      <c r="N142" s="274"/>
      <c r="O142" s="274"/>
      <c r="P142" s="278"/>
      <c r="Q142" s="278"/>
      <c r="R142" s="281"/>
      <c r="S142" s="294"/>
    </row>
    <row r="143" ht="15.75" customHeight="1">
      <c r="A143" s="278"/>
      <c r="B143" s="274"/>
      <c r="C143" s="274"/>
      <c r="D143" s="274"/>
      <c r="E143" s="274"/>
      <c r="F143" s="274"/>
      <c r="G143" s="274"/>
      <c r="H143" s="274"/>
      <c r="I143" s="274"/>
      <c r="J143" s="272" t="s">
        <v>67</v>
      </c>
      <c r="K143" s="274"/>
      <c r="L143" s="274"/>
      <c r="M143" s="274"/>
      <c r="N143" s="274"/>
      <c r="O143" s="274"/>
      <c r="P143" s="278"/>
      <c r="Q143" s="278"/>
      <c r="R143" s="281"/>
      <c r="S143" s="294"/>
    </row>
    <row r="144" ht="15.75" customHeight="1">
      <c r="A144" s="278"/>
      <c r="B144" s="274"/>
      <c r="C144" s="274"/>
      <c r="D144" s="274"/>
      <c r="E144" s="274"/>
      <c r="F144" s="274"/>
      <c r="G144" s="274"/>
      <c r="H144" s="274"/>
      <c r="I144" s="274"/>
      <c r="J144" s="272" t="s">
        <v>67</v>
      </c>
      <c r="K144" s="274"/>
      <c r="L144" s="274"/>
      <c r="M144" s="274"/>
      <c r="N144" s="274"/>
      <c r="O144" s="274"/>
      <c r="P144" s="278"/>
      <c r="Q144" s="278"/>
      <c r="R144" s="281"/>
      <c r="S144" s="294"/>
    </row>
    <row r="145" ht="15.75" customHeight="1">
      <c r="A145" s="278"/>
      <c r="B145" s="274"/>
      <c r="C145" s="274"/>
      <c r="D145" s="274"/>
      <c r="E145" s="274"/>
      <c r="F145" s="274"/>
      <c r="G145" s="274"/>
      <c r="H145" s="274"/>
      <c r="I145" s="274"/>
      <c r="J145" s="272" t="s">
        <v>67</v>
      </c>
      <c r="K145" s="274"/>
      <c r="L145" s="274"/>
      <c r="M145" s="274"/>
      <c r="N145" s="274"/>
      <c r="O145" s="274"/>
      <c r="P145" s="278"/>
      <c r="Q145" s="278"/>
      <c r="R145" s="281"/>
      <c r="S145" s="294"/>
    </row>
    <row r="146" ht="15.75" customHeight="1">
      <c r="A146" s="278"/>
      <c r="B146" s="274"/>
      <c r="C146" s="274"/>
      <c r="D146" s="274"/>
      <c r="E146" s="274"/>
      <c r="F146" s="274"/>
      <c r="G146" s="274"/>
      <c r="H146" s="274"/>
      <c r="I146" s="274"/>
      <c r="J146" s="272" t="s">
        <v>67</v>
      </c>
      <c r="K146" s="274"/>
      <c r="L146" s="274"/>
      <c r="M146" s="274"/>
      <c r="N146" s="274"/>
      <c r="O146" s="274"/>
      <c r="P146" s="278"/>
      <c r="Q146" s="278"/>
      <c r="R146" s="281"/>
      <c r="S146" s="294"/>
    </row>
    <row r="147" ht="15.75" customHeight="1">
      <c r="A147" s="278"/>
      <c r="B147" s="274"/>
      <c r="C147" s="274"/>
      <c r="D147" s="274"/>
      <c r="E147" s="274"/>
      <c r="F147" s="274"/>
      <c r="G147" s="274"/>
      <c r="H147" s="274"/>
      <c r="I147" s="274"/>
      <c r="J147" s="272" t="s">
        <v>67</v>
      </c>
      <c r="K147" s="274"/>
      <c r="L147" s="274"/>
      <c r="M147" s="274"/>
      <c r="N147" s="274"/>
      <c r="O147" s="274"/>
      <c r="P147" s="278"/>
      <c r="Q147" s="278"/>
      <c r="R147" s="281"/>
      <c r="S147" s="294"/>
    </row>
    <row r="148" ht="15.75" customHeight="1">
      <c r="A148" s="278"/>
      <c r="B148" s="274"/>
      <c r="C148" s="274"/>
      <c r="D148" s="274"/>
      <c r="E148" s="274"/>
      <c r="F148" s="274"/>
      <c r="G148" s="274"/>
      <c r="H148" s="274"/>
      <c r="I148" s="274"/>
      <c r="J148" s="272" t="s">
        <v>67</v>
      </c>
      <c r="K148" s="274"/>
      <c r="L148" s="274"/>
      <c r="M148" s="274"/>
      <c r="N148" s="274"/>
      <c r="O148" s="274"/>
      <c r="P148" s="278"/>
      <c r="Q148" s="278"/>
      <c r="R148" s="281"/>
      <c r="S148" s="294"/>
    </row>
    <row r="149" ht="15.75" customHeight="1">
      <c r="A149" s="278"/>
      <c r="B149" s="274"/>
      <c r="C149" s="274"/>
      <c r="D149" s="274"/>
      <c r="E149" s="274"/>
      <c r="F149" s="274"/>
      <c r="G149" s="274"/>
      <c r="H149" s="274"/>
      <c r="I149" s="274"/>
      <c r="J149" s="272" t="s">
        <v>67</v>
      </c>
      <c r="K149" s="274"/>
      <c r="L149" s="274"/>
      <c r="M149" s="274"/>
      <c r="N149" s="274"/>
      <c r="O149" s="274"/>
      <c r="P149" s="278"/>
      <c r="Q149" s="278"/>
      <c r="R149" s="281"/>
      <c r="S149" s="294"/>
    </row>
    <row r="150" ht="15.75" customHeight="1">
      <c r="A150" s="278"/>
      <c r="B150" s="274"/>
      <c r="C150" s="274"/>
      <c r="D150" s="274"/>
      <c r="E150" s="274"/>
      <c r="F150" s="274"/>
      <c r="G150" s="274"/>
      <c r="H150" s="274"/>
      <c r="I150" s="274"/>
      <c r="J150" s="272" t="s">
        <v>67</v>
      </c>
      <c r="K150" s="274"/>
      <c r="L150" s="274"/>
      <c r="M150" s="274"/>
      <c r="N150" s="274"/>
      <c r="O150" s="274"/>
      <c r="P150" s="278"/>
      <c r="Q150" s="278"/>
      <c r="R150" s="281"/>
      <c r="S150" s="294"/>
    </row>
    <row r="151" ht="15.75" customHeight="1">
      <c r="A151" s="278"/>
      <c r="B151" s="274"/>
      <c r="C151" s="274"/>
      <c r="D151" s="274"/>
      <c r="E151" s="274"/>
      <c r="F151" s="274"/>
      <c r="G151" s="274"/>
      <c r="H151" s="274"/>
      <c r="I151" s="274"/>
      <c r="J151" s="272" t="s">
        <v>67</v>
      </c>
      <c r="K151" s="274"/>
      <c r="L151" s="274"/>
      <c r="M151" s="274"/>
      <c r="N151" s="274"/>
      <c r="O151" s="274"/>
      <c r="P151" s="278"/>
      <c r="Q151" s="278"/>
      <c r="R151" s="281"/>
      <c r="S151" s="294"/>
    </row>
    <row r="152" ht="15.75" customHeight="1">
      <c r="A152" s="278"/>
      <c r="B152" s="274"/>
      <c r="C152" s="274"/>
      <c r="D152" s="274"/>
      <c r="E152" s="274"/>
      <c r="F152" s="274"/>
      <c r="G152" s="274"/>
      <c r="H152" s="274"/>
      <c r="I152" s="274"/>
      <c r="J152" s="272" t="s">
        <v>67</v>
      </c>
      <c r="K152" s="274"/>
      <c r="L152" s="274"/>
      <c r="M152" s="274"/>
      <c r="N152" s="274"/>
      <c r="O152" s="274"/>
      <c r="P152" s="278"/>
      <c r="Q152" s="278"/>
      <c r="R152" s="281"/>
      <c r="S152" s="294"/>
    </row>
    <row r="153" ht="15.75" customHeight="1">
      <c r="A153" s="278"/>
      <c r="B153" s="274"/>
      <c r="C153" s="274"/>
      <c r="D153" s="274"/>
      <c r="E153" s="274"/>
      <c r="F153" s="274"/>
      <c r="G153" s="274"/>
      <c r="H153" s="274"/>
      <c r="I153" s="274"/>
      <c r="J153" s="272" t="s">
        <v>67</v>
      </c>
      <c r="K153" s="274"/>
      <c r="L153" s="274"/>
      <c r="M153" s="274"/>
      <c r="N153" s="274"/>
      <c r="O153" s="274"/>
      <c r="P153" s="278"/>
      <c r="Q153" s="278"/>
      <c r="R153" s="281"/>
      <c r="S153" s="294"/>
    </row>
    <row r="154" ht="15.75" customHeight="1">
      <c r="A154" s="278"/>
      <c r="B154" s="274"/>
      <c r="C154" s="274"/>
      <c r="D154" s="274"/>
      <c r="E154" s="274"/>
      <c r="F154" s="274"/>
      <c r="G154" s="274"/>
      <c r="H154" s="274"/>
      <c r="I154" s="274"/>
      <c r="J154" s="272" t="s">
        <v>67</v>
      </c>
      <c r="K154" s="274"/>
      <c r="L154" s="274"/>
      <c r="M154" s="274"/>
      <c r="N154" s="274"/>
      <c r="O154" s="274"/>
      <c r="P154" s="278"/>
      <c r="Q154" s="278"/>
      <c r="R154" s="281"/>
      <c r="S154" s="294"/>
    </row>
    <row r="155" ht="15.75" customHeight="1">
      <c r="A155" s="278"/>
      <c r="B155" s="274"/>
      <c r="C155" s="274"/>
      <c r="D155" s="274"/>
      <c r="E155" s="274"/>
      <c r="F155" s="274"/>
      <c r="G155" s="274"/>
      <c r="H155" s="274"/>
      <c r="I155" s="274"/>
      <c r="J155" s="272" t="s">
        <v>67</v>
      </c>
      <c r="K155" s="274"/>
      <c r="L155" s="274"/>
      <c r="M155" s="274"/>
      <c r="N155" s="274"/>
      <c r="O155" s="274"/>
      <c r="P155" s="278"/>
      <c r="Q155" s="278"/>
      <c r="R155" s="281"/>
      <c r="S155" s="294"/>
    </row>
    <row r="156" ht="15.75" customHeight="1">
      <c r="A156" s="278"/>
      <c r="B156" s="274"/>
      <c r="C156" s="274"/>
      <c r="D156" s="274"/>
      <c r="E156" s="274"/>
      <c r="F156" s="274"/>
      <c r="G156" s="274"/>
      <c r="H156" s="274"/>
      <c r="I156" s="274"/>
      <c r="J156" s="272" t="s">
        <v>67</v>
      </c>
      <c r="K156" s="274"/>
      <c r="L156" s="274"/>
      <c r="M156" s="274"/>
      <c r="N156" s="274"/>
      <c r="O156" s="274"/>
      <c r="P156" s="278"/>
      <c r="Q156" s="278"/>
      <c r="R156" s="281"/>
      <c r="S156" s="294"/>
    </row>
    <row r="157" ht="15.75" customHeight="1">
      <c r="A157" s="278"/>
      <c r="B157" s="274"/>
      <c r="C157" s="274"/>
      <c r="D157" s="274"/>
      <c r="E157" s="274"/>
      <c r="F157" s="274"/>
      <c r="G157" s="274"/>
      <c r="H157" s="274"/>
      <c r="I157" s="274"/>
      <c r="J157" s="272" t="s">
        <v>67</v>
      </c>
      <c r="K157" s="274"/>
      <c r="L157" s="274"/>
      <c r="M157" s="274"/>
      <c r="N157" s="274"/>
      <c r="O157" s="274"/>
      <c r="P157" s="278"/>
      <c r="Q157" s="278"/>
      <c r="R157" s="281"/>
      <c r="S157" s="294"/>
    </row>
    <row r="158" ht="15.75" customHeight="1">
      <c r="A158" s="278"/>
      <c r="B158" s="274"/>
      <c r="C158" s="274"/>
      <c r="D158" s="274"/>
      <c r="E158" s="274"/>
      <c r="F158" s="274"/>
      <c r="G158" s="274"/>
      <c r="H158" s="274"/>
      <c r="I158" s="274"/>
      <c r="J158" s="272" t="s">
        <v>67</v>
      </c>
      <c r="K158" s="274"/>
      <c r="L158" s="274"/>
      <c r="M158" s="274"/>
      <c r="N158" s="274"/>
      <c r="O158" s="274"/>
      <c r="P158" s="278"/>
      <c r="Q158" s="278"/>
      <c r="R158" s="281"/>
      <c r="S158" s="294"/>
    </row>
    <row r="159" ht="15.75" customHeight="1">
      <c r="A159" s="278"/>
      <c r="B159" s="274"/>
      <c r="C159" s="274"/>
      <c r="D159" s="274"/>
      <c r="E159" s="274"/>
      <c r="F159" s="274"/>
      <c r="G159" s="274"/>
      <c r="H159" s="274"/>
      <c r="I159" s="274"/>
      <c r="J159" s="272" t="s">
        <v>67</v>
      </c>
      <c r="K159" s="274"/>
      <c r="L159" s="274"/>
      <c r="M159" s="274"/>
      <c r="N159" s="274"/>
      <c r="O159" s="274"/>
      <c r="P159" s="278"/>
      <c r="Q159" s="278"/>
      <c r="R159" s="281"/>
      <c r="S159" s="294"/>
    </row>
    <row r="160" ht="15.75" customHeight="1">
      <c r="A160" s="278"/>
      <c r="B160" s="274"/>
      <c r="C160" s="274"/>
      <c r="D160" s="274"/>
      <c r="E160" s="274"/>
      <c r="F160" s="274"/>
      <c r="G160" s="274"/>
      <c r="H160" s="274"/>
      <c r="I160" s="274"/>
      <c r="J160" s="272" t="s">
        <v>67</v>
      </c>
      <c r="K160" s="274"/>
      <c r="L160" s="274"/>
      <c r="M160" s="274"/>
      <c r="N160" s="274"/>
      <c r="O160" s="274"/>
      <c r="P160" s="278"/>
      <c r="Q160" s="278"/>
      <c r="R160" s="281"/>
      <c r="S160" s="294"/>
    </row>
    <row r="161" ht="15.75" customHeight="1">
      <c r="A161" s="278"/>
      <c r="B161" s="274"/>
      <c r="C161" s="274"/>
      <c r="D161" s="274"/>
      <c r="E161" s="274"/>
      <c r="F161" s="274"/>
      <c r="G161" s="274"/>
      <c r="H161" s="274"/>
      <c r="I161" s="274"/>
      <c r="J161" s="272" t="s">
        <v>67</v>
      </c>
      <c r="K161" s="274"/>
      <c r="L161" s="274"/>
      <c r="M161" s="274"/>
      <c r="N161" s="274"/>
      <c r="O161" s="274"/>
      <c r="P161" s="278"/>
      <c r="Q161" s="278"/>
      <c r="R161" s="281"/>
      <c r="S161" s="294"/>
    </row>
    <row r="162" ht="15.75" customHeight="1">
      <c r="A162" s="278"/>
      <c r="B162" s="274"/>
      <c r="C162" s="274"/>
      <c r="D162" s="274"/>
      <c r="E162" s="274"/>
      <c r="F162" s="274"/>
      <c r="G162" s="274"/>
      <c r="H162" s="274"/>
      <c r="I162" s="274"/>
      <c r="J162" s="272" t="s">
        <v>67</v>
      </c>
      <c r="K162" s="274"/>
      <c r="L162" s="274"/>
      <c r="M162" s="274"/>
      <c r="N162" s="274"/>
      <c r="O162" s="274"/>
      <c r="P162" s="278"/>
      <c r="Q162" s="278"/>
      <c r="R162" s="281"/>
      <c r="S162" s="294"/>
    </row>
    <row r="163" ht="15.75" customHeight="1">
      <c r="A163" s="278"/>
      <c r="B163" s="274"/>
      <c r="C163" s="274"/>
      <c r="D163" s="274"/>
      <c r="E163" s="274"/>
      <c r="F163" s="274"/>
      <c r="G163" s="274"/>
      <c r="H163" s="274"/>
      <c r="I163" s="274"/>
      <c r="J163" s="272" t="s">
        <v>67</v>
      </c>
      <c r="K163" s="274"/>
      <c r="L163" s="274"/>
      <c r="M163" s="274"/>
      <c r="N163" s="274"/>
      <c r="O163" s="274"/>
      <c r="P163" s="278"/>
      <c r="Q163" s="278"/>
      <c r="R163" s="281"/>
      <c r="S163" s="294"/>
    </row>
    <row r="164" ht="15.75" customHeight="1">
      <c r="A164" s="278"/>
      <c r="B164" s="274"/>
      <c r="C164" s="274"/>
      <c r="D164" s="274"/>
      <c r="E164" s="274"/>
      <c r="F164" s="274"/>
      <c r="G164" s="274"/>
      <c r="H164" s="274"/>
      <c r="I164" s="274"/>
      <c r="J164" s="272" t="s">
        <v>67</v>
      </c>
      <c r="K164" s="274"/>
      <c r="L164" s="274"/>
      <c r="M164" s="274"/>
      <c r="N164" s="274"/>
      <c r="O164" s="274"/>
      <c r="P164" s="278"/>
      <c r="Q164" s="278"/>
      <c r="R164" s="281"/>
      <c r="S164" s="294"/>
    </row>
    <row r="165" ht="15.75" customHeight="1">
      <c r="A165" s="278"/>
      <c r="B165" s="274"/>
      <c r="C165" s="274"/>
      <c r="D165" s="274"/>
      <c r="E165" s="274"/>
      <c r="F165" s="274"/>
      <c r="G165" s="274"/>
      <c r="H165" s="274"/>
      <c r="I165" s="274"/>
      <c r="J165" s="272" t="s">
        <v>67</v>
      </c>
      <c r="K165" s="274"/>
      <c r="L165" s="274"/>
      <c r="M165" s="274"/>
      <c r="N165" s="274"/>
      <c r="O165" s="274"/>
      <c r="P165" s="278"/>
      <c r="Q165" s="278"/>
      <c r="R165" s="281"/>
      <c r="S165" s="294"/>
    </row>
    <row r="166" ht="15.75" customHeight="1">
      <c r="A166" s="278"/>
      <c r="B166" s="274"/>
      <c r="C166" s="274"/>
      <c r="D166" s="274"/>
      <c r="E166" s="274"/>
      <c r="F166" s="274"/>
      <c r="G166" s="274"/>
      <c r="H166" s="274"/>
      <c r="I166" s="274"/>
      <c r="J166" s="272" t="s">
        <v>67</v>
      </c>
      <c r="K166" s="274"/>
      <c r="L166" s="274"/>
      <c r="M166" s="274"/>
      <c r="N166" s="274"/>
      <c r="O166" s="274"/>
      <c r="P166" s="278"/>
      <c r="Q166" s="278"/>
      <c r="R166" s="281"/>
      <c r="S166" s="294"/>
    </row>
    <row r="167" ht="15.75" customHeight="1">
      <c r="A167" s="278"/>
      <c r="B167" s="274"/>
      <c r="C167" s="274"/>
      <c r="D167" s="274"/>
      <c r="E167" s="274"/>
      <c r="F167" s="274"/>
      <c r="G167" s="274"/>
      <c r="H167" s="274"/>
      <c r="I167" s="274"/>
      <c r="J167" s="272" t="s">
        <v>67</v>
      </c>
      <c r="K167" s="274"/>
      <c r="L167" s="274"/>
      <c r="M167" s="274"/>
      <c r="N167" s="274"/>
      <c r="O167" s="274"/>
      <c r="P167" s="278"/>
      <c r="Q167" s="278"/>
      <c r="R167" s="281"/>
      <c r="S167" s="294"/>
    </row>
    <row r="168" ht="15.75" customHeight="1">
      <c r="A168" s="278"/>
      <c r="B168" s="274"/>
      <c r="C168" s="274"/>
      <c r="D168" s="274"/>
      <c r="E168" s="274"/>
      <c r="F168" s="274"/>
      <c r="G168" s="274"/>
      <c r="H168" s="274"/>
      <c r="I168" s="274"/>
      <c r="J168" s="272" t="s">
        <v>67</v>
      </c>
      <c r="K168" s="274"/>
      <c r="L168" s="274"/>
      <c r="M168" s="274"/>
      <c r="N168" s="274"/>
      <c r="O168" s="274"/>
      <c r="P168" s="278"/>
      <c r="Q168" s="278"/>
      <c r="R168" s="281"/>
      <c r="S168" s="294"/>
    </row>
    <row r="169" ht="15.75" customHeight="1">
      <c r="A169" s="278"/>
      <c r="B169" s="274"/>
      <c r="C169" s="274"/>
      <c r="D169" s="274"/>
      <c r="E169" s="274"/>
      <c r="F169" s="274"/>
      <c r="G169" s="274"/>
      <c r="H169" s="274"/>
      <c r="I169" s="274"/>
      <c r="J169" s="272" t="s">
        <v>67</v>
      </c>
      <c r="K169" s="274"/>
      <c r="L169" s="274"/>
      <c r="M169" s="274"/>
      <c r="N169" s="274"/>
      <c r="O169" s="274"/>
      <c r="P169" s="278"/>
      <c r="Q169" s="278"/>
      <c r="R169" s="281"/>
      <c r="S169" s="294"/>
    </row>
    <row r="170" ht="15.75" customHeight="1">
      <c r="A170" s="278"/>
      <c r="B170" s="274"/>
      <c r="C170" s="274"/>
      <c r="D170" s="274"/>
      <c r="E170" s="274"/>
      <c r="F170" s="274"/>
      <c r="G170" s="274"/>
      <c r="H170" s="274"/>
      <c r="I170" s="274"/>
      <c r="J170" s="272" t="s">
        <v>67</v>
      </c>
      <c r="K170" s="274"/>
      <c r="L170" s="274"/>
      <c r="M170" s="274"/>
      <c r="N170" s="274"/>
      <c r="O170" s="274"/>
      <c r="P170" s="278"/>
      <c r="Q170" s="278"/>
      <c r="R170" s="281"/>
      <c r="S170" s="294"/>
    </row>
    <row r="171" ht="15.75" customHeight="1">
      <c r="A171" s="278"/>
      <c r="B171" s="274"/>
      <c r="C171" s="274"/>
      <c r="D171" s="274"/>
      <c r="E171" s="274"/>
      <c r="F171" s="274"/>
      <c r="G171" s="274"/>
      <c r="H171" s="274"/>
      <c r="I171" s="274"/>
      <c r="J171" s="272" t="s">
        <v>67</v>
      </c>
      <c r="K171" s="274"/>
      <c r="L171" s="274"/>
      <c r="M171" s="274"/>
      <c r="N171" s="274"/>
      <c r="O171" s="274"/>
      <c r="P171" s="278"/>
      <c r="Q171" s="278"/>
      <c r="R171" s="281"/>
      <c r="S171" s="294"/>
    </row>
    <row r="172" ht="15.75" customHeight="1">
      <c r="A172" s="278"/>
      <c r="B172" s="274"/>
      <c r="C172" s="274"/>
      <c r="D172" s="274"/>
      <c r="E172" s="274"/>
      <c r="F172" s="274"/>
      <c r="G172" s="274"/>
      <c r="H172" s="274"/>
      <c r="I172" s="274"/>
      <c r="J172" s="272" t="s">
        <v>67</v>
      </c>
      <c r="K172" s="274"/>
      <c r="L172" s="274"/>
      <c r="M172" s="274"/>
      <c r="N172" s="274"/>
      <c r="O172" s="274"/>
      <c r="P172" s="278"/>
      <c r="Q172" s="278"/>
      <c r="R172" s="281"/>
      <c r="S172" s="294"/>
    </row>
    <row r="173" ht="15.75" customHeight="1">
      <c r="A173" s="278"/>
      <c r="B173" s="274"/>
      <c r="C173" s="274"/>
      <c r="D173" s="274"/>
      <c r="E173" s="274"/>
      <c r="F173" s="274"/>
      <c r="G173" s="274"/>
      <c r="H173" s="274"/>
      <c r="I173" s="274"/>
      <c r="J173" s="272" t="s">
        <v>67</v>
      </c>
      <c r="K173" s="274"/>
      <c r="L173" s="274"/>
      <c r="M173" s="274"/>
      <c r="N173" s="274"/>
      <c r="O173" s="274"/>
      <c r="P173" s="278"/>
      <c r="Q173" s="278"/>
      <c r="R173" s="281"/>
      <c r="S173" s="294"/>
    </row>
    <row r="174" ht="15.75" customHeight="1">
      <c r="A174" s="278"/>
      <c r="B174" s="274"/>
      <c r="C174" s="274"/>
      <c r="D174" s="274"/>
      <c r="E174" s="274"/>
      <c r="F174" s="274"/>
      <c r="G174" s="274"/>
      <c r="H174" s="274"/>
      <c r="I174" s="274"/>
      <c r="J174" s="272" t="s">
        <v>67</v>
      </c>
      <c r="K174" s="274"/>
      <c r="L174" s="274"/>
      <c r="M174" s="274"/>
      <c r="N174" s="274"/>
      <c r="O174" s="274"/>
      <c r="P174" s="278"/>
      <c r="Q174" s="278"/>
      <c r="R174" s="281"/>
      <c r="S174" s="294"/>
    </row>
    <row r="175" ht="15.75" customHeight="1">
      <c r="A175" s="278"/>
      <c r="B175" s="274"/>
      <c r="C175" s="274"/>
      <c r="D175" s="274"/>
      <c r="E175" s="274"/>
      <c r="F175" s="274"/>
      <c r="G175" s="274"/>
      <c r="H175" s="274"/>
      <c r="I175" s="274"/>
      <c r="J175" s="272" t="s">
        <v>67</v>
      </c>
      <c r="K175" s="274"/>
      <c r="L175" s="274"/>
      <c r="M175" s="274"/>
      <c r="N175" s="274"/>
      <c r="O175" s="274"/>
      <c r="P175" s="278"/>
      <c r="Q175" s="278"/>
      <c r="R175" s="281"/>
      <c r="S175" s="294"/>
    </row>
    <row r="176" ht="15.75" customHeight="1">
      <c r="A176" s="278"/>
      <c r="B176" s="274"/>
      <c r="C176" s="274"/>
      <c r="D176" s="274"/>
      <c r="E176" s="274"/>
      <c r="F176" s="274"/>
      <c r="G176" s="274"/>
      <c r="H176" s="274"/>
      <c r="I176" s="274"/>
      <c r="J176" s="272" t="s">
        <v>67</v>
      </c>
      <c r="K176" s="274"/>
      <c r="L176" s="274"/>
      <c r="M176" s="274"/>
      <c r="N176" s="274"/>
      <c r="O176" s="274"/>
      <c r="P176" s="278"/>
      <c r="Q176" s="278"/>
      <c r="R176" s="281"/>
      <c r="S176" s="294"/>
    </row>
    <row r="177" ht="15.75" customHeight="1">
      <c r="A177" s="278"/>
      <c r="B177" s="274"/>
      <c r="C177" s="274"/>
      <c r="D177" s="274"/>
      <c r="E177" s="274"/>
      <c r="F177" s="274"/>
      <c r="G177" s="274"/>
      <c r="H177" s="274"/>
      <c r="I177" s="274"/>
      <c r="J177" s="272" t="s">
        <v>67</v>
      </c>
      <c r="K177" s="274"/>
      <c r="L177" s="274"/>
      <c r="M177" s="274"/>
      <c r="N177" s="274"/>
      <c r="O177" s="274"/>
      <c r="P177" s="278"/>
      <c r="Q177" s="278"/>
      <c r="R177" s="281"/>
      <c r="S177" s="295"/>
    </row>
    <row r="178" ht="15.75" customHeight="1">
      <c r="A178" s="278"/>
      <c r="B178" s="274"/>
      <c r="C178" s="274"/>
      <c r="D178" s="274"/>
      <c r="E178" s="274"/>
      <c r="F178" s="274"/>
      <c r="G178" s="274"/>
      <c r="H178" s="274"/>
      <c r="I178" s="274"/>
      <c r="J178" s="272" t="s">
        <v>67</v>
      </c>
      <c r="K178" s="274"/>
      <c r="L178" s="274"/>
      <c r="M178" s="274"/>
      <c r="N178" s="274"/>
      <c r="O178" s="274"/>
      <c r="P178" s="278"/>
      <c r="Q178" s="278"/>
      <c r="R178" s="281"/>
      <c r="S178" s="295"/>
    </row>
    <row r="179" ht="15.75" customHeight="1">
      <c r="A179" s="278"/>
      <c r="B179" s="274"/>
      <c r="C179" s="274"/>
      <c r="D179" s="274"/>
      <c r="E179" s="274"/>
      <c r="F179" s="274"/>
      <c r="G179" s="274"/>
      <c r="H179" s="274"/>
      <c r="I179" s="274"/>
      <c r="J179" s="272" t="s">
        <v>67</v>
      </c>
      <c r="K179" s="274"/>
      <c r="L179" s="274"/>
      <c r="M179" s="274"/>
      <c r="N179" s="274"/>
      <c r="O179" s="274"/>
      <c r="P179" s="278"/>
      <c r="Q179" s="278"/>
      <c r="R179" s="281"/>
      <c r="S179" s="295"/>
    </row>
    <row r="180" ht="15.75" customHeight="1">
      <c r="A180" s="278"/>
      <c r="B180" s="274"/>
      <c r="C180" s="274"/>
      <c r="D180" s="274"/>
      <c r="E180" s="274"/>
      <c r="F180" s="274"/>
      <c r="G180" s="274"/>
      <c r="H180" s="274"/>
      <c r="I180" s="274"/>
      <c r="J180" s="272" t="s">
        <v>67</v>
      </c>
      <c r="K180" s="274"/>
      <c r="L180" s="274"/>
      <c r="M180" s="274"/>
      <c r="N180" s="274"/>
      <c r="O180" s="274"/>
      <c r="P180" s="278"/>
      <c r="Q180" s="278"/>
      <c r="R180" s="281"/>
      <c r="S180" s="295"/>
    </row>
    <row r="181" ht="15.75" customHeight="1">
      <c r="A181" s="278"/>
      <c r="B181" s="274"/>
      <c r="C181" s="274"/>
      <c r="D181" s="274"/>
      <c r="E181" s="274"/>
      <c r="F181" s="274"/>
      <c r="G181" s="274"/>
      <c r="H181" s="274"/>
      <c r="I181" s="274"/>
      <c r="J181" s="272" t="s">
        <v>67</v>
      </c>
      <c r="K181" s="274"/>
      <c r="L181" s="274"/>
      <c r="M181" s="274"/>
      <c r="N181" s="274"/>
      <c r="O181" s="274"/>
      <c r="P181" s="274"/>
      <c r="Q181" s="274"/>
      <c r="R181" s="296"/>
      <c r="S181" s="295"/>
    </row>
    <row r="182" ht="15.75" customHeight="1">
      <c r="A182" s="278"/>
      <c r="B182" s="274"/>
      <c r="C182" s="274"/>
      <c r="D182" s="274"/>
      <c r="E182" s="274"/>
      <c r="F182" s="274"/>
      <c r="G182" s="274"/>
      <c r="H182" s="274"/>
      <c r="I182" s="274"/>
      <c r="J182" s="272" t="s">
        <v>67</v>
      </c>
      <c r="K182" s="274"/>
      <c r="L182" s="274"/>
      <c r="M182" s="274"/>
      <c r="N182" s="274"/>
      <c r="O182" s="274"/>
      <c r="P182" s="274"/>
      <c r="Q182" s="274"/>
      <c r="R182" s="296"/>
      <c r="S182" s="295"/>
    </row>
    <row r="183" ht="15.75" customHeight="1">
      <c r="A183" s="278"/>
      <c r="B183" s="274"/>
      <c r="C183" s="274"/>
      <c r="D183" s="274"/>
      <c r="E183" s="274"/>
      <c r="F183" s="274"/>
      <c r="G183" s="274"/>
      <c r="H183" s="274"/>
      <c r="I183" s="274"/>
      <c r="J183" s="272" t="s">
        <v>67</v>
      </c>
      <c r="K183" s="274"/>
      <c r="L183" s="274"/>
      <c r="M183" s="274"/>
      <c r="N183" s="274"/>
      <c r="O183" s="274"/>
      <c r="P183" s="274"/>
      <c r="Q183" s="274"/>
      <c r="R183" s="296"/>
      <c r="S183" s="295"/>
    </row>
    <row r="184" ht="15.75" customHeight="1">
      <c r="A184" s="278"/>
      <c r="B184" s="274"/>
      <c r="C184" s="274"/>
      <c r="D184" s="274"/>
      <c r="E184" s="274"/>
      <c r="F184" s="274"/>
      <c r="G184" s="274"/>
      <c r="H184" s="274"/>
      <c r="I184" s="274"/>
      <c r="J184" s="272" t="s">
        <v>67</v>
      </c>
      <c r="K184" s="274"/>
      <c r="L184" s="274"/>
      <c r="M184" s="274"/>
      <c r="N184" s="274"/>
      <c r="O184" s="274"/>
      <c r="P184" s="274"/>
      <c r="Q184" s="274"/>
      <c r="R184" s="296"/>
      <c r="S184" s="295"/>
    </row>
    <row r="185" ht="15.75" customHeight="1">
      <c r="A185" s="278"/>
      <c r="B185" s="274"/>
      <c r="C185" s="274"/>
      <c r="D185" s="274"/>
      <c r="E185" s="274"/>
      <c r="F185" s="274"/>
      <c r="G185" s="274"/>
      <c r="H185" s="274"/>
      <c r="I185" s="274"/>
      <c r="J185" s="272" t="s">
        <v>67</v>
      </c>
      <c r="K185" s="274"/>
      <c r="L185" s="274"/>
      <c r="M185" s="274"/>
      <c r="N185" s="274"/>
      <c r="O185" s="274"/>
      <c r="P185" s="274"/>
      <c r="Q185" s="274"/>
      <c r="R185" s="296"/>
      <c r="S185" s="295"/>
    </row>
    <row r="186" ht="15.75" customHeight="1">
      <c r="A186" s="278"/>
      <c r="B186" s="274"/>
      <c r="C186" s="274"/>
      <c r="D186" s="274"/>
      <c r="E186" s="274"/>
      <c r="F186" s="274"/>
      <c r="G186" s="274"/>
      <c r="H186" s="274"/>
      <c r="I186" s="274"/>
      <c r="J186" s="272" t="s">
        <v>67</v>
      </c>
      <c r="K186" s="274"/>
      <c r="L186" s="274"/>
      <c r="M186" s="274"/>
      <c r="N186" s="274"/>
      <c r="O186" s="274"/>
      <c r="P186" s="274"/>
      <c r="Q186" s="274"/>
      <c r="R186" s="296"/>
      <c r="S186" s="295"/>
    </row>
    <row r="187" ht="15.75" customHeight="1">
      <c r="A187" s="278"/>
      <c r="B187" s="274"/>
      <c r="C187" s="274"/>
      <c r="D187" s="274"/>
      <c r="E187" s="274"/>
      <c r="F187" s="274"/>
      <c r="G187" s="274"/>
      <c r="H187" s="274"/>
      <c r="I187" s="274"/>
      <c r="J187" s="272" t="s">
        <v>67</v>
      </c>
      <c r="K187" s="274"/>
      <c r="L187" s="274"/>
      <c r="M187" s="274"/>
      <c r="N187" s="274"/>
      <c r="O187" s="274"/>
      <c r="P187" s="274"/>
      <c r="Q187" s="274"/>
      <c r="R187" s="296"/>
      <c r="S187" s="295"/>
    </row>
    <row r="188" ht="15.75" customHeight="1">
      <c r="A188" s="278"/>
      <c r="B188" s="274"/>
      <c r="C188" s="274"/>
      <c r="D188" s="274"/>
      <c r="E188" s="274"/>
      <c r="F188" s="274"/>
      <c r="G188" s="274"/>
      <c r="H188" s="274"/>
      <c r="I188" s="274"/>
      <c r="J188" s="272" t="s">
        <v>67</v>
      </c>
      <c r="K188" s="274"/>
      <c r="L188" s="274"/>
      <c r="M188" s="274"/>
      <c r="N188" s="274"/>
      <c r="O188" s="274"/>
      <c r="P188" s="274"/>
      <c r="Q188" s="274"/>
      <c r="R188" s="296"/>
      <c r="S188" s="295"/>
    </row>
    <row r="189" ht="15.75" customHeight="1">
      <c r="A189" s="278"/>
      <c r="B189" s="274"/>
      <c r="C189" s="274"/>
      <c r="D189" s="274"/>
      <c r="E189" s="274"/>
      <c r="F189" s="274"/>
      <c r="G189" s="274"/>
      <c r="H189" s="274"/>
      <c r="I189" s="274"/>
      <c r="J189" s="272" t="s">
        <v>67</v>
      </c>
      <c r="K189" s="274"/>
      <c r="L189" s="274"/>
      <c r="M189" s="274"/>
      <c r="N189" s="274"/>
      <c r="O189" s="274"/>
      <c r="P189" s="274"/>
      <c r="Q189" s="274"/>
      <c r="R189" s="296"/>
      <c r="S189" s="295"/>
    </row>
    <row r="190" ht="15.75" customHeight="1">
      <c r="A190" s="278"/>
      <c r="B190" s="274"/>
      <c r="C190" s="274"/>
      <c r="D190" s="274"/>
      <c r="E190" s="274"/>
      <c r="F190" s="274"/>
      <c r="G190" s="274"/>
      <c r="H190" s="274"/>
      <c r="I190" s="274"/>
      <c r="J190" s="272" t="s">
        <v>67</v>
      </c>
      <c r="K190" s="274"/>
      <c r="L190" s="274"/>
      <c r="M190" s="274"/>
      <c r="N190" s="274"/>
      <c r="O190" s="274"/>
      <c r="P190" s="274"/>
      <c r="Q190" s="274"/>
      <c r="R190" s="296"/>
      <c r="S190" s="295"/>
    </row>
    <row r="191" ht="15.75" customHeight="1">
      <c r="A191" s="278"/>
      <c r="B191" s="274"/>
      <c r="C191" s="274"/>
      <c r="D191" s="274"/>
      <c r="E191" s="274"/>
      <c r="F191" s="274"/>
      <c r="G191" s="274"/>
      <c r="H191" s="274"/>
      <c r="I191" s="274"/>
      <c r="J191" s="272" t="s">
        <v>67</v>
      </c>
      <c r="K191" s="274"/>
      <c r="L191" s="274"/>
      <c r="M191" s="274"/>
      <c r="N191" s="274"/>
      <c r="O191" s="274"/>
      <c r="P191" s="274"/>
      <c r="Q191" s="274"/>
      <c r="R191" s="296"/>
      <c r="S191" s="295"/>
    </row>
    <row r="192" ht="15.75" customHeight="1">
      <c r="A192" s="278"/>
      <c r="B192" s="274"/>
      <c r="C192" s="274"/>
      <c r="D192" s="274"/>
      <c r="E192" s="274"/>
      <c r="F192" s="274"/>
      <c r="G192" s="274"/>
      <c r="H192" s="274"/>
      <c r="I192" s="274"/>
      <c r="J192" s="272" t="s">
        <v>67</v>
      </c>
      <c r="K192" s="274"/>
      <c r="L192" s="274"/>
      <c r="M192" s="274"/>
      <c r="N192" s="274"/>
      <c r="O192" s="274"/>
      <c r="P192" s="274"/>
      <c r="Q192" s="274"/>
      <c r="R192" s="296"/>
      <c r="S192" s="295"/>
    </row>
    <row r="193" ht="15.75" customHeight="1">
      <c r="A193" s="278"/>
      <c r="B193" s="274"/>
      <c r="C193" s="274"/>
      <c r="D193" s="274"/>
      <c r="E193" s="274"/>
      <c r="F193" s="274"/>
      <c r="G193" s="274"/>
      <c r="H193" s="274"/>
      <c r="I193" s="274"/>
      <c r="J193" s="272" t="s">
        <v>67</v>
      </c>
      <c r="K193" s="274"/>
      <c r="L193" s="274"/>
      <c r="M193" s="274"/>
      <c r="N193" s="274"/>
      <c r="O193" s="274"/>
      <c r="P193" s="274"/>
      <c r="Q193" s="274"/>
      <c r="R193" s="296"/>
      <c r="S193" s="295"/>
    </row>
    <row r="194" ht="15.75" customHeight="1">
      <c r="A194" s="278"/>
      <c r="B194" s="274"/>
      <c r="C194" s="274"/>
      <c r="D194" s="274"/>
      <c r="E194" s="274"/>
      <c r="F194" s="274"/>
      <c r="G194" s="274"/>
      <c r="H194" s="274"/>
      <c r="I194" s="274"/>
      <c r="J194" s="272" t="s">
        <v>67</v>
      </c>
      <c r="K194" s="274"/>
      <c r="L194" s="274"/>
      <c r="M194" s="274"/>
      <c r="N194" s="274"/>
      <c r="O194" s="274"/>
      <c r="P194" s="274"/>
      <c r="Q194" s="274"/>
      <c r="R194" s="296"/>
      <c r="S194" s="295"/>
    </row>
    <row r="195" ht="15.75" customHeight="1">
      <c r="A195" s="278"/>
      <c r="B195" s="274"/>
      <c r="C195" s="274"/>
      <c r="D195" s="274"/>
      <c r="E195" s="274"/>
      <c r="F195" s="274"/>
      <c r="G195" s="274"/>
      <c r="H195" s="274"/>
      <c r="I195" s="274"/>
      <c r="J195" s="272" t="s">
        <v>67</v>
      </c>
      <c r="K195" s="274"/>
      <c r="L195" s="274"/>
      <c r="M195" s="274"/>
      <c r="N195" s="274"/>
      <c r="O195" s="274"/>
      <c r="P195" s="274"/>
      <c r="Q195" s="274"/>
      <c r="R195" s="296"/>
      <c r="S195" s="295"/>
    </row>
    <row r="196" ht="15.75" customHeight="1">
      <c r="A196" s="278"/>
      <c r="B196" s="274"/>
      <c r="C196" s="274"/>
      <c r="D196" s="274"/>
      <c r="E196" s="274"/>
      <c r="F196" s="274"/>
      <c r="G196" s="274"/>
      <c r="H196" s="274"/>
      <c r="I196" s="274"/>
      <c r="J196" s="272" t="s">
        <v>67</v>
      </c>
      <c r="K196" s="274"/>
      <c r="L196" s="274"/>
      <c r="M196" s="274"/>
      <c r="N196" s="274"/>
      <c r="O196" s="274"/>
      <c r="P196" s="274"/>
      <c r="Q196" s="274"/>
      <c r="R196" s="296"/>
      <c r="S196" s="295"/>
    </row>
    <row r="197" ht="15.75" customHeight="1">
      <c r="A197" s="278"/>
      <c r="B197" s="274"/>
      <c r="C197" s="274"/>
      <c r="D197" s="274"/>
      <c r="E197" s="274"/>
      <c r="F197" s="274"/>
      <c r="G197" s="274"/>
      <c r="H197" s="274"/>
      <c r="I197" s="274"/>
      <c r="J197" s="272" t="s">
        <v>67</v>
      </c>
      <c r="K197" s="274"/>
      <c r="L197" s="274"/>
      <c r="M197" s="274"/>
      <c r="N197" s="274"/>
      <c r="O197" s="274"/>
      <c r="P197" s="274"/>
      <c r="Q197" s="274"/>
      <c r="R197" s="296"/>
      <c r="S197" s="295"/>
    </row>
    <row r="198" ht="15.75" customHeight="1">
      <c r="A198" s="278"/>
      <c r="B198" s="274"/>
      <c r="C198" s="274"/>
      <c r="D198" s="274"/>
      <c r="E198" s="274"/>
      <c r="F198" s="274"/>
      <c r="G198" s="274"/>
      <c r="H198" s="274"/>
      <c r="I198" s="274"/>
      <c r="J198" s="272" t="s">
        <v>67</v>
      </c>
      <c r="K198" s="274"/>
      <c r="L198" s="274"/>
      <c r="M198" s="274"/>
      <c r="N198" s="274"/>
      <c r="O198" s="274"/>
      <c r="P198" s="274"/>
      <c r="Q198" s="274"/>
      <c r="R198" s="296"/>
      <c r="S198" s="295"/>
    </row>
    <row r="199" ht="15.75" customHeight="1">
      <c r="A199" s="278"/>
      <c r="B199" s="274"/>
      <c r="C199" s="274"/>
      <c r="D199" s="274"/>
      <c r="E199" s="274"/>
      <c r="F199" s="274"/>
      <c r="G199" s="274"/>
      <c r="H199" s="274"/>
      <c r="I199" s="274"/>
      <c r="J199" s="272" t="s">
        <v>67</v>
      </c>
      <c r="K199" s="274"/>
      <c r="L199" s="274"/>
      <c r="M199" s="274"/>
      <c r="N199" s="274"/>
      <c r="O199" s="274"/>
      <c r="P199" s="274"/>
      <c r="Q199" s="274"/>
      <c r="R199" s="296"/>
      <c r="S199" s="295"/>
    </row>
    <row r="200" ht="15.75" customHeight="1">
      <c r="A200" s="278"/>
      <c r="B200" s="274"/>
      <c r="C200" s="274"/>
      <c r="D200" s="274"/>
      <c r="E200" s="274"/>
      <c r="F200" s="274"/>
      <c r="G200" s="274"/>
      <c r="H200" s="274"/>
      <c r="I200" s="274"/>
      <c r="J200" s="272" t="s">
        <v>67</v>
      </c>
      <c r="K200" s="274"/>
      <c r="L200" s="274"/>
      <c r="M200" s="274"/>
      <c r="N200" s="274"/>
      <c r="O200" s="274"/>
      <c r="P200" s="274"/>
      <c r="Q200" s="274"/>
      <c r="R200" s="296"/>
      <c r="S200" s="295"/>
    </row>
    <row r="201" ht="15.75" customHeight="1">
      <c r="A201" s="278"/>
      <c r="B201" s="274"/>
      <c r="C201" s="274"/>
      <c r="D201" s="274"/>
      <c r="E201" s="274"/>
      <c r="F201" s="274"/>
      <c r="G201" s="274"/>
      <c r="H201" s="274"/>
      <c r="I201" s="274"/>
      <c r="J201" s="272" t="s">
        <v>67</v>
      </c>
      <c r="K201" s="274"/>
      <c r="L201" s="274"/>
      <c r="M201" s="274"/>
      <c r="N201" s="274"/>
      <c r="O201" s="274"/>
      <c r="P201" s="274"/>
      <c r="Q201" s="274"/>
      <c r="R201" s="296"/>
      <c r="S201" s="295"/>
    </row>
    <row r="202" ht="15.75" customHeight="1">
      <c r="A202" s="278"/>
      <c r="B202" s="274"/>
      <c r="C202" s="274"/>
      <c r="D202" s="274"/>
      <c r="E202" s="274"/>
      <c r="F202" s="274"/>
      <c r="G202" s="274"/>
      <c r="H202" s="274"/>
      <c r="I202" s="274"/>
      <c r="J202" s="272" t="s">
        <v>67</v>
      </c>
      <c r="K202" s="274"/>
      <c r="L202" s="274"/>
      <c r="M202" s="274"/>
      <c r="N202" s="274"/>
      <c r="O202" s="274"/>
      <c r="P202" s="274"/>
      <c r="Q202" s="274"/>
      <c r="R202" s="296"/>
      <c r="S202" s="295"/>
    </row>
    <row r="203" ht="15.75" customHeight="1">
      <c r="A203" s="278"/>
      <c r="B203" s="274"/>
      <c r="C203" s="274"/>
      <c r="D203" s="274"/>
      <c r="E203" s="274"/>
      <c r="F203" s="274"/>
      <c r="G203" s="274"/>
      <c r="H203" s="274"/>
      <c r="I203" s="274"/>
      <c r="J203" s="272" t="s">
        <v>67</v>
      </c>
      <c r="K203" s="274"/>
      <c r="L203" s="274"/>
      <c r="M203" s="274"/>
      <c r="N203" s="274"/>
      <c r="O203" s="274"/>
      <c r="P203" s="274"/>
      <c r="Q203" s="274"/>
      <c r="R203" s="296"/>
      <c r="S203" s="295"/>
    </row>
    <row r="204" ht="15.75" customHeight="1">
      <c r="A204" s="278"/>
      <c r="B204" s="274"/>
      <c r="C204" s="274"/>
      <c r="D204" s="274"/>
      <c r="E204" s="274"/>
      <c r="F204" s="274"/>
      <c r="G204" s="274"/>
      <c r="H204" s="274"/>
      <c r="I204" s="274"/>
      <c r="J204" s="272" t="s">
        <v>67</v>
      </c>
      <c r="K204" s="274"/>
      <c r="L204" s="274"/>
      <c r="M204" s="274"/>
      <c r="N204" s="274"/>
      <c r="O204" s="274"/>
      <c r="P204" s="274"/>
      <c r="Q204" s="274"/>
      <c r="R204" s="296"/>
      <c r="S204" s="295"/>
    </row>
    <row r="205" ht="15.75" customHeight="1">
      <c r="A205" s="278"/>
      <c r="B205" s="274"/>
      <c r="C205" s="274"/>
      <c r="D205" s="274"/>
      <c r="E205" s="274"/>
      <c r="F205" s="274"/>
      <c r="G205" s="274"/>
      <c r="H205" s="274"/>
      <c r="I205" s="274"/>
      <c r="J205" s="272" t="s">
        <v>67</v>
      </c>
      <c r="K205" s="274"/>
      <c r="L205" s="274"/>
      <c r="M205" s="274"/>
      <c r="N205" s="274"/>
      <c r="O205" s="274"/>
      <c r="P205" s="274"/>
      <c r="Q205" s="274"/>
      <c r="R205" s="296"/>
      <c r="S205" s="295"/>
    </row>
    <row r="206" ht="15.75" customHeight="1">
      <c r="A206" s="278"/>
      <c r="B206" s="274"/>
      <c r="C206" s="274"/>
      <c r="D206" s="274"/>
      <c r="E206" s="274"/>
      <c r="F206" s="274"/>
      <c r="G206" s="274"/>
      <c r="H206" s="274"/>
      <c r="I206" s="274"/>
      <c r="J206" s="272" t="s">
        <v>67</v>
      </c>
      <c r="K206" s="274"/>
      <c r="L206" s="274"/>
      <c r="M206" s="274"/>
      <c r="N206" s="274"/>
      <c r="O206" s="274"/>
      <c r="P206" s="274"/>
      <c r="Q206" s="274"/>
      <c r="R206" s="296"/>
      <c r="S206" s="295"/>
    </row>
    <row r="207" ht="15.75" customHeight="1">
      <c r="A207" s="278"/>
      <c r="B207" s="274"/>
      <c r="C207" s="274"/>
      <c r="D207" s="274"/>
      <c r="E207" s="274"/>
      <c r="F207" s="274"/>
      <c r="G207" s="274"/>
      <c r="H207" s="274"/>
      <c r="I207" s="274"/>
      <c r="J207" s="272" t="s">
        <v>67</v>
      </c>
      <c r="K207" s="274"/>
      <c r="L207" s="274"/>
      <c r="M207" s="274"/>
      <c r="N207" s="274"/>
      <c r="O207" s="274"/>
      <c r="P207" s="274"/>
      <c r="Q207" s="274"/>
      <c r="R207" s="296"/>
      <c r="S207" s="295"/>
    </row>
    <row r="208" ht="15.75" customHeight="1">
      <c r="A208" s="278"/>
      <c r="B208" s="274"/>
      <c r="C208" s="274"/>
      <c r="D208" s="274"/>
      <c r="E208" s="274"/>
      <c r="F208" s="274"/>
      <c r="G208" s="274"/>
      <c r="H208" s="274"/>
      <c r="I208" s="274"/>
      <c r="J208" s="272" t="s">
        <v>67</v>
      </c>
      <c r="K208" s="274"/>
      <c r="L208" s="274"/>
      <c r="M208" s="274"/>
      <c r="N208" s="274"/>
      <c r="O208" s="274"/>
      <c r="P208" s="274"/>
      <c r="Q208" s="274"/>
      <c r="R208" s="296"/>
      <c r="S208" s="295"/>
    </row>
    <row r="209" ht="15.75" customHeight="1">
      <c r="A209" s="278"/>
      <c r="B209" s="274"/>
      <c r="C209" s="274"/>
      <c r="D209" s="274"/>
      <c r="E209" s="274"/>
      <c r="F209" s="274"/>
      <c r="G209" s="274"/>
      <c r="H209" s="274"/>
      <c r="I209" s="274"/>
      <c r="J209" s="272" t="s">
        <v>67</v>
      </c>
      <c r="K209" s="274"/>
      <c r="L209" s="274"/>
      <c r="M209" s="274"/>
      <c r="N209" s="274"/>
      <c r="O209" s="274"/>
      <c r="P209" s="274"/>
      <c r="Q209" s="274"/>
      <c r="R209" s="274"/>
      <c r="S209" s="295"/>
    </row>
    <row r="210" ht="15.75" customHeight="1">
      <c r="A210" s="278"/>
      <c r="B210" s="274"/>
      <c r="C210" s="274"/>
      <c r="D210" s="274"/>
      <c r="E210" s="274"/>
      <c r="F210" s="274"/>
      <c r="G210" s="274"/>
      <c r="H210" s="274"/>
      <c r="I210" s="274"/>
      <c r="J210" s="272" t="s">
        <v>67</v>
      </c>
      <c r="K210" s="274"/>
      <c r="L210" s="274"/>
      <c r="M210" s="274"/>
      <c r="N210" s="274"/>
      <c r="O210" s="274"/>
      <c r="P210" s="274"/>
      <c r="Q210" s="274"/>
      <c r="R210" s="274"/>
      <c r="S210" s="295"/>
    </row>
    <row r="211" ht="15.75" customHeight="1">
      <c r="A211" s="278"/>
      <c r="B211" s="274"/>
      <c r="C211" s="274"/>
      <c r="D211" s="274"/>
      <c r="E211" s="274"/>
      <c r="F211" s="274"/>
      <c r="G211" s="274"/>
      <c r="H211" s="274"/>
      <c r="I211" s="274"/>
      <c r="J211" s="272" t="s">
        <v>67</v>
      </c>
      <c r="K211" s="274"/>
      <c r="L211" s="274"/>
      <c r="M211" s="274"/>
      <c r="N211" s="274"/>
      <c r="O211" s="274"/>
      <c r="P211" s="274"/>
      <c r="Q211" s="274"/>
      <c r="R211" s="274"/>
      <c r="S211" s="295"/>
    </row>
    <row r="212" ht="15.75" customHeight="1">
      <c r="A212" s="278"/>
      <c r="B212" s="274"/>
      <c r="C212" s="274"/>
      <c r="D212" s="274"/>
      <c r="E212" s="274"/>
      <c r="F212" s="274"/>
      <c r="G212" s="274"/>
      <c r="H212" s="274"/>
      <c r="I212" s="274"/>
      <c r="J212" s="272" t="s">
        <v>67</v>
      </c>
      <c r="K212" s="274"/>
      <c r="L212" s="274"/>
      <c r="M212" s="274"/>
      <c r="N212" s="274"/>
      <c r="O212" s="274"/>
      <c r="P212" s="274"/>
      <c r="Q212" s="274"/>
      <c r="R212" s="274"/>
      <c r="S212" s="295"/>
    </row>
    <row r="213" ht="15.75" customHeight="1">
      <c r="A213" s="278"/>
      <c r="B213" s="274"/>
      <c r="C213" s="274"/>
      <c r="D213" s="274"/>
      <c r="E213" s="274"/>
      <c r="F213" s="274"/>
      <c r="G213" s="274"/>
      <c r="H213" s="274"/>
      <c r="I213" s="274"/>
      <c r="J213" s="272" t="s">
        <v>67</v>
      </c>
      <c r="K213" s="274"/>
      <c r="L213" s="274"/>
      <c r="M213" s="274"/>
      <c r="N213" s="274"/>
      <c r="O213" s="274"/>
      <c r="P213" s="274"/>
      <c r="Q213" s="274"/>
      <c r="R213" s="274"/>
      <c r="S213" s="295"/>
    </row>
    <row r="214" ht="15.75" customHeight="1">
      <c r="A214" s="278"/>
      <c r="B214" s="274"/>
      <c r="C214" s="274"/>
      <c r="D214" s="274"/>
      <c r="E214" s="274"/>
      <c r="F214" s="274"/>
      <c r="G214" s="274"/>
      <c r="H214" s="274"/>
      <c r="I214" s="274"/>
      <c r="J214" s="272" t="s">
        <v>67</v>
      </c>
      <c r="K214" s="274"/>
      <c r="L214" s="274"/>
      <c r="M214" s="274"/>
      <c r="N214" s="274"/>
      <c r="O214" s="274"/>
      <c r="P214" s="274"/>
      <c r="Q214" s="274"/>
      <c r="R214" s="274"/>
      <c r="S214" s="295"/>
    </row>
    <row r="215" ht="15.75" customHeight="1">
      <c r="A215" s="278"/>
      <c r="B215" s="274"/>
      <c r="C215" s="274"/>
      <c r="D215" s="274"/>
      <c r="E215" s="274"/>
      <c r="F215" s="274"/>
      <c r="G215" s="274"/>
      <c r="H215" s="274"/>
      <c r="I215" s="274"/>
      <c r="J215" s="272" t="s">
        <v>67</v>
      </c>
      <c r="K215" s="274"/>
      <c r="L215" s="274"/>
      <c r="M215" s="274"/>
      <c r="N215" s="274"/>
      <c r="O215" s="274"/>
      <c r="P215" s="274"/>
      <c r="Q215" s="274"/>
      <c r="R215" s="274"/>
      <c r="S215" s="295"/>
    </row>
    <row r="216" ht="15.75" customHeight="1">
      <c r="A216" s="278"/>
      <c r="B216" s="274"/>
      <c r="C216" s="274"/>
      <c r="D216" s="274"/>
      <c r="E216" s="274"/>
      <c r="F216" s="274"/>
      <c r="G216" s="274"/>
      <c r="H216" s="274"/>
      <c r="I216" s="274"/>
      <c r="J216" s="272" t="s">
        <v>67</v>
      </c>
      <c r="K216" s="274"/>
      <c r="L216" s="274"/>
      <c r="M216" s="274"/>
      <c r="N216" s="274"/>
      <c r="O216" s="274"/>
      <c r="P216" s="274"/>
      <c r="Q216" s="274"/>
      <c r="R216" s="274"/>
      <c r="S216" s="274"/>
    </row>
    <row r="217" ht="15.75" customHeight="1">
      <c r="A217" s="278"/>
      <c r="B217" s="274"/>
      <c r="C217" s="274"/>
      <c r="D217" s="274"/>
      <c r="E217" s="274"/>
      <c r="F217" s="274"/>
      <c r="G217" s="274"/>
      <c r="H217" s="274"/>
      <c r="I217" s="274"/>
      <c r="J217" s="272" t="s">
        <v>67</v>
      </c>
      <c r="K217" s="274"/>
      <c r="L217" s="274"/>
      <c r="M217" s="274"/>
      <c r="N217" s="274"/>
      <c r="O217" s="274"/>
      <c r="P217" s="274"/>
      <c r="Q217" s="274"/>
      <c r="R217" s="274"/>
      <c r="S217" s="274"/>
    </row>
    <row r="218" ht="15.75" customHeight="1">
      <c r="A218" s="278"/>
      <c r="B218" s="274"/>
      <c r="C218" s="274"/>
      <c r="D218" s="274"/>
      <c r="E218" s="274"/>
      <c r="F218" s="274"/>
      <c r="G218" s="274"/>
      <c r="H218" s="274"/>
      <c r="I218" s="274"/>
      <c r="J218" s="272" t="s">
        <v>67</v>
      </c>
      <c r="K218" s="274"/>
      <c r="L218" s="274"/>
      <c r="M218" s="274"/>
      <c r="N218" s="274"/>
      <c r="O218" s="274"/>
      <c r="P218" s="274"/>
      <c r="Q218" s="274"/>
      <c r="R218" s="274"/>
      <c r="S218" s="274"/>
    </row>
    <row r="219" ht="15.75" customHeight="1">
      <c r="A219" s="278"/>
      <c r="B219" s="274"/>
      <c r="C219" s="274"/>
      <c r="D219" s="274"/>
      <c r="E219" s="274"/>
      <c r="F219" s="274"/>
      <c r="G219" s="274"/>
      <c r="H219" s="274"/>
      <c r="I219" s="274"/>
      <c r="J219" s="272" t="s">
        <v>67</v>
      </c>
      <c r="K219" s="274"/>
      <c r="L219" s="274"/>
      <c r="M219" s="274"/>
      <c r="N219" s="274"/>
      <c r="O219" s="274"/>
      <c r="P219" s="274"/>
      <c r="Q219" s="274"/>
      <c r="R219" s="274"/>
      <c r="S219" s="274"/>
    </row>
    <row r="220" ht="15.75" customHeight="1">
      <c r="A220" s="278"/>
      <c r="B220" s="274"/>
      <c r="C220" s="274"/>
      <c r="D220" s="274"/>
      <c r="E220" s="274"/>
      <c r="F220" s="274"/>
      <c r="G220" s="274"/>
      <c r="H220" s="274"/>
      <c r="I220" s="274"/>
      <c r="J220" s="272" t="s">
        <v>67</v>
      </c>
      <c r="K220" s="274"/>
      <c r="L220" s="274"/>
      <c r="M220" s="274"/>
      <c r="N220" s="274"/>
      <c r="O220" s="274"/>
      <c r="P220" s="274"/>
      <c r="Q220" s="274"/>
      <c r="R220" s="274"/>
      <c r="S220" s="274"/>
    </row>
    <row r="221" ht="15.75" customHeight="1">
      <c r="A221" s="278"/>
      <c r="B221" s="274"/>
      <c r="C221" s="274"/>
      <c r="D221" s="274"/>
      <c r="E221" s="274"/>
      <c r="F221" s="274"/>
      <c r="G221" s="274"/>
      <c r="H221" s="274"/>
      <c r="I221" s="274"/>
      <c r="J221" s="272" t="s">
        <v>67</v>
      </c>
      <c r="K221" s="274"/>
      <c r="L221" s="274"/>
      <c r="M221" s="274"/>
      <c r="N221" s="274"/>
      <c r="O221" s="274"/>
      <c r="P221" s="274"/>
      <c r="Q221" s="274"/>
      <c r="R221" s="274"/>
      <c r="S221" s="274"/>
    </row>
    <row r="222" ht="15.75" customHeight="1">
      <c r="A222" s="278"/>
      <c r="B222" s="274"/>
      <c r="C222" s="274"/>
      <c r="D222" s="274"/>
      <c r="E222" s="274"/>
      <c r="F222" s="274"/>
      <c r="G222" s="274"/>
      <c r="H222" s="274"/>
      <c r="I222" s="274"/>
      <c r="J222" s="272" t="s">
        <v>67</v>
      </c>
      <c r="K222" s="274"/>
      <c r="L222" s="274"/>
      <c r="M222" s="274"/>
      <c r="N222" s="274"/>
      <c r="O222" s="274"/>
      <c r="P222" s="274"/>
      <c r="Q222" s="274"/>
      <c r="R222" s="274"/>
      <c r="S222" s="274"/>
    </row>
    <row r="223" ht="15.75" customHeight="1">
      <c r="A223" s="278"/>
      <c r="B223" s="274"/>
      <c r="C223" s="274"/>
      <c r="D223" s="274"/>
      <c r="E223" s="274"/>
      <c r="F223" s="274"/>
      <c r="G223" s="274"/>
      <c r="H223" s="274"/>
      <c r="I223" s="274"/>
      <c r="J223" s="272" t="s">
        <v>67</v>
      </c>
      <c r="K223" s="274"/>
      <c r="L223" s="274"/>
      <c r="M223" s="274"/>
      <c r="N223" s="274"/>
      <c r="O223" s="274"/>
      <c r="P223" s="274"/>
      <c r="Q223" s="274"/>
      <c r="R223" s="274"/>
      <c r="S223" s="274"/>
    </row>
    <row r="224" ht="15.75" customHeight="1">
      <c r="A224" s="278"/>
      <c r="B224" s="274"/>
      <c r="C224" s="274"/>
      <c r="D224" s="274"/>
      <c r="E224" s="274"/>
      <c r="F224" s="274"/>
      <c r="G224" s="274"/>
      <c r="H224" s="274"/>
      <c r="I224" s="274"/>
      <c r="J224" s="272" t="s">
        <v>67</v>
      </c>
      <c r="K224" s="274"/>
      <c r="L224" s="274"/>
      <c r="M224" s="274"/>
      <c r="N224" s="274"/>
      <c r="O224" s="274"/>
      <c r="P224" s="274"/>
      <c r="Q224" s="274"/>
      <c r="R224" s="274"/>
      <c r="S224" s="274"/>
    </row>
    <row r="225" ht="15.75" customHeight="1">
      <c r="A225" s="278"/>
      <c r="B225" s="274"/>
      <c r="C225" s="274"/>
      <c r="D225" s="274"/>
      <c r="E225" s="274"/>
      <c r="F225" s="274"/>
      <c r="G225" s="274"/>
      <c r="H225" s="274"/>
      <c r="I225" s="274"/>
      <c r="J225" s="272" t="s">
        <v>67</v>
      </c>
      <c r="K225" s="274"/>
      <c r="L225" s="274"/>
      <c r="M225" s="274"/>
      <c r="N225" s="274"/>
      <c r="O225" s="274"/>
      <c r="P225" s="274"/>
      <c r="Q225" s="274"/>
      <c r="R225" s="274"/>
      <c r="S225" s="274"/>
    </row>
    <row r="226" ht="15.75" customHeight="1">
      <c r="A226" s="278"/>
      <c r="B226" s="274"/>
      <c r="C226" s="274"/>
      <c r="D226" s="274"/>
      <c r="E226" s="274"/>
      <c r="F226" s="274"/>
      <c r="G226" s="274"/>
      <c r="H226" s="274"/>
      <c r="I226" s="274"/>
      <c r="J226" s="272" t="s">
        <v>67</v>
      </c>
      <c r="K226" s="274"/>
      <c r="L226" s="274"/>
      <c r="M226" s="274"/>
      <c r="N226" s="274"/>
      <c r="O226" s="274"/>
      <c r="P226" s="274"/>
      <c r="Q226" s="274"/>
      <c r="R226" s="274"/>
      <c r="S226" s="274"/>
    </row>
    <row r="227" ht="15.75" customHeight="1">
      <c r="A227" s="278"/>
      <c r="B227" s="274"/>
      <c r="C227" s="274"/>
      <c r="D227" s="274"/>
      <c r="E227" s="274"/>
      <c r="F227" s="274"/>
      <c r="G227" s="274"/>
      <c r="H227" s="274"/>
      <c r="I227" s="274"/>
      <c r="J227" s="272" t="s">
        <v>67</v>
      </c>
      <c r="K227" s="274"/>
      <c r="L227" s="274"/>
      <c r="M227" s="274"/>
      <c r="N227" s="274"/>
      <c r="O227" s="274"/>
      <c r="P227" s="274"/>
      <c r="Q227" s="274"/>
      <c r="R227" s="274"/>
      <c r="S227" s="274"/>
    </row>
    <row r="228" ht="15.75" customHeight="1">
      <c r="A228" s="278"/>
      <c r="B228" s="274"/>
      <c r="C228" s="274"/>
      <c r="D228" s="274"/>
      <c r="E228" s="274"/>
      <c r="F228" s="274"/>
      <c r="G228" s="274"/>
      <c r="H228" s="274"/>
      <c r="I228" s="274"/>
      <c r="J228" s="272" t="s">
        <v>67</v>
      </c>
      <c r="K228" s="274"/>
      <c r="L228" s="274"/>
      <c r="M228" s="274"/>
      <c r="N228" s="274"/>
      <c r="O228" s="274"/>
      <c r="P228" s="274"/>
      <c r="Q228" s="274"/>
      <c r="R228" s="274"/>
      <c r="S228" s="274"/>
    </row>
    <row r="229" ht="15.75" customHeight="1">
      <c r="A229" s="278"/>
      <c r="B229" s="274"/>
      <c r="C229" s="274"/>
      <c r="D229" s="274"/>
      <c r="E229" s="274"/>
      <c r="F229" s="274"/>
      <c r="G229" s="274"/>
      <c r="H229" s="274"/>
      <c r="I229" s="274"/>
      <c r="J229" s="272" t="s">
        <v>67</v>
      </c>
      <c r="K229" s="274"/>
      <c r="L229" s="274"/>
      <c r="M229" s="274"/>
      <c r="N229" s="274"/>
      <c r="O229" s="274"/>
      <c r="P229" s="274"/>
      <c r="Q229" s="274"/>
      <c r="R229" s="274"/>
      <c r="S229" s="274"/>
    </row>
    <row r="230" ht="15.75" customHeight="1">
      <c r="A230" s="278"/>
      <c r="B230" s="274"/>
      <c r="C230" s="274"/>
      <c r="D230" s="274"/>
      <c r="E230" s="274"/>
      <c r="F230" s="274"/>
      <c r="G230" s="274"/>
      <c r="H230" s="274"/>
      <c r="I230" s="274"/>
      <c r="J230" s="272" t="s">
        <v>67</v>
      </c>
      <c r="K230" s="274"/>
      <c r="L230" s="274"/>
      <c r="M230" s="274"/>
      <c r="N230" s="274"/>
      <c r="O230" s="274"/>
      <c r="P230" s="274"/>
      <c r="Q230" s="274"/>
      <c r="R230" s="274"/>
      <c r="S230" s="274"/>
    </row>
    <row r="231" ht="15.75" customHeight="1">
      <c r="A231" s="278"/>
      <c r="B231" s="274"/>
      <c r="C231" s="274"/>
      <c r="D231" s="274"/>
      <c r="E231" s="274"/>
      <c r="F231" s="274"/>
      <c r="G231" s="274"/>
      <c r="H231" s="274"/>
      <c r="I231" s="274"/>
      <c r="J231" s="272" t="s">
        <v>67</v>
      </c>
      <c r="K231" s="274"/>
      <c r="L231" s="274"/>
      <c r="M231" s="274"/>
      <c r="N231" s="274"/>
      <c r="O231" s="274"/>
      <c r="P231" s="274"/>
      <c r="Q231" s="274"/>
      <c r="R231" s="274"/>
      <c r="S231" s="274"/>
    </row>
    <row r="232" ht="15.75" customHeight="1">
      <c r="A232" s="278"/>
      <c r="B232" s="274"/>
      <c r="C232" s="274"/>
      <c r="D232" s="274"/>
      <c r="E232" s="274"/>
      <c r="F232" s="274"/>
      <c r="G232" s="274"/>
      <c r="H232" s="274"/>
      <c r="I232" s="274"/>
      <c r="J232" s="272" t="s">
        <v>67</v>
      </c>
      <c r="K232" s="274"/>
      <c r="L232" s="274"/>
      <c r="M232" s="274"/>
      <c r="N232" s="274"/>
      <c r="O232" s="274"/>
      <c r="P232" s="274"/>
      <c r="Q232" s="274"/>
      <c r="R232" s="274"/>
      <c r="S232" s="274"/>
    </row>
    <row r="233" ht="15.75" customHeight="1">
      <c r="A233" s="278"/>
      <c r="B233" s="274"/>
      <c r="C233" s="274"/>
      <c r="D233" s="274"/>
      <c r="E233" s="274"/>
      <c r="F233" s="274"/>
      <c r="G233" s="274"/>
      <c r="H233" s="274"/>
      <c r="I233" s="274"/>
      <c r="J233" s="272" t="s">
        <v>67</v>
      </c>
      <c r="K233" s="274"/>
      <c r="L233" s="274"/>
      <c r="M233" s="274"/>
      <c r="N233" s="274"/>
      <c r="O233" s="274"/>
      <c r="P233" s="274"/>
      <c r="Q233" s="274"/>
      <c r="R233" s="274"/>
      <c r="S233" s="274"/>
    </row>
    <row r="234" ht="15.75" customHeight="1">
      <c r="A234" s="278"/>
      <c r="B234" s="274"/>
      <c r="C234" s="274"/>
      <c r="D234" s="274"/>
      <c r="E234" s="274"/>
      <c r="F234" s="274"/>
      <c r="G234" s="274"/>
      <c r="H234" s="274"/>
      <c r="I234" s="274"/>
      <c r="J234" s="272" t="s">
        <v>67</v>
      </c>
      <c r="K234" s="274"/>
      <c r="L234" s="274"/>
      <c r="M234" s="274"/>
      <c r="N234" s="274"/>
      <c r="O234" s="274"/>
      <c r="P234" s="274"/>
      <c r="Q234" s="274"/>
      <c r="R234" s="274"/>
      <c r="S234" s="274"/>
    </row>
    <row r="235" ht="15.75" customHeight="1">
      <c r="A235" s="278"/>
      <c r="B235" s="274"/>
      <c r="C235" s="274"/>
      <c r="D235" s="274"/>
      <c r="E235" s="274"/>
      <c r="F235" s="274"/>
      <c r="G235" s="274"/>
      <c r="H235" s="274"/>
      <c r="I235" s="274"/>
      <c r="J235" s="272" t="s">
        <v>67</v>
      </c>
      <c r="K235" s="274"/>
      <c r="L235" s="274"/>
      <c r="M235" s="274"/>
      <c r="N235" s="274"/>
      <c r="O235" s="274"/>
      <c r="P235" s="274"/>
      <c r="Q235" s="274"/>
      <c r="R235" s="274"/>
      <c r="S235" s="274"/>
    </row>
    <row r="236" ht="15.75" customHeight="1">
      <c r="A236" s="278"/>
      <c r="B236" s="274"/>
      <c r="C236" s="274"/>
      <c r="D236" s="274"/>
      <c r="E236" s="274"/>
      <c r="F236" s="274"/>
      <c r="G236" s="274"/>
      <c r="H236" s="274"/>
      <c r="I236" s="274"/>
      <c r="J236" s="272" t="s">
        <v>67</v>
      </c>
      <c r="K236" s="274"/>
      <c r="L236" s="274"/>
      <c r="M236" s="274"/>
      <c r="N236" s="274"/>
      <c r="O236" s="274"/>
      <c r="P236" s="274"/>
      <c r="Q236" s="274"/>
      <c r="R236" s="274"/>
      <c r="S236" s="274"/>
    </row>
    <row r="237" ht="15.75" customHeight="1">
      <c r="A237" s="278"/>
      <c r="B237" s="274"/>
      <c r="C237" s="274"/>
      <c r="D237" s="274"/>
      <c r="E237" s="274"/>
      <c r="F237" s="274"/>
      <c r="G237" s="274"/>
      <c r="H237" s="274"/>
      <c r="I237" s="274"/>
      <c r="J237" s="272" t="s">
        <v>67</v>
      </c>
      <c r="K237" s="274"/>
      <c r="L237" s="274"/>
      <c r="M237" s="274"/>
      <c r="N237" s="274"/>
      <c r="O237" s="274"/>
      <c r="P237" s="274"/>
      <c r="Q237" s="274"/>
      <c r="R237" s="274"/>
      <c r="S237" s="274"/>
    </row>
    <row r="238" ht="15.75" customHeight="1">
      <c r="A238" s="278"/>
      <c r="B238" s="274"/>
      <c r="C238" s="274"/>
      <c r="D238" s="274"/>
      <c r="E238" s="274"/>
      <c r="F238" s="274"/>
      <c r="G238" s="274"/>
      <c r="H238" s="274"/>
      <c r="I238" s="274"/>
      <c r="J238" s="272" t="s">
        <v>67</v>
      </c>
      <c r="K238" s="274"/>
      <c r="L238" s="274"/>
      <c r="M238" s="274"/>
      <c r="N238" s="274"/>
      <c r="O238" s="274"/>
      <c r="P238" s="274"/>
      <c r="Q238" s="274"/>
      <c r="R238" s="274"/>
      <c r="S238" s="274"/>
    </row>
    <row r="239" ht="15.75" customHeight="1">
      <c r="A239" s="278"/>
      <c r="B239" s="274"/>
      <c r="C239" s="274"/>
      <c r="D239" s="274"/>
      <c r="E239" s="274"/>
      <c r="F239" s="274"/>
      <c r="G239" s="274"/>
      <c r="H239" s="274"/>
      <c r="I239" s="274"/>
      <c r="J239" s="272" t="s">
        <v>67</v>
      </c>
      <c r="K239" s="274"/>
      <c r="L239" s="274"/>
      <c r="M239" s="274"/>
      <c r="N239" s="274"/>
      <c r="O239" s="274"/>
      <c r="P239" s="274"/>
      <c r="Q239" s="274"/>
      <c r="R239" s="274"/>
      <c r="S239" s="274"/>
    </row>
    <row r="240" ht="15.75" customHeight="1">
      <c r="A240" s="278"/>
      <c r="B240" s="274"/>
      <c r="C240" s="274"/>
      <c r="D240" s="274"/>
      <c r="E240" s="274"/>
      <c r="F240" s="274"/>
      <c r="G240" s="274"/>
      <c r="H240" s="274"/>
      <c r="I240" s="274"/>
      <c r="J240" s="272" t="s">
        <v>67</v>
      </c>
      <c r="K240" s="274"/>
      <c r="L240" s="274"/>
      <c r="M240" s="274"/>
      <c r="N240" s="274"/>
      <c r="O240" s="274"/>
      <c r="P240" s="274"/>
      <c r="Q240" s="274"/>
      <c r="R240" s="274"/>
      <c r="S240" s="274"/>
    </row>
    <row r="241" ht="15.75" customHeight="1">
      <c r="A241" s="278"/>
      <c r="B241" s="274"/>
      <c r="C241" s="274"/>
      <c r="D241" s="274"/>
      <c r="E241" s="274"/>
      <c r="F241" s="274"/>
      <c r="G241" s="274"/>
      <c r="H241" s="274"/>
      <c r="I241" s="274"/>
      <c r="J241" s="272" t="s">
        <v>67</v>
      </c>
      <c r="K241" s="274"/>
      <c r="L241" s="274"/>
      <c r="M241" s="274"/>
      <c r="N241" s="274"/>
      <c r="O241" s="274"/>
      <c r="P241" s="274"/>
      <c r="Q241" s="274"/>
      <c r="R241" s="274"/>
      <c r="S241" s="274"/>
    </row>
    <row r="242" ht="15.75" customHeight="1">
      <c r="A242" s="278"/>
      <c r="B242" s="274"/>
      <c r="C242" s="274"/>
      <c r="D242" s="274"/>
      <c r="E242" s="274"/>
      <c r="F242" s="274"/>
      <c r="G242" s="274"/>
      <c r="H242" s="274"/>
      <c r="I242" s="274"/>
      <c r="J242" s="272" t="s">
        <v>67</v>
      </c>
      <c r="K242" s="274"/>
      <c r="L242" s="274"/>
      <c r="M242" s="274"/>
      <c r="N242" s="274"/>
      <c r="O242" s="274"/>
      <c r="P242" s="274"/>
      <c r="Q242" s="274"/>
      <c r="R242" s="274"/>
      <c r="S242" s="274"/>
    </row>
    <row r="243" ht="15.75" customHeight="1">
      <c r="A243" s="278"/>
      <c r="B243" s="274"/>
      <c r="C243" s="274"/>
      <c r="D243" s="274"/>
      <c r="E243" s="274"/>
      <c r="F243" s="274"/>
      <c r="G243" s="274"/>
      <c r="H243" s="274"/>
      <c r="I243" s="274"/>
      <c r="J243" s="272" t="s">
        <v>67</v>
      </c>
      <c r="K243" s="274"/>
      <c r="L243" s="274"/>
      <c r="M243" s="274"/>
      <c r="N243" s="274"/>
      <c r="O243" s="274"/>
      <c r="P243" s="274"/>
      <c r="Q243" s="274"/>
      <c r="R243" s="274"/>
      <c r="S243" s="274"/>
    </row>
    <row r="244" ht="15.75" customHeight="1">
      <c r="A244" s="278"/>
      <c r="B244" s="274"/>
      <c r="C244" s="274"/>
      <c r="D244" s="274"/>
      <c r="E244" s="274"/>
      <c r="F244" s="274"/>
      <c r="G244" s="274"/>
      <c r="H244" s="274"/>
      <c r="I244" s="274"/>
      <c r="J244" s="272" t="s">
        <v>67</v>
      </c>
      <c r="K244" s="274"/>
      <c r="L244" s="274"/>
      <c r="M244" s="274"/>
      <c r="N244" s="274"/>
      <c r="O244" s="274"/>
      <c r="P244" s="274"/>
      <c r="Q244" s="274"/>
      <c r="R244" s="274"/>
      <c r="S244" s="274"/>
    </row>
    <row r="245" ht="15.75" customHeight="1">
      <c r="A245" s="278"/>
      <c r="B245" s="274"/>
      <c r="C245" s="274"/>
      <c r="D245" s="274"/>
      <c r="E245" s="274"/>
      <c r="F245" s="274"/>
      <c r="G245" s="274"/>
      <c r="H245" s="274"/>
      <c r="I245" s="274"/>
      <c r="J245" s="272" t="s">
        <v>67</v>
      </c>
      <c r="K245" s="274"/>
      <c r="L245" s="274"/>
      <c r="M245" s="274"/>
      <c r="N245" s="274"/>
      <c r="O245" s="274"/>
      <c r="P245" s="274"/>
      <c r="Q245" s="274"/>
      <c r="R245" s="274"/>
      <c r="S245" s="274"/>
    </row>
    <row r="246" ht="15.75" customHeight="1">
      <c r="A246" s="278"/>
      <c r="B246" s="274"/>
      <c r="C246" s="274"/>
      <c r="D246" s="274"/>
      <c r="E246" s="274"/>
      <c r="F246" s="274"/>
      <c r="G246" s="274"/>
      <c r="H246" s="274"/>
      <c r="I246" s="274"/>
      <c r="J246" s="272" t="s">
        <v>67</v>
      </c>
      <c r="K246" s="274"/>
      <c r="L246" s="274"/>
      <c r="M246" s="274"/>
      <c r="N246" s="274"/>
      <c r="O246" s="274"/>
      <c r="P246" s="274"/>
      <c r="Q246" s="274"/>
      <c r="R246" s="274"/>
      <c r="S246" s="274"/>
    </row>
    <row r="247" ht="15.75" customHeight="1">
      <c r="A247" s="278"/>
      <c r="B247" s="274"/>
      <c r="C247" s="274"/>
      <c r="D247" s="274"/>
      <c r="E247" s="274"/>
      <c r="F247" s="274"/>
      <c r="G247" s="274"/>
      <c r="H247" s="274"/>
      <c r="I247" s="274"/>
      <c r="J247" s="272" t="s">
        <v>67</v>
      </c>
      <c r="K247" s="274"/>
      <c r="L247" s="274"/>
      <c r="M247" s="274"/>
      <c r="N247" s="274"/>
      <c r="O247" s="274"/>
      <c r="P247" s="274"/>
      <c r="Q247" s="274"/>
      <c r="R247" s="274"/>
      <c r="S247" s="274"/>
    </row>
    <row r="248" ht="15.75" customHeight="1">
      <c r="A248" s="278"/>
      <c r="B248" s="274"/>
      <c r="C248" s="274"/>
      <c r="D248" s="274"/>
      <c r="E248" s="274"/>
      <c r="F248" s="274"/>
      <c r="G248" s="274"/>
      <c r="H248" s="274"/>
      <c r="I248" s="274"/>
      <c r="J248" s="272" t="s">
        <v>67</v>
      </c>
      <c r="K248" s="274"/>
      <c r="L248" s="274"/>
      <c r="M248" s="274"/>
      <c r="N248" s="274"/>
      <c r="O248" s="274"/>
      <c r="P248" s="274"/>
      <c r="Q248" s="274"/>
      <c r="R248" s="274"/>
      <c r="S248" s="274"/>
    </row>
    <row r="249" ht="15.75" customHeight="1">
      <c r="A249" s="278"/>
      <c r="B249" s="274"/>
      <c r="C249" s="274"/>
      <c r="D249" s="274"/>
      <c r="E249" s="274"/>
      <c r="F249" s="274"/>
      <c r="G249" s="274"/>
      <c r="H249" s="274"/>
      <c r="I249" s="274"/>
      <c r="J249" s="272" t="s">
        <v>67</v>
      </c>
      <c r="K249" s="274"/>
      <c r="L249" s="274"/>
      <c r="M249" s="274"/>
      <c r="N249" s="274"/>
      <c r="O249" s="274"/>
      <c r="P249" s="274"/>
      <c r="Q249" s="274"/>
      <c r="R249" s="274"/>
      <c r="S249" s="274"/>
    </row>
    <row r="250" ht="15.75" customHeight="1">
      <c r="A250" s="278"/>
      <c r="B250" s="274"/>
      <c r="C250" s="274"/>
      <c r="D250" s="274"/>
      <c r="E250" s="274"/>
      <c r="F250" s="274"/>
      <c r="G250" s="274"/>
      <c r="H250" s="274"/>
      <c r="I250" s="274"/>
      <c r="J250" s="272" t="s">
        <v>67</v>
      </c>
      <c r="K250" s="274"/>
      <c r="L250" s="274"/>
      <c r="M250" s="274"/>
      <c r="N250" s="274"/>
      <c r="O250" s="274"/>
      <c r="P250" s="274"/>
      <c r="Q250" s="274"/>
      <c r="R250" s="274"/>
      <c r="S250" s="274"/>
    </row>
    <row r="251" ht="15.75" customHeight="1">
      <c r="A251" s="278"/>
      <c r="B251" s="274"/>
      <c r="C251" s="274"/>
      <c r="D251" s="274"/>
      <c r="E251" s="274"/>
      <c r="F251" s="274"/>
      <c r="G251" s="274"/>
      <c r="H251" s="274"/>
      <c r="I251" s="274"/>
      <c r="J251" s="272" t="s">
        <v>67</v>
      </c>
      <c r="K251" s="274"/>
      <c r="L251" s="274"/>
      <c r="M251" s="274"/>
      <c r="N251" s="274"/>
      <c r="O251" s="274"/>
      <c r="P251" s="274"/>
      <c r="Q251" s="274"/>
      <c r="R251" s="274"/>
      <c r="S251" s="274"/>
    </row>
    <row r="252" ht="15.75" customHeight="1">
      <c r="A252" s="278"/>
      <c r="B252" s="274"/>
      <c r="C252" s="274"/>
      <c r="D252" s="274"/>
      <c r="E252" s="274"/>
      <c r="F252" s="274"/>
      <c r="G252" s="274"/>
      <c r="H252" s="274"/>
      <c r="I252" s="274"/>
      <c r="J252" s="272" t="s">
        <v>67</v>
      </c>
      <c r="K252" s="274"/>
      <c r="L252" s="274"/>
      <c r="M252" s="274"/>
      <c r="N252" s="274"/>
      <c r="O252" s="274"/>
      <c r="P252" s="274"/>
      <c r="Q252" s="274"/>
      <c r="R252" s="274"/>
      <c r="S252" s="274"/>
    </row>
    <row r="253" ht="15.75" customHeight="1">
      <c r="A253" s="278"/>
      <c r="B253" s="274"/>
      <c r="C253" s="274"/>
      <c r="D253" s="274"/>
      <c r="E253" s="274"/>
      <c r="F253" s="274"/>
      <c r="G253" s="274"/>
      <c r="H253" s="274"/>
      <c r="I253" s="274"/>
      <c r="J253" s="272" t="s">
        <v>67</v>
      </c>
      <c r="K253" s="274"/>
      <c r="L253" s="274"/>
      <c r="M253" s="274"/>
      <c r="N253" s="274"/>
      <c r="O253" s="274"/>
      <c r="P253" s="274"/>
      <c r="Q253" s="274"/>
      <c r="R253" s="274"/>
      <c r="S253" s="274"/>
    </row>
    <row r="254" ht="15.75" customHeight="1">
      <c r="A254" s="278"/>
      <c r="B254" s="274"/>
      <c r="C254" s="274"/>
      <c r="D254" s="274"/>
      <c r="E254" s="274"/>
      <c r="F254" s="274"/>
      <c r="G254" s="274"/>
      <c r="H254" s="274"/>
      <c r="I254" s="274"/>
      <c r="J254" s="272" t="s">
        <v>67</v>
      </c>
      <c r="K254" s="274"/>
      <c r="L254" s="274"/>
      <c r="M254" s="274"/>
      <c r="N254" s="274"/>
      <c r="O254" s="274"/>
      <c r="P254" s="274"/>
      <c r="Q254" s="274"/>
      <c r="R254" s="274"/>
      <c r="S254" s="274"/>
    </row>
    <row r="255" ht="15.75" customHeight="1">
      <c r="A255" s="278"/>
      <c r="B255" s="274"/>
      <c r="C255" s="274"/>
      <c r="D255" s="274"/>
      <c r="E255" s="274"/>
      <c r="F255" s="274"/>
      <c r="G255" s="274"/>
      <c r="H255" s="274"/>
      <c r="I255" s="274"/>
      <c r="J255" s="272" t="s">
        <v>67</v>
      </c>
      <c r="K255" s="274"/>
      <c r="L255" s="274"/>
      <c r="M255" s="274"/>
      <c r="N255" s="274"/>
      <c r="O255" s="274"/>
      <c r="P255" s="274"/>
      <c r="Q255" s="274"/>
      <c r="R255" s="274"/>
      <c r="S255" s="274"/>
    </row>
    <row r="256" ht="15.75" customHeight="1">
      <c r="A256" s="278"/>
      <c r="B256" s="274"/>
      <c r="C256" s="274"/>
      <c r="D256" s="274"/>
      <c r="E256" s="274"/>
      <c r="F256" s="274"/>
      <c r="G256" s="274"/>
      <c r="H256" s="274"/>
      <c r="I256" s="274"/>
      <c r="J256" s="272" t="s">
        <v>67</v>
      </c>
      <c r="K256" s="274"/>
      <c r="L256" s="274"/>
      <c r="M256" s="274"/>
      <c r="N256" s="274"/>
      <c r="O256" s="274"/>
      <c r="P256" s="274"/>
      <c r="Q256" s="274"/>
      <c r="R256" s="274"/>
      <c r="S256" s="274"/>
    </row>
    <row r="257" ht="15.75" customHeight="1">
      <c r="A257" s="278"/>
      <c r="B257" s="274"/>
      <c r="C257" s="274"/>
      <c r="D257" s="274"/>
      <c r="E257" s="274"/>
      <c r="F257" s="274"/>
      <c r="G257" s="274"/>
      <c r="H257" s="274"/>
      <c r="I257" s="274"/>
      <c r="J257" s="272" t="s">
        <v>67</v>
      </c>
      <c r="K257" s="274"/>
      <c r="L257" s="274"/>
      <c r="M257" s="274"/>
      <c r="N257" s="274"/>
      <c r="O257" s="274"/>
      <c r="P257" s="274"/>
      <c r="Q257" s="274"/>
      <c r="R257" s="274"/>
      <c r="S257" s="274"/>
    </row>
    <row r="258" ht="15.75" customHeight="1">
      <c r="A258" s="278"/>
      <c r="B258" s="274"/>
      <c r="C258" s="274"/>
      <c r="D258" s="274"/>
      <c r="E258" s="274"/>
      <c r="F258" s="274"/>
      <c r="G258" s="274"/>
      <c r="H258" s="274"/>
      <c r="I258" s="274"/>
      <c r="J258" s="272" t="s">
        <v>67</v>
      </c>
      <c r="K258" s="274"/>
      <c r="L258" s="274"/>
      <c r="M258" s="274"/>
      <c r="N258" s="274"/>
      <c r="O258" s="274"/>
      <c r="P258" s="274"/>
      <c r="Q258" s="274"/>
      <c r="R258" s="274"/>
      <c r="S258" s="274"/>
    </row>
    <row r="259" ht="15.75" customHeight="1">
      <c r="A259" s="278"/>
      <c r="B259" s="274"/>
      <c r="C259" s="274"/>
      <c r="D259" s="274"/>
      <c r="E259" s="274"/>
      <c r="F259" s="274"/>
      <c r="G259" s="274"/>
      <c r="H259" s="274"/>
      <c r="I259" s="274"/>
      <c r="J259" s="272" t="s">
        <v>67</v>
      </c>
      <c r="K259" s="274"/>
      <c r="L259" s="274"/>
      <c r="M259" s="274"/>
      <c r="N259" s="274"/>
      <c r="O259" s="274"/>
      <c r="P259" s="274"/>
      <c r="Q259" s="274"/>
      <c r="R259" s="274"/>
      <c r="S259" s="274"/>
    </row>
    <row r="260" ht="15.75" customHeight="1">
      <c r="A260" s="278"/>
      <c r="B260" s="274"/>
      <c r="C260" s="274"/>
      <c r="D260" s="274"/>
      <c r="E260" s="274"/>
      <c r="F260" s="274"/>
      <c r="G260" s="274"/>
      <c r="H260" s="274"/>
      <c r="I260" s="274"/>
      <c r="J260" s="272" t="s">
        <v>67</v>
      </c>
      <c r="K260" s="274"/>
      <c r="L260" s="274"/>
      <c r="M260" s="274"/>
      <c r="N260" s="274"/>
      <c r="O260" s="274"/>
      <c r="P260" s="274"/>
      <c r="Q260" s="274"/>
      <c r="R260" s="274"/>
      <c r="S260" s="274"/>
    </row>
    <row r="261" ht="15.75" customHeight="1">
      <c r="A261" s="278"/>
      <c r="B261" s="274"/>
      <c r="C261" s="274"/>
      <c r="D261" s="274"/>
      <c r="E261" s="274"/>
      <c r="F261" s="274"/>
      <c r="G261" s="274"/>
      <c r="H261" s="274"/>
      <c r="I261" s="274"/>
      <c r="J261" s="272" t="s">
        <v>67</v>
      </c>
      <c r="K261" s="274"/>
      <c r="L261" s="274"/>
      <c r="M261" s="274"/>
      <c r="N261" s="274"/>
      <c r="O261" s="274"/>
      <c r="P261" s="274"/>
      <c r="Q261" s="274"/>
      <c r="R261" s="274"/>
      <c r="S261" s="274"/>
    </row>
    <row r="262" ht="15.75" customHeight="1">
      <c r="A262" s="278"/>
      <c r="B262" s="274"/>
      <c r="C262" s="274"/>
      <c r="D262" s="274"/>
      <c r="E262" s="274"/>
      <c r="F262" s="274"/>
      <c r="G262" s="274"/>
      <c r="H262" s="274"/>
      <c r="I262" s="274"/>
      <c r="J262" s="272" t="s">
        <v>67</v>
      </c>
      <c r="K262" s="274"/>
      <c r="L262" s="274"/>
      <c r="M262" s="274"/>
      <c r="N262" s="274"/>
      <c r="O262" s="274"/>
      <c r="P262" s="274"/>
      <c r="Q262" s="274"/>
      <c r="R262" s="274"/>
      <c r="S262" s="274"/>
    </row>
    <row r="263" ht="15.75" customHeight="1">
      <c r="A263" s="278"/>
      <c r="B263" s="274"/>
      <c r="C263" s="274"/>
      <c r="D263" s="274"/>
      <c r="E263" s="274"/>
      <c r="F263" s="274"/>
      <c r="G263" s="274"/>
      <c r="H263" s="274"/>
      <c r="I263" s="274"/>
      <c r="J263" s="272" t="s">
        <v>67</v>
      </c>
      <c r="K263" s="274"/>
      <c r="L263" s="274"/>
      <c r="M263" s="274"/>
      <c r="N263" s="274"/>
      <c r="O263" s="274"/>
      <c r="P263" s="274"/>
      <c r="Q263" s="274"/>
      <c r="R263" s="274"/>
      <c r="S263" s="274"/>
    </row>
    <row r="264" ht="15.75" customHeight="1">
      <c r="A264" s="278"/>
      <c r="B264" s="274"/>
      <c r="C264" s="274"/>
      <c r="D264" s="274"/>
      <c r="E264" s="274"/>
      <c r="F264" s="274"/>
      <c r="G264" s="274"/>
      <c r="H264" s="274"/>
      <c r="I264" s="274"/>
      <c r="J264" s="272" t="s">
        <v>67</v>
      </c>
      <c r="K264" s="274"/>
      <c r="L264" s="274"/>
      <c r="M264" s="274"/>
      <c r="N264" s="274"/>
      <c r="O264" s="274"/>
      <c r="P264" s="274"/>
      <c r="Q264" s="274"/>
      <c r="R264" s="274"/>
      <c r="S264" s="274"/>
    </row>
    <row r="265" ht="15.75" customHeight="1">
      <c r="A265" s="278"/>
      <c r="B265" s="274"/>
      <c r="C265" s="274"/>
      <c r="D265" s="274"/>
      <c r="E265" s="274"/>
      <c r="F265" s="274"/>
      <c r="G265" s="274"/>
      <c r="H265" s="274"/>
      <c r="I265" s="274"/>
      <c r="J265" s="272" t="s">
        <v>67</v>
      </c>
      <c r="K265" s="274"/>
      <c r="L265" s="274"/>
      <c r="M265" s="274"/>
      <c r="N265" s="274"/>
      <c r="O265" s="274"/>
      <c r="P265" s="274"/>
      <c r="Q265" s="274"/>
      <c r="R265" s="274"/>
      <c r="S265" s="274"/>
    </row>
    <row r="266" ht="15.75" customHeight="1">
      <c r="A266" s="278"/>
      <c r="B266" s="274"/>
      <c r="C266" s="274"/>
      <c r="D266" s="274"/>
      <c r="E266" s="274"/>
      <c r="F266" s="274"/>
      <c r="G266" s="274"/>
      <c r="H266" s="274"/>
      <c r="I266" s="274"/>
      <c r="J266" s="272" t="s">
        <v>67</v>
      </c>
      <c r="K266" s="274"/>
      <c r="L266" s="274"/>
      <c r="M266" s="274"/>
      <c r="N266" s="274"/>
      <c r="O266" s="274"/>
      <c r="P266" s="274"/>
      <c r="Q266" s="274"/>
      <c r="R266" s="274"/>
      <c r="S266" s="274"/>
    </row>
    <row r="267" ht="15.75" customHeight="1">
      <c r="A267" s="278"/>
      <c r="B267" s="274"/>
      <c r="C267" s="274"/>
      <c r="D267" s="274"/>
      <c r="E267" s="274"/>
      <c r="F267" s="274"/>
      <c r="G267" s="274"/>
      <c r="H267" s="274"/>
      <c r="I267" s="274"/>
      <c r="J267" s="272" t="s">
        <v>67</v>
      </c>
      <c r="K267" s="274"/>
      <c r="L267" s="274"/>
      <c r="M267" s="274"/>
      <c r="N267" s="274"/>
      <c r="O267" s="274"/>
      <c r="P267" s="274"/>
      <c r="Q267" s="274"/>
      <c r="R267" s="274"/>
      <c r="S267" s="274"/>
    </row>
    <row r="268" ht="15.75" customHeight="1">
      <c r="A268" s="278"/>
      <c r="B268" s="274"/>
      <c r="C268" s="274"/>
      <c r="D268" s="274"/>
      <c r="E268" s="274"/>
      <c r="F268" s="274"/>
      <c r="G268" s="274"/>
      <c r="H268" s="274"/>
      <c r="I268" s="274"/>
      <c r="J268" s="272" t="s">
        <v>67</v>
      </c>
      <c r="K268" s="274"/>
      <c r="L268" s="274"/>
      <c r="M268" s="274"/>
      <c r="N268" s="274"/>
      <c r="O268" s="274"/>
      <c r="P268" s="274"/>
      <c r="Q268" s="274"/>
      <c r="R268" s="274"/>
      <c r="S268" s="274"/>
    </row>
    <row r="269" ht="15.75" customHeight="1">
      <c r="A269" s="278"/>
      <c r="B269" s="274"/>
      <c r="C269" s="274"/>
      <c r="D269" s="274"/>
      <c r="E269" s="274"/>
      <c r="F269" s="274"/>
      <c r="G269" s="274"/>
      <c r="H269" s="274"/>
      <c r="I269" s="274"/>
      <c r="J269" s="272" t="s">
        <v>67</v>
      </c>
      <c r="K269" s="274"/>
      <c r="L269" s="274"/>
      <c r="M269" s="274"/>
      <c r="N269" s="274"/>
      <c r="O269" s="274"/>
      <c r="P269" s="274"/>
      <c r="Q269" s="274"/>
      <c r="R269" s="274"/>
      <c r="S269" s="274"/>
    </row>
    <row r="270" ht="15.75" customHeight="1">
      <c r="A270" s="278"/>
      <c r="B270" s="274"/>
      <c r="C270" s="274"/>
      <c r="D270" s="274"/>
      <c r="E270" s="274"/>
      <c r="F270" s="274"/>
      <c r="G270" s="274"/>
      <c r="H270" s="274"/>
      <c r="I270" s="274"/>
      <c r="J270" s="272" t="s">
        <v>67</v>
      </c>
      <c r="K270" s="274"/>
      <c r="L270" s="274"/>
      <c r="M270" s="274"/>
      <c r="N270" s="274"/>
      <c r="O270" s="274"/>
      <c r="P270" s="274"/>
      <c r="Q270" s="274"/>
      <c r="R270" s="274"/>
      <c r="S270" s="274"/>
    </row>
    <row r="271" ht="15.75" customHeight="1">
      <c r="A271" s="278"/>
      <c r="B271" s="274"/>
      <c r="C271" s="274"/>
      <c r="D271" s="274"/>
      <c r="E271" s="274"/>
      <c r="F271" s="274"/>
      <c r="G271" s="274"/>
      <c r="H271" s="274"/>
      <c r="I271" s="274"/>
      <c r="J271" s="272" t="s">
        <v>67</v>
      </c>
      <c r="K271" s="274"/>
      <c r="L271" s="274"/>
      <c r="M271" s="274"/>
      <c r="N271" s="274"/>
      <c r="O271" s="274"/>
      <c r="P271" s="274"/>
      <c r="Q271" s="274"/>
      <c r="R271" s="274"/>
      <c r="S271" s="274"/>
    </row>
    <row r="272" ht="15.75" customHeight="1">
      <c r="A272" s="278"/>
      <c r="B272" s="274"/>
      <c r="C272" s="274"/>
      <c r="D272" s="274"/>
      <c r="E272" s="274"/>
      <c r="F272" s="274"/>
      <c r="G272" s="274"/>
      <c r="H272" s="274"/>
      <c r="I272" s="274"/>
      <c r="J272" s="272" t="s">
        <v>67</v>
      </c>
      <c r="K272" s="274"/>
      <c r="L272" s="274"/>
      <c r="M272" s="274"/>
      <c r="N272" s="274"/>
      <c r="O272" s="274"/>
      <c r="P272" s="274"/>
      <c r="Q272" s="274"/>
      <c r="R272" s="274"/>
      <c r="S272" s="274"/>
    </row>
    <row r="273" ht="15.75" customHeight="1">
      <c r="A273" s="278"/>
      <c r="B273" s="274"/>
      <c r="C273" s="274"/>
      <c r="D273" s="274"/>
      <c r="E273" s="274"/>
      <c r="F273" s="274"/>
      <c r="G273" s="274"/>
      <c r="H273" s="274"/>
      <c r="I273" s="274"/>
      <c r="J273" s="272" t="s">
        <v>67</v>
      </c>
      <c r="K273" s="274"/>
      <c r="L273" s="274"/>
      <c r="M273" s="274"/>
      <c r="N273" s="274"/>
      <c r="O273" s="274"/>
      <c r="P273" s="274"/>
      <c r="Q273" s="274"/>
      <c r="R273" s="274"/>
      <c r="S273" s="274"/>
    </row>
    <row r="274" ht="15.75" customHeight="1">
      <c r="A274" s="278"/>
      <c r="B274" s="274"/>
      <c r="C274" s="274"/>
      <c r="D274" s="274"/>
      <c r="E274" s="274"/>
      <c r="F274" s="274"/>
      <c r="G274" s="274"/>
      <c r="H274" s="274"/>
      <c r="I274" s="274"/>
      <c r="J274" s="272" t="s">
        <v>67</v>
      </c>
      <c r="K274" s="274"/>
      <c r="L274" s="274"/>
      <c r="M274" s="274"/>
      <c r="N274" s="274"/>
      <c r="O274" s="274"/>
      <c r="P274" s="274"/>
      <c r="Q274" s="274"/>
      <c r="R274" s="274"/>
      <c r="S274" s="274"/>
    </row>
    <row r="275" ht="15.75" customHeight="1">
      <c r="A275" s="278"/>
      <c r="B275" s="274"/>
      <c r="C275" s="274"/>
      <c r="D275" s="274"/>
      <c r="E275" s="274"/>
      <c r="F275" s="274"/>
      <c r="G275" s="274"/>
      <c r="H275" s="274"/>
      <c r="I275" s="274"/>
      <c r="J275" s="272" t="s">
        <v>67</v>
      </c>
      <c r="K275" s="274"/>
      <c r="L275" s="274"/>
      <c r="M275" s="274"/>
      <c r="N275" s="274"/>
      <c r="O275" s="274"/>
      <c r="P275" s="274"/>
      <c r="Q275" s="274"/>
      <c r="R275" s="274"/>
      <c r="S275" s="274"/>
    </row>
    <row r="276" ht="15.75" customHeight="1">
      <c r="A276" s="278"/>
      <c r="B276" s="274"/>
      <c r="C276" s="274"/>
      <c r="D276" s="274"/>
      <c r="E276" s="274"/>
      <c r="F276" s="274"/>
      <c r="G276" s="274"/>
      <c r="H276" s="274"/>
      <c r="I276" s="274"/>
      <c r="J276" s="272" t="s">
        <v>67</v>
      </c>
      <c r="K276" s="274"/>
      <c r="L276" s="274"/>
      <c r="M276" s="274"/>
      <c r="N276" s="274"/>
      <c r="O276" s="274"/>
      <c r="P276" s="274"/>
      <c r="Q276" s="274"/>
      <c r="R276" s="274"/>
      <c r="S276" s="274"/>
    </row>
    <row r="277" ht="15.75" customHeight="1">
      <c r="A277" s="278"/>
      <c r="B277" s="274"/>
      <c r="C277" s="274"/>
      <c r="D277" s="274"/>
      <c r="E277" s="274"/>
      <c r="F277" s="274"/>
      <c r="G277" s="274"/>
      <c r="H277" s="274"/>
      <c r="I277" s="274"/>
      <c r="J277" s="272" t="s">
        <v>67</v>
      </c>
      <c r="K277" s="274"/>
      <c r="L277" s="274"/>
      <c r="M277" s="274"/>
      <c r="N277" s="274"/>
      <c r="O277" s="274"/>
      <c r="P277" s="274"/>
      <c r="Q277" s="274"/>
      <c r="R277" s="274"/>
      <c r="S277" s="274"/>
    </row>
    <row r="278" ht="15.75" customHeight="1">
      <c r="A278" s="278"/>
      <c r="B278" s="274"/>
      <c r="C278" s="274"/>
      <c r="D278" s="274"/>
      <c r="E278" s="274"/>
      <c r="F278" s="274"/>
      <c r="G278" s="274"/>
      <c r="H278" s="274"/>
      <c r="I278" s="274"/>
      <c r="J278" s="272" t="s">
        <v>67</v>
      </c>
      <c r="K278" s="274"/>
      <c r="L278" s="274"/>
      <c r="M278" s="274"/>
      <c r="N278" s="274"/>
      <c r="O278" s="274"/>
      <c r="P278" s="274"/>
      <c r="Q278" s="274"/>
      <c r="R278" s="274"/>
      <c r="S278" s="274"/>
    </row>
    <row r="279" ht="15.75" customHeight="1">
      <c r="A279" s="278"/>
      <c r="B279" s="274"/>
      <c r="C279" s="274"/>
      <c r="D279" s="274"/>
      <c r="E279" s="274"/>
      <c r="F279" s="274"/>
      <c r="G279" s="274"/>
      <c r="H279" s="274"/>
      <c r="I279" s="274"/>
      <c r="J279" s="272" t="s">
        <v>67</v>
      </c>
      <c r="K279" s="274"/>
      <c r="L279" s="274"/>
      <c r="M279" s="274"/>
      <c r="N279" s="274"/>
      <c r="O279" s="274"/>
      <c r="P279" s="274"/>
      <c r="Q279" s="274"/>
      <c r="R279" s="274"/>
      <c r="S279" s="274"/>
    </row>
    <row r="280" ht="15.75" customHeight="1">
      <c r="A280" s="278"/>
      <c r="B280" s="274"/>
      <c r="C280" s="274"/>
      <c r="D280" s="274"/>
      <c r="E280" s="274"/>
      <c r="F280" s="274"/>
      <c r="G280" s="274"/>
      <c r="H280" s="274"/>
      <c r="I280" s="274"/>
      <c r="J280" s="272" t="s">
        <v>67</v>
      </c>
      <c r="K280" s="274"/>
      <c r="L280" s="274"/>
      <c r="M280" s="274"/>
      <c r="N280" s="274"/>
      <c r="O280" s="274"/>
      <c r="P280" s="274"/>
      <c r="Q280" s="274"/>
      <c r="R280" s="274"/>
      <c r="S280" s="274"/>
    </row>
    <row r="281" ht="15.75" customHeight="1">
      <c r="A281" s="278"/>
      <c r="B281" s="274"/>
      <c r="C281" s="274"/>
      <c r="D281" s="274"/>
      <c r="E281" s="274"/>
      <c r="F281" s="274"/>
      <c r="G281" s="274"/>
      <c r="H281" s="274"/>
      <c r="I281" s="274"/>
      <c r="J281" s="272" t="s">
        <v>67</v>
      </c>
      <c r="K281" s="274"/>
      <c r="L281" s="274"/>
      <c r="M281" s="274"/>
      <c r="N281" s="274"/>
      <c r="O281" s="274"/>
      <c r="P281" s="274"/>
      <c r="Q281" s="274"/>
      <c r="R281" s="274"/>
      <c r="S281" s="274"/>
    </row>
    <row r="282" ht="15.75" customHeight="1">
      <c r="A282" s="278"/>
      <c r="B282" s="274"/>
      <c r="C282" s="274"/>
      <c r="D282" s="274"/>
      <c r="E282" s="274"/>
      <c r="F282" s="274"/>
      <c r="G282" s="274"/>
      <c r="H282" s="274"/>
      <c r="I282" s="274"/>
      <c r="J282" s="272" t="s">
        <v>67</v>
      </c>
      <c r="K282" s="274"/>
      <c r="L282" s="274"/>
      <c r="M282" s="274"/>
      <c r="N282" s="274"/>
      <c r="O282" s="274"/>
      <c r="P282" s="274"/>
      <c r="Q282" s="274"/>
      <c r="R282" s="274"/>
      <c r="S282" s="274"/>
    </row>
    <row r="283" ht="15.75" customHeight="1">
      <c r="A283" s="278"/>
      <c r="B283" s="274"/>
      <c r="C283" s="274"/>
      <c r="D283" s="274"/>
      <c r="E283" s="274"/>
      <c r="F283" s="274"/>
      <c r="G283" s="274"/>
      <c r="H283" s="274"/>
      <c r="I283" s="274"/>
      <c r="J283" s="272" t="s">
        <v>67</v>
      </c>
      <c r="K283" s="274"/>
      <c r="L283" s="274"/>
      <c r="M283" s="274"/>
      <c r="N283" s="274"/>
      <c r="O283" s="274"/>
      <c r="P283" s="274"/>
      <c r="Q283" s="274"/>
      <c r="R283" s="274"/>
      <c r="S283" s="274"/>
    </row>
    <row r="284" ht="15.75" customHeight="1">
      <c r="A284" s="278"/>
      <c r="B284" s="274"/>
      <c r="C284" s="274"/>
      <c r="D284" s="274"/>
      <c r="E284" s="274"/>
      <c r="F284" s="274"/>
      <c r="G284" s="274"/>
      <c r="H284" s="274"/>
      <c r="I284" s="274"/>
      <c r="J284" s="272" t="s">
        <v>67</v>
      </c>
      <c r="K284" s="274"/>
      <c r="L284" s="274"/>
      <c r="M284" s="274"/>
      <c r="N284" s="274"/>
      <c r="O284" s="274"/>
      <c r="P284" s="274"/>
      <c r="Q284" s="274"/>
      <c r="R284" s="274"/>
      <c r="S284" s="274"/>
    </row>
    <row r="285" ht="15.75" customHeight="1">
      <c r="A285" s="278"/>
      <c r="B285" s="274"/>
      <c r="C285" s="274"/>
      <c r="D285" s="274"/>
      <c r="E285" s="274"/>
      <c r="F285" s="274"/>
      <c r="G285" s="274"/>
      <c r="H285" s="274"/>
      <c r="I285" s="274"/>
      <c r="J285" s="272" t="s">
        <v>67</v>
      </c>
      <c r="K285" s="274"/>
      <c r="L285" s="274"/>
      <c r="M285" s="274"/>
      <c r="N285" s="274"/>
      <c r="O285" s="274"/>
      <c r="P285" s="274"/>
      <c r="Q285" s="274"/>
      <c r="R285" s="274"/>
      <c r="S285" s="274"/>
    </row>
    <row r="286" ht="15.75" customHeight="1">
      <c r="A286" s="278"/>
      <c r="B286" s="274"/>
      <c r="C286" s="274"/>
      <c r="D286" s="274"/>
      <c r="E286" s="274"/>
      <c r="F286" s="274"/>
      <c r="G286" s="274"/>
      <c r="H286" s="274"/>
      <c r="I286" s="274"/>
      <c r="J286" s="272" t="s">
        <v>67</v>
      </c>
      <c r="K286" s="274"/>
      <c r="L286" s="274"/>
      <c r="M286" s="274"/>
      <c r="N286" s="274"/>
      <c r="O286" s="274"/>
      <c r="P286" s="274"/>
      <c r="Q286" s="274"/>
      <c r="R286" s="274"/>
      <c r="S286" s="274"/>
    </row>
    <row r="287" ht="15.75" customHeight="1">
      <c r="A287" s="278"/>
      <c r="B287" s="274"/>
      <c r="C287" s="274"/>
      <c r="D287" s="274"/>
      <c r="E287" s="274"/>
      <c r="F287" s="274"/>
      <c r="G287" s="274"/>
      <c r="H287" s="274"/>
      <c r="I287" s="274"/>
      <c r="J287" s="272" t="s">
        <v>67</v>
      </c>
      <c r="K287" s="274"/>
      <c r="L287" s="274"/>
      <c r="M287" s="274"/>
      <c r="N287" s="274"/>
      <c r="O287" s="274"/>
      <c r="P287" s="274"/>
      <c r="Q287" s="274"/>
      <c r="R287" s="274"/>
      <c r="S287" s="274"/>
    </row>
    <row r="288" ht="15.75" customHeight="1">
      <c r="A288" s="278"/>
      <c r="B288" s="274"/>
      <c r="C288" s="274"/>
      <c r="D288" s="274"/>
      <c r="E288" s="274"/>
      <c r="F288" s="274"/>
      <c r="G288" s="274"/>
      <c r="H288" s="274"/>
      <c r="I288" s="274"/>
      <c r="J288" s="272" t="s">
        <v>67</v>
      </c>
      <c r="K288" s="274"/>
      <c r="L288" s="274"/>
      <c r="M288" s="274"/>
      <c r="N288" s="274"/>
      <c r="O288" s="274"/>
      <c r="P288" s="274"/>
      <c r="Q288" s="274"/>
      <c r="R288" s="274"/>
      <c r="S288" s="274"/>
    </row>
    <row r="289" ht="15.75" customHeight="1">
      <c r="A289" s="278"/>
      <c r="B289" s="274"/>
      <c r="C289" s="274"/>
      <c r="D289" s="274"/>
      <c r="E289" s="274"/>
      <c r="F289" s="274"/>
      <c r="G289" s="274"/>
      <c r="H289" s="274"/>
      <c r="I289" s="274"/>
      <c r="J289" s="272" t="s">
        <v>67</v>
      </c>
      <c r="K289" s="274"/>
      <c r="L289" s="274"/>
      <c r="M289" s="274"/>
      <c r="N289" s="274"/>
      <c r="O289" s="274"/>
      <c r="P289" s="274"/>
      <c r="Q289" s="274"/>
      <c r="R289" s="274"/>
      <c r="S289" s="274"/>
    </row>
    <row r="290" ht="15.75" customHeight="1">
      <c r="A290" s="278"/>
      <c r="B290" s="274"/>
      <c r="C290" s="274"/>
      <c r="D290" s="274"/>
      <c r="E290" s="274"/>
      <c r="F290" s="274"/>
      <c r="G290" s="274"/>
      <c r="H290" s="274"/>
      <c r="I290" s="274"/>
      <c r="J290" s="272" t="s">
        <v>67</v>
      </c>
      <c r="K290" s="274"/>
      <c r="L290" s="274"/>
      <c r="M290" s="274"/>
      <c r="N290" s="274"/>
      <c r="O290" s="274"/>
      <c r="P290" s="274"/>
      <c r="Q290" s="274"/>
      <c r="R290" s="274"/>
      <c r="S290" s="274"/>
    </row>
    <row r="291" ht="15.75" customHeight="1">
      <c r="A291" s="278"/>
      <c r="B291" s="274"/>
      <c r="C291" s="274"/>
      <c r="D291" s="274"/>
      <c r="E291" s="274"/>
      <c r="F291" s="274"/>
      <c r="G291" s="274"/>
      <c r="H291" s="274"/>
      <c r="I291" s="274"/>
      <c r="J291" s="272" t="s">
        <v>67</v>
      </c>
      <c r="K291" s="274"/>
      <c r="L291" s="274"/>
      <c r="M291" s="274"/>
      <c r="N291" s="274"/>
      <c r="O291" s="274"/>
      <c r="P291" s="274"/>
      <c r="Q291" s="274"/>
      <c r="R291" s="274"/>
      <c r="S291" s="274"/>
    </row>
    <row r="292" ht="15.75" customHeight="1">
      <c r="A292" s="278"/>
      <c r="B292" s="274"/>
      <c r="C292" s="274"/>
      <c r="D292" s="274"/>
      <c r="E292" s="274"/>
      <c r="F292" s="274"/>
      <c r="G292" s="274"/>
      <c r="H292" s="274"/>
      <c r="I292" s="274"/>
      <c r="J292" s="272" t="s">
        <v>67</v>
      </c>
      <c r="K292" s="274"/>
      <c r="L292" s="274"/>
      <c r="M292" s="274"/>
      <c r="N292" s="274"/>
      <c r="O292" s="274"/>
      <c r="P292" s="274"/>
      <c r="Q292" s="274"/>
      <c r="R292" s="274"/>
      <c r="S292" s="274"/>
    </row>
    <row r="293" ht="15.75" customHeight="1">
      <c r="A293" s="278"/>
      <c r="B293" s="274"/>
      <c r="C293" s="274"/>
      <c r="D293" s="274"/>
      <c r="E293" s="274"/>
      <c r="F293" s="274"/>
      <c r="G293" s="274"/>
      <c r="H293" s="274"/>
      <c r="I293" s="274"/>
      <c r="J293" s="272" t="s">
        <v>67</v>
      </c>
      <c r="K293" s="274"/>
      <c r="L293" s="274"/>
      <c r="M293" s="274"/>
      <c r="N293" s="274"/>
      <c r="O293" s="274"/>
      <c r="P293" s="274"/>
      <c r="Q293" s="274"/>
      <c r="R293" s="274"/>
      <c r="S293" s="274"/>
    </row>
    <row r="294" ht="15.75" customHeight="1">
      <c r="A294" s="278"/>
      <c r="B294" s="274"/>
      <c r="C294" s="274"/>
      <c r="D294" s="274"/>
      <c r="E294" s="274"/>
      <c r="F294" s="274"/>
      <c r="G294" s="274"/>
      <c r="H294" s="274"/>
      <c r="I294" s="274"/>
      <c r="J294" s="272" t="s">
        <v>67</v>
      </c>
      <c r="K294" s="274"/>
      <c r="L294" s="274"/>
      <c r="M294" s="274"/>
      <c r="N294" s="274"/>
      <c r="O294" s="274"/>
      <c r="P294" s="274"/>
      <c r="Q294" s="274"/>
      <c r="R294" s="274"/>
      <c r="S294" s="274"/>
    </row>
    <row r="295" ht="15.75" customHeight="1">
      <c r="A295" s="278"/>
      <c r="B295" s="274"/>
      <c r="C295" s="274"/>
      <c r="D295" s="274"/>
      <c r="E295" s="274"/>
      <c r="F295" s="274"/>
      <c r="G295" s="274"/>
      <c r="H295" s="274"/>
      <c r="I295" s="274"/>
      <c r="J295" s="272" t="s">
        <v>67</v>
      </c>
      <c r="K295" s="274"/>
      <c r="L295" s="274"/>
      <c r="M295" s="274"/>
      <c r="N295" s="274"/>
      <c r="O295" s="274"/>
      <c r="P295" s="274"/>
      <c r="Q295" s="274"/>
      <c r="R295" s="274"/>
      <c r="S295" s="274"/>
    </row>
    <row r="296" ht="15.75" customHeight="1">
      <c r="A296" s="278"/>
      <c r="B296" s="274"/>
      <c r="C296" s="274"/>
      <c r="D296" s="274"/>
      <c r="E296" s="274"/>
      <c r="F296" s="274"/>
      <c r="G296" s="274"/>
      <c r="H296" s="274"/>
      <c r="I296" s="274"/>
      <c r="J296" s="272" t="s">
        <v>67</v>
      </c>
      <c r="K296" s="274"/>
      <c r="L296" s="274"/>
      <c r="M296" s="274"/>
      <c r="N296" s="274"/>
      <c r="O296" s="274"/>
      <c r="P296" s="274"/>
      <c r="Q296" s="274"/>
      <c r="R296" s="274"/>
      <c r="S296" s="274"/>
    </row>
    <row r="297" ht="15.75" customHeight="1">
      <c r="A297" s="278"/>
      <c r="B297" s="274"/>
      <c r="C297" s="274"/>
      <c r="D297" s="274"/>
      <c r="E297" s="274"/>
      <c r="F297" s="274"/>
      <c r="G297" s="274"/>
      <c r="H297" s="274"/>
      <c r="I297" s="274"/>
      <c r="J297" s="272" t="s">
        <v>67</v>
      </c>
      <c r="K297" s="274"/>
      <c r="L297" s="274"/>
      <c r="M297" s="274"/>
      <c r="N297" s="274"/>
      <c r="O297" s="274"/>
      <c r="P297" s="274"/>
      <c r="Q297" s="274"/>
      <c r="R297" s="274"/>
      <c r="S297" s="274"/>
    </row>
    <row r="298" ht="15.75" customHeight="1">
      <c r="A298" s="278"/>
      <c r="B298" s="274"/>
      <c r="C298" s="274"/>
      <c r="D298" s="274"/>
      <c r="E298" s="274"/>
      <c r="F298" s="274"/>
      <c r="G298" s="274"/>
      <c r="H298" s="274"/>
      <c r="I298" s="274"/>
      <c r="J298" s="272" t="s">
        <v>67</v>
      </c>
      <c r="K298" s="274"/>
      <c r="L298" s="274"/>
      <c r="M298" s="274"/>
      <c r="N298" s="274"/>
      <c r="O298" s="274"/>
      <c r="P298" s="274"/>
      <c r="Q298" s="274"/>
      <c r="R298" s="274"/>
      <c r="S298" s="274"/>
    </row>
    <row r="299" ht="15.75" customHeight="1">
      <c r="A299" s="278"/>
      <c r="B299" s="274"/>
      <c r="C299" s="274"/>
      <c r="D299" s="274"/>
      <c r="E299" s="274"/>
      <c r="F299" s="274"/>
      <c r="G299" s="274"/>
      <c r="H299" s="274"/>
      <c r="I299" s="274"/>
      <c r="J299" s="272" t="s">
        <v>67</v>
      </c>
      <c r="K299" s="274"/>
      <c r="L299" s="274"/>
      <c r="M299" s="274"/>
      <c r="N299" s="274"/>
      <c r="O299" s="274"/>
      <c r="P299" s="274"/>
      <c r="Q299" s="274"/>
      <c r="R299" s="274"/>
      <c r="S299" s="274"/>
    </row>
    <row r="300" ht="15.75" customHeight="1">
      <c r="A300" s="278"/>
      <c r="B300" s="274"/>
      <c r="C300" s="274"/>
      <c r="D300" s="274"/>
      <c r="E300" s="274"/>
      <c r="F300" s="274"/>
      <c r="G300" s="274"/>
      <c r="H300" s="274"/>
      <c r="I300" s="274"/>
      <c r="J300" s="272" t="s">
        <v>67</v>
      </c>
      <c r="K300" s="274"/>
      <c r="L300" s="274"/>
      <c r="M300" s="274"/>
      <c r="N300" s="274"/>
      <c r="O300" s="274"/>
      <c r="P300" s="274"/>
      <c r="Q300" s="274"/>
      <c r="R300" s="274"/>
      <c r="S300" s="274"/>
    </row>
    <row r="301" ht="15.75" customHeight="1">
      <c r="A301" s="278"/>
      <c r="B301" s="274"/>
      <c r="C301" s="274"/>
      <c r="D301" s="274"/>
      <c r="E301" s="274"/>
      <c r="F301" s="274"/>
      <c r="G301" s="274"/>
      <c r="H301" s="274"/>
      <c r="I301" s="274"/>
      <c r="J301" s="272" t="s">
        <v>67</v>
      </c>
      <c r="K301" s="274"/>
      <c r="L301" s="274"/>
      <c r="M301" s="274"/>
      <c r="N301" s="274"/>
      <c r="O301" s="274"/>
      <c r="P301" s="274"/>
      <c r="Q301" s="274"/>
      <c r="R301" s="274"/>
      <c r="S301" s="274"/>
    </row>
    <row r="302" ht="15.75" customHeight="1">
      <c r="A302" s="278"/>
      <c r="B302" s="274"/>
      <c r="C302" s="274"/>
      <c r="D302" s="274"/>
      <c r="E302" s="274"/>
      <c r="F302" s="274"/>
      <c r="G302" s="274"/>
      <c r="H302" s="274"/>
      <c r="I302" s="274"/>
      <c r="J302" s="272" t="s">
        <v>67</v>
      </c>
      <c r="K302" s="274"/>
      <c r="L302" s="274"/>
      <c r="M302" s="274"/>
      <c r="N302" s="274"/>
      <c r="O302" s="274"/>
      <c r="P302" s="274"/>
      <c r="Q302" s="274"/>
      <c r="R302" s="274"/>
      <c r="S302" s="274"/>
    </row>
    <row r="303" ht="15.75" customHeight="1">
      <c r="A303" s="278"/>
      <c r="B303" s="274"/>
      <c r="C303" s="274"/>
      <c r="D303" s="274"/>
      <c r="E303" s="274"/>
      <c r="F303" s="274"/>
      <c r="G303" s="274"/>
      <c r="H303" s="274"/>
      <c r="I303" s="274"/>
      <c r="J303" s="272" t="s">
        <v>67</v>
      </c>
      <c r="K303" s="274"/>
      <c r="L303" s="274"/>
      <c r="M303" s="274"/>
      <c r="N303" s="274"/>
      <c r="O303" s="274"/>
      <c r="P303" s="274"/>
      <c r="Q303" s="274"/>
      <c r="R303" s="274"/>
      <c r="S303" s="274"/>
    </row>
    <row r="304" ht="15.75" customHeight="1">
      <c r="A304" s="278"/>
      <c r="B304" s="274"/>
      <c r="C304" s="274"/>
      <c r="D304" s="274"/>
      <c r="E304" s="274"/>
      <c r="F304" s="274"/>
      <c r="G304" s="274"/>
      <c r="H304" s="274"/>
      <c r="I304" s="274"/>
      <c r="J304" s="272" t="s">
        <v>67</v>
      </c>
      <c r="K304" s="274"/>
      <c r="L304" s="274"/>
      <c r="M304" s="274"/>
      <c r="N304" s="274"/>
      <c r="O304" s="274"/>
      <c r="P304" s="274"/>
      <c r="Q304" s="274"/>
      <c r="R304" s="274"/>
      <c r="S304" s="274"/>
    </row>
    <row r="305" ht="15.75" customHeight="1">
      <c r="A305" s="278"/>
      <c r="B305" s="274"/>
      <c r="C305" s="274"/>
      <c r="D305" s="274"/>
      <c r="E305" s="274"/>
      <c r="F305" s="274"/>
      <c r="G305" s="274"/>
      <c r="H305" s="274"/>
      <c r="I305" s="274"/>
      <c r="J305" s="272" t="s">
        <v>67</v>
      </c>
      <c r="K305" s="274"/>
      <c r="L305" s="274"/>
      <c r="M305" s="274"/>
      <c r="N305" s="274"/>
      <c r="O305" s="274"/>
      <c r="P305" s="274"/>
      <c r="Q305" s="274"/>
      <c r="R305" s="274"/>
      <c r="S305" s="274"/>
    </row>
    <row r="306" ht="15.75" customHeight="1">
      <c r="A306" s="278"/>
      <c r="B306" s="274"/>
      <c r="C306" s="274"/>
      <c r="D306" s="274"/>
      <c r="E306" s="274"/>
      <c r="F306" s="274"/>
      <c r="G306" s="274"/>
      <c r="H306" s="274"/>
      <c r="I306" s="274"/>
      <c r="J306" s="272" t="s">
        <v>67</v>
      </c>
      <c r="K306" s="274"/>
      <c r="L306" s="274"/>
      <c r="M306" s="274"/>
      <c r="N306" s="274"/>
      <c r="O306" s="274"/>
      <c r="P306" s="274"/>
      <c r="Q306" s="274"/>
      <c r="R306" s="274"/>
      <c r="S306" s="274"/>
    </row>
    <row r="307" ht="15.75" customHeight="1">
      <c r="A307" s="278"/>
      <c r="B307" s="274"/>
      <c r="C307" s="274"/>
      <c r="D307" s="274"/>
      <c r="E307" s="274"/>
      <c r="F307" s="274"/>
      <c r="G307" s="274"/>
      <c r="H307" s="274"/>
      <c r="I307" s="274"/>
      <c r="J307" s="272" t="s">
        <v>67</v>
      </c>
      <c r="K307" s="274"/>
      <c r="L307" s="274"/>
      <c r="M307" s="274"/>
      <c r="N307" s="274"/>
      <c r="O307" s="274"/>
      <c r="P307" s="274"/>
      <c r="Q307" s="274"/>
      <c r="R307" s="274"/>
      <c r="S307" s="274"/>
    </row>
    <row r="308" ht="15.75" customHeight="1">
      <c r="A308" s="278"/>
      <c r="B308" s="274"/>
      <c r="C308" s="274"/>
      <c r="D308" s="274"/>
      <c r="E308" s="274"/>
      <c r="F308" s="274"/>
      <c r="G308" s="274"/>
      <c r="H308" s="274"/>
      <c r="I308" s="274"/>
      <c r="J308" s="272" t="s">
        <v>67</v>
      </c>
      <c r="K308" s="274"/>
      <c r="L308" s="274"/>
      <c r="M308" s="274"/>
      <c r="N308" s="274"/>
      <c r="O308" s="274"/>
      <c r="P308" s="274"/>
      <c r="Q308" s="274"/>
      <c r="R308" s="274"/>
      <c r="S308" s="274"/>
    </row>
    <row r="309" ht="15.75" customHeight="1">
      <c r="A309" s="278"/>
      <c r="B309" s="274"/>
      <c r="C309" s="274"/>
      <c r="D309" s="274"/>
      <c r="E309" s="274"/>
      <c r="F309" s="274"/>
      <c r="G309" s="274"/>
      <c r="H309" s="274"/>
      <c r="I309" s="274"/>
      <c r="J309" s="272" t="s">
        <v>67</v>
      </c>
      <c r="K309" s="274"/>
      <c r="L309" s="274"/>
      <c r="M309" s="274"/>
      <c r="N309" s="274"/>
      <c r="O309" s="274"/>
      <c r="P309" s="274"/>
      <c r="Q309" s="274"/>
      <c r="R309" s="274"/>
      <c r="S309" s="274"/>
    </row>
    <row r="310" ht="15.75" customHeight="1">
      <c r="A310" s="278"/>
      <c r="B310" s="274"/>
      <c r="C310" s="274"/>
      <c r="D310" s="274"/>
      <c r="E310" s="274"/>
      <c r="F310" s="274"/>
      <c r="G310" s="274"/>
      <c r="H310" s="274"/>
      <c r="I310" s="274"/>
      <c r="J310" s="272" t="s">
        <v>67</v>
      </c>
      <c r="K310" s="274"/>
      <c r="L310" s="274"/>
      <c r="M310" s="274"/>
      <c r="N310" s="274"/>
      <c r="O310" s="274"/>
      <c r="P310" s="274"/>
      <c r="Q310" s="274"/>
      <c r="R310" s="274"/>
      <c r="S310" s="274"/>
    </row>
    <row r="311" ht="15.75" customHeight="1">
      <c r="A311" s="278"/>
      <c r="B311" s="274"/>
      <c r="C311" s="274"/>
      <c r="D311" s="274"/>
      <c r="E311" s="274"/>
      <c r="F311" s="274"/>
      <c r="G311" s="274"/>
      <c r="H311" s="274"/>
      <c r="I311" s="274"/>
      <c r="J311" s="272" t="s">
        <v>67</v>
      </c>
      <c r="K311" s="274"/>
      <c r="L311" s="274"/>
      <c r="M311" s="274"/>
      <c r="N311" s="274"/>
      <c r="O311" s="274"/>
      <c r="P311" s="274"/>
      <c r="Q311" s="274"/>
      <c r="R311" s="274"/>
      <c r="S311" s="274"/>
    </row>
    <row r="312" ht="15.75" customHeight="1">
      <c r="A312" s="278"/>
      <c r="B312" s="274"/>
      <c r="C312" s="274"/>
      <c r="D312" s="274"/>
      <c r="E312" s="274"/>
      <c r="F312" s="274"/>
      <c r="G312" s="274"/>
      <c r="H312" s="274"/>
      <c r="I312" s="274"/>
      <c r="J312" s="272" t="s">
        <v>67</v>
      </c>
      <c r="K312" s="274"/>
      <c r="L312" s="274"/>
      <c r="M312" s="274"/>
      <c r="N312" s="274"/>
      <c r="O312" s="274"/>
      <c r="P312" s="274"/>
      <c r="Q312" s="274"/>
      <c r="R312" s="274"/>
      <c r="S312" s="274"/>
    </row>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S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2" width="7.38"/>
    <col customWidth="1" min="3" max="4" width="12.63"/>
    <col customWidth="1" min="5" max="5" width="6.25"/>
    <col customWidth="1" min="6" max="6" width="25.38"/>
    <col customWidth="1" hidden="1" min="7" max="9" width="12.63"/>
    <col customWidth="1" hidden="1" min="10" max="10" width="28.25"/>
    <col customWidth="1" hidden="1" min="11" max="11" width="12.63"/>
    <col customWidth="1" hidden="1" min="12" max="12" width="22.25"/>
    <col customWidth="1" hidden="1" min="13" max="13" width="12.63"/>
    <col customWidth="1" hidden="1" min="14" max="14" width="35.13"/>
    <col customWidth="1" hidden="1" min="15" max="15" width="37.75"/>
    <col customWidth="1" hidden="1" min="16" max="16" width="12.63"/>
    <col customWidth="1" hidden="1" min="17" max="17" width="33.13"/>
    <col customWidth="1" hidden="1" min="18" max="18" width="12.63"/>
    <col customWidth="1" hidden="1" min="19" max="19" width="40.63"/>
    <col customWidth="1" hidden="1" min="20" max="20" width="33.38"/>
    <col customWidth="1" hidden="1" min="21" max="30" width="12.63"/>
    <col customWidth="1" hidden="1" min="31" max="31" width="16.63"/>
    <col customWidth="1" hidden="1" min="32" max="33" width="12.63"/>
    <col customWidth="1" min="35" max="35" width="21.0"/>
    <col customWidth="1" min="37" max="37" width="18.63"/>
    <col customWidth="1" min="42" max="42" width="17.38"/>
    <col customWidth="1" min="53" max="53" width="40.38"/>
  </cols>
  <sheetData>
    <row r="1" ht="15.75" customHeight="1">
      <c r="A1" s="297" t="s">
        <v>0</v>
      </c>
      <c r="B1" s="298" t="s">
        <v>1</v>
      </c>
      <c r="C1" s="299" t="s">
        <v>2</v>
      </c>
      <c r="D1" s="299" t="s">
        <v>3</v>
      </c>
      <c r="E1" s="298" t="s">
        <v>4</v>
      </c>
      <c r="F1" s="298" t="s">
        <v>5</v>
      </c>
      <c r="G1" s="299" t="s">
        <v>6</v>
      </c>
      <c r="H1" s="298" t="s">
        <v>7</v>
      </c>
      <c r="I1" s="298" t="s">
        <v>8</v>
      </c>
      <c r="J1" s="298" t="s">
        <v>9</v>
      </c>
      <c r="K1" s="300" t="s">
        <v>10</v>
      </c>
      <c r="L1" s="298" t="s">
        <v>11</v>
      </c>
      <c r="M1" s="298" t="s">
        <v>12</v>
      </c>
      <c r="N1" s="298" t="s">
        <v>13</v>
      </c>
      <c r="O1" s="298" t="s">
        <v>14</v>
      </c>
      <c r="P1" s="298" t="s">
        <v>15</v>
      </c>
      <c r="Q1" s="298" t="s">
        <v>16</v>
      </c>
      <c r="R1" s="298" t="s">
        <v>17</v>
      </c>
      <c r="S1" s="298" t="s">
        <v>18</v>
      </c>
      <c r="T1" s="298" t="s">
        <v>19</v>
      </c>
      <c r="U1" s="7" t="s">
        <v>20</v>
      </c>
      <c r="V1" s="8"/>
      <c r="W1" s="8"/>
      <c r="X1" s="8"/>
      <c r="Y1" s="9"/>
      <c r="Z1" s="7" t="s">
        <v>21</v>
      </c>
      <c r="AA1" s="8"/>
      <c r="AB1" s="9"/>
      <c r="AC1" s="301" t="s">
        <v>22</v>
      </c>
      <c r="AD1" s="298" t="s">
        <v>23</v>
      </c>
      <c r="AE1" s="298" t="s">
        <v>24</v>
      </c>
      <c r="AF1" s="11" t="s">
        <v>25</v>
      </c>
      <c r="AG1" s="12"/>
      <c r="AH1" s="12"/>
      <c r="AI1" s="12"/>
      <c r="AJ1" s="12"/>
      <c r="AK1" s="12"/>
      <c r="AL1" s="12"/>
      <c r="AM1" s="12"/>
      <c r="AN1" s="12"/>
      <c r="AO1" s="12"/>
      <c r="AP1" s="13"/>
      <c r="AQ1" s="302" t="s">
        <v>26</v>
      </c>
      <c r="AR1" s="15" t="s">
        <v>27</v>
      </c>
      <c r="AS1" s="8"/>
      <c r="AT1" s="8"/>
      <c r="AU1" s="8"/>
      <c r="AV1" s="9"/>
      <c r="AW1" s="15" t="s">
        <v>28</v>
      </c>
      <c r="AX1" s="8"/>
      <c r="AY1" s="9"/>
      <c r="AZ1" s="303" t="s">
        <v>29</v>
      </c>
      <c r="BA1" s="304" t="s">
        <v>1757</v>
      </c>
    </row>
    <row r="2" ht="31.5" customHeight="1">
      <c r="A2" s="305"/>
      <c r="B2" s="306"/>
      <c r="C2" s="306"/>
      <c r="D2" s="306"/>
      <c r="E2" s="306"/>
      <c r="F2" s="306"/>
      <c r="G2" s="306"/>
      <c r="H2" s="306"/>
      <c r="I2" s="306"/>
      <c r="J2" s="306"/>
      <c r="K2" s="306"/>
      <c r="L2" s="306"/>
      <c r="M2" s="306"/>
      <c r="N2" s="306"/>
      <c r="O2" s="306"/>
      <c r="P2" s="306"/>
      <c r="Q2" s="306"/>
      <c r="R2" s="306"/>
      <c r="S2" s="306"/>
      <c r="T2" s="306"/>
      <c r="U2" s="307" t="s">
        <v>31</v>
      </c>
      <c r="V2" s="308" t="s">
        <v>32</v>
      </c>
      <c r="W2" s="308" t="s">
        <v>33</v>
      </c>
      <c r="X2" s="308" t="s">
        <v>34</v>
      </c>
      <c r="Y2" s="308" t="s">
        <v>35</v>
      </c>
      <c r="Z2" s="307" t="s">
        <v>36</v>
      </c>
      <c r="AA2" s="308" t="s">
        <v>37</v>
      </c>
      <c r="AB2" s="308" t="s">
        <v>38</v>
      </c>
      <c r="AC2" s="306"/>
      <c r="AD2" s="306"/>
      <c r="AE2" s="306"/>
      <c r="AF2" s="309" t="s">
        <v>39</v>
      </c>
      <c r="AG2" s="310" t="s">
        <v>40</v>
      </c>
      <c r="AH2" s="310" t="s">
        <v>41</v>
      </c>
      <c r="AI2" s="310" t="s">
        <v>42</v>
      </c>
      <c r="AJ2" s="310" t="s">
        <v>43</v>
      </c>
      <c r="AK2" s="310" t="s">
        <v>44</v>
      </c>
      <c r="AL2" s="310" t="s">
        <v>45</v>
      </c>
      <c r="AM2" s="310" t="s">
        <v>46</v>
      </c>
      <c r="AN2" s="310" t="s">
        <v>47</v>
      </c>
      <c r="AO2" s="310" t="s">
        <v>48</v>
      </c>
      <c r="AP2" s="310" t="s">
        <v>49</v>
      </c>
      <c r="AQ2" s="311"/>
      <c r="AR2" s="312" t="s">
        <v>50</v>
      </c>
      <c r="AS2" s="313" t="s">
        <v>51</v>
      </c>
      <c r="AT2" s="314" t="s">
        <v>52</v>
      </c>
      <c r="AU2" s="315" t="s">
        <v>53</v>
      </c>
      <c r="AV2" s="316" t="s">
        <v>54</v>
      </c>
      <c r="AW2" s="34" t="s">
        <v>55</v>
      </c>
      <c r="AX2" s="35" t="s">
        <v>56</v>
      </c>
      <c r="AY2" s="36" t="s">
        <v>57</v>
      </c>
      <c r="AZ2" s="306"/>
      <c r="BA2" s="311"/>
    </row>
    <row r="3" ht="15.75" customHeight="1">
      <c r="A3" s="59">
        <v>1.0</v>
      </c>
      <c r="B3" s="317">
        <v>18249.0</v>
      </c>
      <c r="C3" s="318">
        <v>45685.0</v>
      </c>
      <c r="D3" s="319">
        <v>45689.0</v>
      </c>
      <c r="E3" s="320"/>
      <c r="F3" s="321" t="s">
        <v>739</v>
      </c>
      <c r="G3" s="318">
        <v>45053.0</v>
      </c>
      <c r="H3" s="317">
        <v>1.0</v>
      </c>
      <c r="I3" s="322" t="s">
        <v>1249</v>
      </c>
      <c r="J3" s="322" t="s">
        <v>740</v>
      </c>
      <c r="K3" s="322" t="s">
        <v>741</v>
      </c>
      <c r="L3" s="322" t="s">
        <v>62</v>
      </c>
      <c r="M3" s="322" t="s">
        <v>63</v>
      </c>
      <c r="N3" s="322" t="s">
        <v>1250</v>
      </c>
      <c r="O3" s="322" t="s">
        <v>1973</v>
      </c>
      <c r="P3" s="317" t="s">
        <v>1247</v>
      </c>
      <c r="Q3" s="322" t="s">
        <v>67</v>
      </c>
      <c r="R3" s="317" t="s">
        <v>67</v>
      </c>
      <c r="S3" s="322" t="s">
        <v>705</v>
      </c>
      <c r="T3" s="322" t="s">
        <v>67</v>
      </c>
      <c r="U3" s="323">
        <v>54721.02</v>
      </c>
      <c r="V3" s="324">
        <v>0.0</v>
      </c>
      <c r="W3" s="324">
        <v>0.0</v>
      </c>
      <c r="X3" s="324">
        <v>42554.93</v>
      </c>
      <c r="Y3" s="324">
        <v>4366.09</v>
      </c>
      <c r="Z3" s="324">
        <v>5460.0</v>
      </c>
      <c r="AA3" s="324">
        <v>2340.0</v>
      </c>
      <c r="AB3" s="325">
        <f t="shared" ref="AB3:AB10" si="1">Z3+AA3</f>
        <v>7800</v>
      </c>
      <c r="AC3" s="326">
        <f t="shared" ref="AC3:AC201" si="2">U3-V3-W3-X3-Y3-AB3</f>
        <v>0</v>
      </c>
      <c r="AD3" s="327" t="s">
        <v>69</v>
      </c>
      <c r="AE3" s="327" t="s">
        <v>70</v>
      </c>
      <c r="AF3" s="328" t="b">
        <v>1</v>
      </c>
      <c r="AG3" s="322"/>
      <c r="AH3" s="322" t="b">
        <v>1</v>
      </c>
      <c r="AI3" s="322"/>
      <c r="AJ3" s="322" t="b">
        <v>1</v>
      </c>
      <c r="AK3" s="322"/>
      <c r="AL3" s="322"/>
      <c r="AM3" s="322" t="b">
        <v>1</v>
      </c>
      <c r="AN3" s="322"/>
      <c r="AO3" s="327" t="s">
        <v>73</v>
      </c>
      <c r="AP3" s="317" t="s">
        <v>95</v>
      </c>
      <c r="AQ3" s="60"/>
      <c r="AR3" s="170">
        <f t="shared" ref="AR3:AR83" si="3">D3+30</f>
        <v>45719</v>
      </c>
      <c r="AS3" s="62"/>
      <c r="AT3" s="329"/>
      <c r="AU3" s="330"/>
      <c r="AV3" s="62"/>
      <c r="AW3" s="63"/>
      <c r="AX3" s="64"/>
      <c r="AY3" s="65"/>
      <c r="AZ3" s="66"/>
      <c r="BA3" s="67"/>
    </row>
    <row r="4" ht="15.75" customHeight="1">
      <c r="A4" s="59">
        <v>2.0</v>
      </c>
      <c r="B4" s="317">
        <v>18213.0</v>
      </c>
      <c r="C4" s="318">
        <v>45684.0</v>
      </c>
      <c r="D4" s="319">
        <v>45689.0</v>
      </c>
      <c r="E4" s="320"/>
      <c r="F4" s="321" t="s">
        <v>1253</v>
      </c>
      <c r="G4" s="318">
        <v>33480.0</v>
      </c>
      <c r="H4" s="317">
        <v>33.0</v>
      </c>
      <c r="I4" s="322" t="s">
        <v>67</v>
      </c>
      <c r="J4" s="322" t="s">
        <v>67</v>
      </c>
      <c r="K4" s="322" t="s">
        <v>1254</v>
      </c>
      <c r="L4" s="322" t="s">
        <v>164</v>
      </c>
      <c r="M4" s="322" t="s">
        <v>79</v>
      </c>
      <c r="N4" s="322" t="s">
        <v>1255</v>
      </c>
      <c r="O4" s="322" t="s">
        <v>1256</v>
      </c>
      <c r="P4" s="317" t="s">
        <v>66</v>
      </c>
      <c r="Q4" s="322" t="s">
        <v>67</v>
      </c>
      <c r="R4" s="317" t="s">
        <v>67</v>
      </c>
      <c r="S4" s="322" t="s">
        <v>1257</v>
      </c>
      <c r="T4" s="322" t="s">
        <v>67</v>
      </c>
      <c r="U4" s="323">
        <v>65380.01</v>
      </c>
      <c r="V4" s="324">
        <v>0.0</v>
      </c>
      <c r="W4" s="324">
        <v>0.0</v>
      </c>
      <c r="X4" s="324">
        <v>0.0</v>
      </c>
      <c r="Y4" s="324">
        <v>20000.0</v>
      </c>
      <c r="Z4" s="324">
        <v>13650.0</v>
      </c>
      <c r="AA4" s="324">
        <v>5850.0</v>
      </c>
      <c r="AB4" s="331">
        <f t="shared" si="1"/>
        <v>19500</v>
      </c>
      <c r="AC4" s="326">
        <f t="shared" si="2"/>
        <v>25880.01</v>
      </c>
      <c r="AD4" s="327" t="s">
        <v>84</v>
      </c>
      <c r="AE4" s="327" t="s">
        <v>70</v>
      </c>
      <c r="AF4" s="328" t="b">
        <v>1</v>
      </c>
      <c r="AG4" s="322"/>
      <c r="AH4" s="322" t="b">
        <v>1</v>
      </c>
      <c r="AI4" s="322"/>
      <c r="AJ4" s="322" t="b">
        <v>1</v>
      </c>
      <c r="AK4" s="322"/>
      <c r="AL4" s="322" t="s">
        <v>1258</v>
      </c>
      <c r="AM4" s="322" t="b">
        <v>1</v>
      </c>
      <c r="AN4" s="322"/>
      <c r="AO4" s="327" t="s">
        <v>73</v>
      </c>
      <c r="AP4" s="317" t="s">
        <v>95</v>
      </c>
      <c r="AQ4" s="60"/>
      <c r="AR4" s="170">
        <f t="shared" si="3"/>
        <v>45719</v>
      </c>
      <c r="AS4" s="62"/>
      <c r="AT4" s="329"/>
      <c r="AU4" s="330"/>
      <c r="AV4" s="62"/>
      <c r="AW4" s="63"/>
      <c r="AX4" s="64"/>
      <c r="AY4" s="65"/>
      <c r="AZ4" s="66"/>
      <c r="BA4" s="67"/>
    </row>
    <row r="5" ht="15.75" customHeight="1">
      <c r="A5" s="163">
        <v>3.0</v>
      </c>
      <c r="B5" s="332">
        <v>17893.0</v>
      </c>
      <c r="C5" s="333">
        <v>45677.0</v>
      </c>
      <c r="D5" s="334">
        <v>45689.0</v>
      </c>
      <c r="E5" s="320"/>
      <c r="F5" s="335" t="s">
        <v>1260</v>
      </c>
      <c r="G5" s="333">
        <v>27325.0</v>
      </c>
      <c r="H5" s="332">
        <v>50.0</v>
      </c>
      <c r="I5" s="336" t="s">
        <v>67</v>
      </c>
      <c r="J5" s="336" t="s">
        <v>67</v>
      </c>
      <c r="K5" s="336" t="s">
        <v>1261</v>
      </c>
      <c r="L5" s="336" t="s">
        <v>227</v>
      </c>
      <c r="M5" s="336" t="s">
        <v>79</v>
      </c>
      <c r="N5" s="336" t="s">
        <v>1262</v>
      </c>
      <c r="O5" s="336" t="s">
        <v>1974</v>
      </c>
      <c r="P5" s="332" t="s">
        <v>472</v>
      </c>
      <c r="Q5" s="336" t="s">
        <v>67</v>
      </c>
      <c r="R5" s="332" t="s">
        <v>67</v>
      </c>
      <c r="S5" s="336" t="s">
        <v>1264</v>
      </c>
      <c r="T5" s="336" t="s">
        <v>1265</v>
      </c>
      <c r="U5" s="337">
        <v>314344.28</v>
      </c>
      <c r="V5" s="338">
        <v>0.0</v>
      </c>
      <c r="W5" s="338">
        <v>60000.0</v>
      </c>
      <c r="X5" s="338">
        <v>0.0</v>
      </c>
      <c r="Y5" s="338">
        <v>139572.87</v>
      </c>
      <c r="Z5" s="338">
        <v>12285.0</v>
      </c>
      <c r="AA5" s="338">
        <v>5265.0</v>
      </c>
      <c r="AB5" s="339">
        <f t="shared" si="1"/>
        <v>17550</v>
      </c>
      <c r="AC5" s="340">
        <f t="shared" si="2"/>
        <v>97221.41</v>
      </c>
      <c r="AD5" s="341" t="s">
        <v>84</v>
      </c>
      <c r="AE5" s="341" t="s">
        <v>70</v>
      </c>
      <c r="AF5" s="342" t="b">
        <v>1</v>
      </c>
      <c r="AG5" s="336"/>
      <c r="AH5" s="336" t="b">
        <v>1</v>
      </c>
      <c r="AI5" s="336"/>
      <c r="AJ5" s="336" t="b">
        <v>1</v>
      </c>
      <c r="AK5" s="336"/>
      <c r="AL5" s="336"/>
      <c r="AM5" s="336" t="b">
        <v>1</v>
      </c>
      <c r="AN5" s="336"/>
      <c r="AO5" s="341" t="s">
        <v>1266</v>
      </c>
      <c r="AP5" s="332" t="s">
        <v>127</v>
      </c>
      <c r="AQ5" s="164"/>
      <c r="AR5" s="172">
        <f t="shared" si="3"/>
        <v>45719</v>
      </c>
      <c r="AS5" s="62"/>
      <c r="AT5" s="329"/>
      <c r="AU5" s="330"/>
      <c r="AV5" s="62"/>
      <c r="AW5" s="63"/>
      <c r="AX5" s="64"/>
      <c r="AY5" s="65"/>
      <c r="AZ5" s="66"/>
      <c r="BA5" s="67"/>
    </row>
    <row r="6" ht="15.75" customHeight="1">
      <c r="A6" s="59">
        <v>4.0</v>
      </c>
      <c r="B6" s="317">
        <v>18004.0</v>
      </c>
      <c r="C6" s="318">
        <v>45679.0</v>
      </c>
      <c r="D6" s="319">
        <v>45690.0</v>
      </c>
      <c r="E6" s="320"/>
      <c r="F6" s="321" t="s">
        <v>1268</v>
      </c>
      <c r="G6" s="318">
        <v>32601.0</v>
      </c>
      <c r="H6" s="317">
        <v>35.0</v>
      </c>
      <c r="I6" s="322" t="s">
        <v>67</v>
      </c>
      <c r="J6" s="322" t="s">
        <v>67</v>
      </c>
      <c r="K6" s="322" t="s">
        <v>1269</v>
      </c>
      <c r="L6" s="322" t="s">
        <v>227</v>
      </c>
      <c r="M6" s="322" t="s">
        <v>79</v>
      </c>
      <c r="N6" s="322" t="s">
        <v>1270</v>
      </c>
      <c r="O6" s="322" t="s">
        <v>1975</v>
      </c>
      <c r="P6" s="317" t="s">
        <v>1272</v>
      </c>
      <c r="Q6" s="322" t="s">
        <v>67</v>
      </c>
      <c r="R6" s="317" t="s">
        <v>67</v>
      </c>
      <c r="S6" s="322" t="s">
        <v>1085</v>
      </c>
      <c r="T6" s="322" t="s">
        <v>1273</v>
      </c>
      <c r="U6" s="323">
        <v>802703.64</v>
      </c>
      <c r="V6" s="324">
        <v>160540.85</v>
      </c>
      <c r="W6" s="324">
        <v>0.0</v>
      </c>
      <c r="X6" s="324">
        <v>0.0</v>
      </c>
      <c r="Y6" s="324">
        <v>601017.79</v>
      </c>
      <c r="Z6" s="324">
        <v>28801.5</v>
      </c>
      <c r="AA6" s="324">
        <v>12343.5</v>
      </c>
      <c r="AB6" s="331">
        <f t="shared" si="1"/>
        <v>41145</v>
      </c>
      <c r="AC6" s="326">
        <f t="shared" si="2"/>
        <v>0</v>
      </c>
      <c r="AD6" s="327" t="s">
        <v>84</v>
      </c>
      <c r="AE6" s="327" t="s">
        <v>70</v>
      </c>
      <c r="AF6" s="328" t="b">
        <v>1</v>
      </c>
      <c r="AG6" s="322"/>
      <c r="AH6" s="322" t="b">
        <v>1</v>
      </c>
      <c r="AI6" s="322"/>
      <c r="AJ6" s="322" t="b">
        <v>1</v>
      </c>
      <c r="AK6" s="322"/>
      <c r="AL6" s="322"/>
      <c r="AM6" s="322" t="b">
        <v>1</v>
      </c>
      <c r="AN6" s="322"/>
      <c r="AO6" s="327" t="s">
        <v>86</v>
      </c>
      <c r="AP6" s="317"/>
      <c r="AQ6" s="60"/>
      <c r="AR6" s="170">
        <f t="shared" si="3"/>
        <v>45720</v>
      </c>
      <c r="AS6" s="62"/>
      <c r="AT6" s="329"/>
      <c r="AU6" s="330"/>
      <c r="AV6" s="62"/>
      <c r="AW6" s="63"/>
      <c r="AX6" s="64"/>
      <c r="AY6" s="65"/>
      <c r="AZ6" s="66"/>
      <c r="BA6" s="67"/>
    </row>
    <row r="7" ht="15.75" customHeight="1">
      <c r="A7" s="59">
        <v>5.0</v>
      </c>
      <c r="B7" s="317">
        <v>18421.0</v>
      </c>
      <c r="C7" s="318">
        <v>45689.0</v>
      </c>
      <c r="D7" s="319">
        <v>45690.0</v>
      </c>
      <c r="E7" s="320"/>
      <c r="F7" s="321" t="s">
        <v>1275</v>
      </c>
      <c r="G7" s="318">
        <v>22572.0</v>
      </c>
      <c r="H7" s="317">
        <v>63.0</v>
      </c>
      <c r="I7" s="322" t="s">
        <v>67</v>
      </c>
      <c r="J7" s="322" t="s">
        <v>67</v>
      </c>
      <c r="K7" s="322" t="s">
        <v>1276</v>
      </c>
      <c r="L7" s="322" t="s">
        <v>99</v>
      </c>
      <c r="M7" s="322" t="s">
        <v>79</v>
      </c>
      <c r="N7" s="322" t="s">
        <v>1277</v>
      </c>
      <c r="O7" s="322" t="s">
        <v>1976</v>
      </c>
      <c r="P7" s="317" t="s">
        <v>1279</v>
      </c>
      <c r="Q7" s="322" t="s">
        <v>67</v>
      </c>
      <c r="R7" s="317" t="s">
        <v>67</v>
      </c>
      <c r="S7" s="322" t="s">
        <v>291</v>
      </c>
      <c r="T7" s="322" t="s">
        <v>67</v>
      </c>
      <c r="U7" s="323">
        <v>80423.2</v>
      </c>
      <c r="V7" s="324">
        <v>16084.51</v>
      </c>
      <c r="W7" s="324">
        <v>0.0</v>
      </c>
      <c r="X7" s="324">
        <v>0.0</v>
      </c>
      <c r="Y7" s="324">
        <v>30000.0</v>
      </c>
      <c r="Z7" s="324">
        <v>13377.0</v>
      </c>
      <c r="AA7" s="324">
        <v>5733.0</v>
      </c>
      <c r="AB7" s="331">
        <f t="shared" si="1"/>
        <v>19110</v>
      </c>
      <c r="AC7" s="326">
        <f t="shared" si="2"/>
        <v>15228.69</v>
      </c>
      <c r="AD7" s="327" t="s">
        <v>84</v>
      </c>
      <c r="AE7" s="327" t="s">
        <v>70</v>
      </c>
      <c r="AF7" s="328" t="b">
        <v>1</v>
      </c>
      <c r="AG7" s="322"/>
      <c r="AH7" s="322" t="b">
        <v>1</v>
      </c>
      <c r="AI7" s="322"/>
      <c r="AJ7" s="322" t="b">
        <v>1</v>
      </c>
      <c r="AK7" s="322"/>
      <c r="AL7" s="322"/>
      <c r="AM7" s="322" t="b">
        <v>1</v>
      </c>
      <c r="AN7" s="322"/>
      <c r="AO7" s="327" t="s">
        <v>86</v>
      </c>
      <c r="AP7" s="317" t="s">
        <v>127</v>
      </c>
      <c r="AQ7" s="60"/>
      <c r="AR7" s="170">
        <f t="shared" si="3"/>
        <v>45720</v>
      </c>
      <c r="AS7" s="62"/>
      <c r="AT7" s="329"/>
      <c r="AU7" s="330"/>
      <c r="AV7" s="62"/>
      <c r="AW7" s="63"/>
      <c r="AX7" s="64"/>
      <c r="AY7" s="65"/>
      <c r="AZ7" s="66"/>
      <c r="BA7" s="67"/>
    </row>
    <row r="8" ht="15.75" customHeight="1">
      <c r="A8" s="59">
        <v>6.0</v>
      </c>
      <c r="B8" s="332">
        <v>18355.0</v>
      </c>
      <c r="C8" s="333">
        <v>45687.0</v>
      </c>
      <c r="D8" s="334">
        <v>45690.0</v>
      </c>
      <c r="E8" s="320"/>
      <c r="F8" s="335" t="s">
        <v>1281</v>
      </c>
      <c r="G8" s="333">
        <v>43678.0</v>
      </c>
      <c r="H8" s="332">
        <v>5.0</v>
      </c>
      <c r="I8" s="336" t="s">
        <v>67</v>
      </c>
      <c r="J8" s="336" t="s">
        <v>67</v>
      </c>
      <c r="K8" s="336" t="s">
        <v>1282</v>
      </c>
      <c r="L8" s="336" t="s">
        <v>62</v>
      </c>
      <c r="M8" s="336" t="s">
        <v>63</v>
      </c>
      <c r="N8" s="336" t="s">
        <v>1283</v>
      </c>
      <c r="O8" s="335" t="s">
        <v>1284</v>
      </c>
      <c r="P8" s="332" t="s">
        <v>92</v>
      </c>
      <c r="Q8" s="336" t="s">
        <v>67</v>
      </c>
      <c r="R8" s="332" t="s">
        <v>67</v>
      </c>
      <c r="S8" s="336" t="s">
        <v>134</v>
      </c>
      <c r="T8" s="336" t="s">
        <v>67</v>
      </c>
      <c r="U8" s="337">
        <v>51944.43</v>
      </c>
      <c r="V8" s="338">
        <v>0.0</v>
      </c>
      <c r="W8" s="338">
        <v>0.0</v>
      </c>
      <c r="X8" s="338">
        <v>21023.97</v>
      </c>
      <c r="Y8" s="338">
        <v>1670.46</v>
      </c>
      <c r="Z8" s="338">
        <v>20475.0</v>
      </c>
      <c r="AA8" s="338">
        <v>8775.0</v>
      </c>
      <c r="AB8" s="339">
        <f t="shared" si="1"/>
        <v>29250</v>
      </c>
      <c r="AC8" s="340">
        <f t="shared" si="2"/>
        <v>0</v>
      </c>
      <c r="AD8" s="341" t="s">
        <v>69</v>
      </c>
      <c r="AE8" s="341" t="s">
        <v>70</v>
      </c>
      <c r="AF8" s="342" t="b">
        <v>1</v>
      </c>
      <c r="AG8" s="336"/>
      <c r="AH8" s="336" t="b">
        <v>1</v>
      </c>
      <c r="AI8" s="336"/>
      <c r="AJ8" s="336" t="b">
        <v>1</v>
      </c>
      <c r="AK8" s="336"/>
      <c r="AL8" s="336" t="s">
        <v>1285</v>
      </c>
      <c r="AM8" s="336" t="b">
        <v>1</v>
      </c>
      <c r="AN8" s="336"/>
      <c r="AO8" s="341" t="s">
        <v>86</v>
      </c>
      <c r="AP8" s="332" t="s">
        <v>74</v>
      </c>
      <c r="AQ8" s="164"/>
      <c r="AR8" s="172">
        <f t="shared" si="3"/>
        <v>45720</v>
      </c>
      <c r="AS8" s="62"/>
      <c r="AT8" s="329"/>
      <c r="AU8" s="330"/>
      <c r="AV8" s="62"/>
      <c r="AW8" s="63"/>
      <c r="AX8" s="64"/>
      <c r="AY8" s="65"/>
      <c r="AZ8" s="66"/>
      <c r="BA8" s="67"/>
    </row>
    <row r="9" ht="15.75" customHeight="1">
      <c r="A9" s="214">
        <v>7.0</v>
      </c>
      <c r="B9" s="317">
        <v>18473.0</v>
      </c>
      <c r="C9" s="318">
        <v>45690.0</v>
      </c>
      <c r="D9" s="319">
        <v>45691.0</v>
      </c>
      <c r="E9" s="320"/>
      <c r="F9" s="321" t="s">
        <v>1287</v>
      </c>
      <c r="G9" s="318">
        <v>44586.0</v>
      </c>
      <c r="H9" s="317">
        <v>3.0</v>
      </c>
      <c r="I9" s="322" t="s">
        <v>67</v>
      </c>
      <c r="J9" s="322" t="s">
        <v>1977</v>
      </c>
      <c r="K9" s="322" t="s">
        <v>1978</v>
      </c>
      <c r="L9" s="322" t="s">
        <v>62</v>
      </c>
      <c r="M9" s="322" t="s">
        <v>63</v>
      </c>
      <c r="N9" s="322" t="s">
        <v>1288</v>
      </c>
      <c r="O9" s="322" t="s">
        <v>1979</v>
      </c>
      <c r="P9" s="317" t="s">
        <v>133</v>
      </c>
      <c r="Q9" s="322" t="s">
        <v>67</v>
      </c>
      <c r="R9" s="317" t="s">
        <v>67</v>
      </c>
      <c r="S9" s="322" t="s">
        <v>1290</v>
      </c>
      <c r="T9" s="322" t="s">
        <v>67</v>
      </c>
      <c r="U9" s="323">
        <v>34278.4</v>
      </c>
      <c r="V9" s="324">
        <v>0.0</v>
      </c>
      <c r="W9" s="324">
        <v>0.0</v>
      </c>
      <c r="X9" s="324">
        <v>0.0</v>
      </c>
      <c r="Y9" s="324">
        <v>20628.4</v>
      </c>
      <c r="Z9" s="324">
        <v>9555.0</v>
      </c>
      <c r="AA9" s="324">
        <v>4095.0</v>
      </c>
      <c r="AB9" s="331">
        <f t="shared" si="1"/>
        <v>13650</v>
      </c>
      <c r="AC9" s="326">
        <f t="shared" si="2"/>
        <v>0</v>
      </c>
      <c r="AD9" s="327" t="s">
        <v>69</v>
      </c>
      <c r="AE9" s="327" t="s">
        <v>70</v>
      </c>
      <c r="AF9" s="328" t="b">
        <v>1</v>
      </c>
      <c r="AG9" s="322"/>
      <c r="AH9" s="322" t="b">
        <v>1</v>
      </c>
      <c r="AI9" s="322"/>
      <c r="AJ9" s="322" t="b">
        <v>1</v>
      </c>
      <c r="AK9" s="322"/>
      <c r="AL9" s="322"/>
      <c r="AM9" s="322" t="b">
        <v>1</v>
      </c>
      <c r="AN9" s="322"/>
      <c r="AO9" s="327" t="s">
        <v>86</v>
      </c>
      <c r="AP9" s="317" t="s">
        <v>95</v>
      </c>
      <c r="AQ9" s="60"/>
      <c r="AR9" s="170">
        <f t="shared" si="3"/>
        <v>45721</v>
      </c>
      <c r="AS9" s="62"/>
      <c r="AT9" s="329"/>
      <c r="AU9" s="330"/>
      <c r="AV9" s="62"/>
      <c r="AW9" s="63"/>
      <c r="AX9" s="64"/>
      <c r="AY9" s="65"/>
      <c r="AZ9" s="66"/>
      <c r="BA9" s="67"/>
    </row>
    <row r="10" ht="15.75" customHeight="1">
      <c r="A10" s="163">
        <v>8.0</v>
      </c>
      <c r="B10" s="332">
        <v>17875.0</v>
      </c>
      <c r="C10" s="333">
        <v>45676.0</v>
      </c>
      <c r="D10" s="334">
        <v>45691.0</v>
      </c>
      <c r="E10" s="320"/>
      <c r="F10" s="335" t="s">
        <v>1292</v>
      </c>
      <c r="G10" s="333">
        <v>38898.0</v>
      </c>
      <c r="H10" s="332">
        <v>18.0</v>
      </c>
      <c r="I10" s="336" t="s">
        <v>67</v>
      </c>
      <c r="J10" s="336" t="s">
        <v>1293</v>
      </c>
      <c r="K10" s="336" t="s">
        <v>1294</v>
      </c>
      <c r="L10" s="336" t="s">
        <v>78</v>
      </c>
      <c r="M10" s="336" t="s">
        <v>63</v>
      </c>
      <c r="N10" s="336" t="s">
        <v>165</v>
      </c>
      <c r="O10" s="336" t="s">
        <v>1980</v>
      </c>
      <c r="P10" s="332" t="s">
        <v>1295</v>
      </c>
      <c r="Q10" s="336" t="s">
        <v>67</v>
      </c>
      <c r="R10" s="332" t="s">
        <v>67</v>
      </c>
      <c r="S10" s="336" t="s">
        <v>376</v>
      </c>
      <c r="T10" s="336" t="s">
        <v>67</v>
      </c>
      <c r="U10" s="337">
        <v>616172.16</v>
      </c>
      <c r="V10" s="338">
        <v>0.0</v>
      </c>
      <c r="W10" s="338">
        <v>0.0</v>
      </c>
      <c r="X10" s="338">
        <v>0.0</v>
      </c>
      <c r="Y10" s="338">
        <v>588482.16</v>
      </c>
      <c r="Z10" s="338">
        <v>19383.0</v>
      </c>
      <c r="AA10" s="338">
        <v>8307.0</v>
      </c>
      <c r="AB10" s="339">
        <f t="shared" si="1"/>
        <v>27690</v>
      </c>
      <c r="AC10" s="340">
        <f t="shared" si="2"/>
        <v>0</v>
      </c>
      <c r="AD10" s="341" t="s">
        <v>84</v>
      </c>
      <c r="AE10" s="341" t="s">
        <v>70</v>
      </c>
      <c r="AF10" s="342" t="b">
        <v>1</v>
      </c>
      <c r="AG10" s="336"/>
      <c r="AH10" s="336" t="b">
        <v>1</v>
      </c>
      <c r="AI10" s="336"/>
      <c r="AJ10" s="336" t="b">
        <v>1</v>
      </c>
      <c r="AK10" s="336"/>
      <c r="AL10" s="336"/>
      <c r="AM10" s="336" t="b">
        <v>1</v>
      </c>
      <c r="AN10" s="336"/>
      <c r="AO10" s="341" t="s">
        <v>86</v>
      </c>
      <c r="AP10" s="332" t="s">
        <v>95</v>
      </c>
      <c r="AQ10" s="164"/>
      <c r="AR10" s="172">
        <f t="shared" si="3"/>
        <v>45721</v>
      </c>
      <c r="AS10" s="62"/>
      <c r="AT10" s="329"/>
      <c r="AU10" s="330"/>
      <c r="AV10" s="62"/>
      <c r="AW10" s="63"/>
      <c r="AX10" s="64"/>
      <c r="AY10" s="65"/>
      <c r="AZ10" s="66"/>
      <c r="BA10" s="67"/>
    </row>
    <row r="11" ht="15.75" customHeight="1">
      <c r="A11" s="59">
        <v>9.0</v>
      </c>
      <c r="B11" s="317">
        <v>18453.0</v>
      </c>
      <c r="C11" s="318">
        <v>45689.0</v>
      </c>
      <c r="D11" s="319">
        <v>45692.0</v>
      </c>
      <c r="E11" s="320"/>
      <c r="F11" s="321" t="s">
        <v>1297</v>
      </c>
      <c r="G11" s="343">
        <v>27867.0</v>
      </c>
      <c r="H11" s="317">
        <v>48.0</v>
      </c>
      <c r="I11" s="322" t="s">
        <v>67</v>
      </c>
      <c r="J11" s="322" t="s">
        <v>67</v>
      </c>
      <c r="K11" s="322" t="s">
        <v>1298</v>
      </c>
      <c r="L11" s="322" t="s">
        <v>62</v>
      </c>
      <c r="M11" s="322" t="s">
        <v>79</v>
      </c>
      <c r="N11" s="322" t="s">
        <v>1299</v>
      </c>
      <c r="O11" s="322" t="s">
        <v>1300</v>
      </c>
      <c r="P11" s="317" t="s">
        <v>1301</v>
      </c>
      <c r="Q11" s="322" t="s">
        <v>1302</v>
      </c>
      <c r="R11" s="317">
        <v>11000.0</v>
      </c>
      <c r="S11" s="322" t="s">
        <v>899</v>
      </c>
      <c r="T11" s="322" t="s">
        <v>1303</v>
      </c>
      <c r="U11" s="323">
        <v>168505.52</v>
      </c>
      <c r="V11" s="324">
        <v>0.0</v>
      </c>
      <c r="W11" s="324">
        <v>0.0</v>
      </c>
      <c r="X11" s="324">
        <v>0.0</v>
      </c>
      <c r="Y11" s="324">
        <v>147952.52</v>
      </c>
      <c r="Z11" s="324">
        <v>10725.0</v>
      </c>
      <c r="AA11" s="324">
        <v>9828.0</v>
      </c>
      <c r="AB11" s="331">
        <f>SUM(Z11:AA11)</f>
        <v>20553</v>
      </c>
      <c r="AC11" s="340">
        <f t="shared" si="2"/>
        <v>0</v>
      </c>
      <c r="AD11" s="327" t="s">
        <v>150</v>
      </c>
      <c r="AE11" s="327" t="s">
        <v>70</v>
      </c>
      <c r="AF11" s="328" t="b">
        <v>1</v>
      </c>
      <c r="AG11" s="322"/>
      <c r="AH11" s="328" t="b">
        <v>1</v>
      </c>
      <c r="AI11" s="322"/>
      <c r="AJ11" s="328" t="b">
        <v>1</v>
      </c>
      <c r="AK11" s="322"/>
      <c r="AL11" s="322" t="s">
        <v>151</v>
      </c>
      <c r="AM11" s="322" t="b">
        <v>1</v>
      </c>
      <c r="AN11" s="322"/>
      <c r="AO11" s="327" t="s">
        <v>86</v>
      </c>
      <c r="AP11" s="317" t="s">
        <v>95</v>
      </c>
      <c r="AQ11" s="60"/>
      <c r="AR11" s="170">
        <f t="shared" si="3"/>
        <v>45722</v>
      </c>
      <c r="AS11" s="62"/>
      <c r="AT11" s="329"/>
      <c r="AU11" s="330"/>
      <c r="AV11" s="62"/>
      <c r="AW11" s="63"/>
      <c r="AX11" s="64"/>
      <c r="AY11" s="65"/>
      <c r="AZ11" s="66"/>
      <c r="BA11" s="67"/>
    </row>
    <row r="12" ht="15.75" customHeight="1">
      <c r="A12" s="59">
        <v>10.0</v>
      </c>
      <c r="B12" s="317">
        <v>18362.0</v>
      </c>
      <c r="C12" s="318">
        <v>45687.0</v>
      </c>
      <c r="D12" s="319">
        <v>45692.0</v>
      </c>
      <c r="E12" s="320"/>
      <c r="F12" s="321" t="s">
        <v>1305</v>
      </c>
      <c r="G12" s="343">
        <v>40779.0</v>
      </c>
      <c r="H12" s="317">
        <v>13.0</v>
      </c>
      <c r="I12" s="322" t="s">
        <v>67</v>
      </c>
      <c r="J12" s="322" t="s">
        <v>1306</v>
      </c>
      <c r="K12" s="322" t="s">
        <v>1307</v>
      </c>
      <c r="L12" s="322" t="s">
        <v>62</v>
      </c>
      <c r="M12" s="322" t="s">
        <v>63</v>
      </c>
      <c r="N12" s="322" t="s">
        <v>1308</v>
      </c>
      <c r="O12" s="322" t="s">
        <v>1309</v>
      </c>
      <c r="P12" s="317" t="s">
        <v>1310</v>
      </c>
      <c r="Q12" s="322" t="s">
        <v>67</v>
      </c>
      <c r="R12" s="317"/>
      <c r="S12" s="322" t="s">
        <v>953</v>
      </c>
      <c r="T12" s="322" t="s">
        <v>67</v>
      </c>
      <c r="U12" s="323">
        <v>68422.57</v>
      </c>
      <c r="V12" s="324">
        <v>0.0</v>
      </c>
      <c r="W12" s="324">
        <v>0.0</v>
      </c>
      <c r="X12" s="324">
        <v>48635.07</v>
      </c>
      <c r="Y12" s="324">
        <v>287.5</v>
      </c>
      <c r="Z12" s="324">
        <v>13650.0</v>
      </c>
      <c r="AA12" s="324">
        <v>5850.0</v>
      </c>
      <c r="AB12" s="331">
        <f t="shared" ref="AB12:AB201" si="4">Z12+AA12</f>
        <v>19500</v>
      </c>
      <c r="AC12" s="340">
        <f t="shared" si="2"/>
        <v>0</v>
      </c>
      <c r="AD12" s="327" t="s">
        <v>69</v>
      </c>
      <c r="AE12" s="327" t="s">
        <v>70</v>
      </c>
      <c r="AF12" s="328" t="b">
        <v>1</v>
      </c>
      <c r="AG12" s="322"/>
      <c r="AH12" s="328" t="b">
        <v>1</v>
      </c>
      <c r="AI12" s="322"/>
      <c r="AJ12" s="328" t="b">
        <v>1</v>
      </c>
      <c r="AK12" s="322"/>
      <c r="AL12" s="328"/>
      <c r="AM12" s="322" t="b">
        <v>1</v>
      </c>
      <c r="AN12" s="322"/>
      <c r="AO12" s="327" t="s">
        <v>86</v>
      </c>
      <c r="AP12" s="317" t="s">
        <v>95</v>
      </c>
      <c r="AQ12" s="60"/>
      <c r="AR12" s="170">
        <f t="shared" si="3"/>
        <v>45722</v>
      </c>
      <c r="AS12" s="62"/>
      <c r="AT12" s="329"/>
      <c r="AU12" s="330"/>
      <c r="AV12" s="62"/>
      <c r="AW12" s="63"/>
      <c r="AX12" s="64"/>
      <c r="AY12" s="65"/>
      <c r="AZ12" s="66"/>
      <c r="BA12" s="67"/>
    </row>
    <row r="13" ht="15.75" customHeight="1">
      <c r="A13" s="59">
        <v>11.0</v>
      </c>
      <c r="B13" s="317">
        <v>18452.0</v>
      </c>
      <c r="C13" s="318">
        <v>45689.0</v>
      </c>
      <c r="D13" s="319">
        <v>45692.0</v>
      </c>
      <c r="E13" s="320"/>
      <c r="F13" s="321" t="s">
        <v>1312</v>
      </c>
      <c r="G13" s="318">
        <v>20887.0</v>
      </c>
      <c r="H13" s="317">
        <v>67.0</v>
      </c>
      <c r="I13" s="322" t="s">
        <v>67</v>
      </c>
      <c r="J13" s="322" t="s">
        <v>67</v>
      </c>
      <c r="K13" s="322" t="s">
        <v>1313</v>
      </c>
      <c r="L13" s="322" t="s">
        <v>99</v>
      </c>
      <c r="M13" s="322" t="s">
        <v>79</v>
      </c>
      <c r="N13" s="322" t="s">
        <v>1314</v>
      </c>
      <c r="O13" s="322" t="s">
        <v>1315</v>
      </c>
      <c r="P13" s="317" t="s">
        <v>990</v>
      </c>
      <c r="Q13" s="322" t="s">
        <v>67</v>
      </c>
      <c r="R13" s="317"/>
      <c r="S13" s="322" t="s">
        <v>655</v>
      </c>
      <c r="T13" s="322" t="s">
        <v>67</v>
      </c>
      <c r="U13" s="323">
        <v>64506.89</v>
      </c>
      <c r="V13" s="324">
        <v>12901.41</v>
      </c>
      <c r="W13" s="324">
        <v>0.0</v>
      </c>
      <c r="X13" s="324">
        <v>0.0</v>
      </c>
      <c r="Y13" s="324">
        <v>35030.48</v>
      </c>
      <c r="Z13" s="324">
        <v>11602.5</v>
      </c>
      <c r="AA13" s="324">
        <v>4972.5</v>
      </c>
      <c r="AB13" s="331">
        <f t="shared" si="4"/>
        <v>16575</v>
      </c>
      <c r="AC13" s="340">
        <f t="shared" si="2"/>
        <v>0</v>
      </c>
      <c r="AD13" s="327" t="s">
        <v>84</v>
      </c>
      <c r="AE13" s="327" t="s">
        <v>70</v>
      </c>
      <c r="AF13" s="328" t="b">
        <v>1</v>
      </c>
      <c r="AG13" s="322"/>
      <c r="AH13" s="328" t="b">
        <v>1</v>
      </c>
      <c r="AI13" s="322"/>
      <c r="AJ13" s="328" t="b">
        <v>1</v>
      </c>
      <c r="AK13" s="322"/>
      <c r="AL13" s="322"/>
      <c r="AM13" s="322" t="b">
        <v>1</v>
      </c>
      <c r="AN13" s="322"/>
      <c r="AO13" s="327" t="s">
        <v>86</v>
      </c>
      <c r="AP13" s="317" t="s">
        <v>95</v>
      </c>
      <c r="AQ13" s="60"/>
      <c r="AR13" s="170">
        <f t="shared" si="3"/>
        <v>45722</v>
      </c>
      <c r="AS13" s="62"/>
      <c r="AT13" s="329"/>
      <c r="AU13" s="330"/>
      <c r="AV13" s="62"/>
      <c r="AW13" s="63"/>
      <c r="AX13" s="64"/>
      <c r="AY13" s="65"/>
      <c r="AZ13" s="66"/>
      <c r="BA13" s="67"/>
    </row>
    <row r="14" ht="15.75" customHeight="1">
      <c r="A14" s="59">
        <v>12.0</v>
      </c>
      <c r="B14" s="317">
        <v>18457.0</v>
      </c>
      <c r="C14" s="318">
        <v>45689.0</v>
      </c>
      <c r="D14" s="319">
        <v>45692.0</v>
      </c>
      <c r="E14" s="320"/>
      <c r="F14" s="321" t="s">
        <v>1317</v>
      </c>
      <c r="G14" s="318">
        <v>33274.0</v>
      </c>
      <c r="H14" s="317">
        <v>33.0</v>
      </c>
      <c r="I14" s="322" t="s">
        <v>67</v>
      </c>
      <c r="J14" s="322"/>
      <c r="K14" s="322" t="s">
        <v>1318</v>
      </c>
      <c r="L14" s="322" t="s">
        <v>62</v>
      </c>
      <c r="M14" s="322" t="s">
        <v>79</v>
      </c>
      <c r="N14" s="322" t="s">
        <v>1319</v>
      </c>
      <c r="O14" s="322" t="s">
        <v>1320</v>
      </c>
      <c r="P14" s="317" t="s">
        <v>230</v>
      </c>
      <c r="Q14" s="322" t="s">
        <v>1321</v>
      </c>
      <c r="R14" s="317">
        <v>59513.0</v>
      </c>
      <c r="S14" s="322" t="s">
        <v>1322</v>
      </c>
      <c r="T14" s="322" t="s">
        <v>1323</v>
      </c>
      <c r="U14" s="323">
        <v>154035.89</v>
      </c>
      <c r="V14" s="324">
        <v>0.0</v>
      </c>
      <c r="W14" s="324">
        <v>0.0</v>
      </c>
      <c r="X14" s="324">
        <v>0.0</v>
      </c>
      <c r="Y14" s="324">
        <v>116985.89</v>
      </c>
      <c r="Z14" s="324">
        <v>22230.0</v>
      </c>
      <c r="AA14" s="324">
        <v>14820.0</v>
      </c>
      <c r="AB14" s="331">
        <f t="shared" si="4"/>
        <v>37050</v>
      </c>
      <c r="AC14" s="326">
        <f t="shared" si="2"/>
        <v>0</v>
      </c>
      <c r="AD14" s="327" t="s">
        <v>306</v>
      </c>
      <c r="AE14" s="327" t="s">
        <v>70</v>
      </c>
      <c r="AF14" s="328" t="b">
        <v>1</v>
      </c>
      <c r="AG14" s="322"/>
      <c r="AH14" s="328" t="b">
        <v>1</v>
      </c>
      <c r="AI14" s="322"/>
      <c r="AJ14" s="328" t="b">
        <v>1</v>
      </c>
      <c r="AK14" s="322"/>
      <c r="AL14" s="322" t="s">
        <v>151</v>
      </c>
      <c r="AM14" s="322" t="b">
        <v>1</v>
      </c>
      <c r="AN14" s="322"/>
      <c r="AO14" s="327" t="s">
        <v>237</v>
      </c>
      <c r="AP14" s="317" t="s">
        <v>95</v>
      </c>
      <c r="AQ14" s="60"/>
      <c r="AR14" s="170">
        <f t="shared" si="3"/>
        <v>45722</v>
      </c>
      <c r="AS14" s="62"/>
      <c r="AT14" s="329"/>
      <c r="AU14" s="330"/>
      <c r="AV14" s="62"/>
      <c r="AW14" s="63"/>
      <c r="AX14" s="64"/>
      <c r="AY14" s="65"/>
      <c r="AZ14" s="66"/>
      <c r="BA14" s="67"/>
    </row>
    <row r="15" ht="15.75" customHeight="1">
      <c r="A15" s="59">
        <v>13.0</v>
      </c>
      <c r="B15" s="317">
        <v>18459.0</v>
      </c>
      <c r="C15" s="318">
        <v>45690.0</v>
      </c>
      <c r="D15" s="319">
        <v>45692.0</v>
      </c>
      <c r="E15" s="320"/>
      <c r="F15" s="321" t="s">
        <v>1325</v>
      </c>
      <c r="G15" s="318">
        <v>44489.0</v>
      </c>
      <c r="H15" s="317">
        <v>3.0</v>
      </c>
      <c r="I15" s="322" t="s">
        <v>67</v>
      </c>
      <c r="J15" s="322" t="s">
        <v>1326</v>
      </c>
      <c r="K15" s="322" t="s">
        <v>1327</v>
      </c>
      <c r="L15" s="322" t="s">
        <v>62</v>
      </c>
      <c r="M15" s="322" t="s">
        <v>63</v>
      </c>
      <c r="N15" s="322" t="s">
        <v>1328</v>
      </c>
      <c r="O15" s="322" t="s">
        <v>1329</v>
      </c>
      <c r="P15" s="317" t="s">
        <v>1211</v>
      </c>
      <c r="Q15" s="322" t="s">
        <v>1330</v>
      </c>
      <c r="R15" s="317" t="s">
        <v>1331</v>
      </c>
      <c r="S15" s="322" t="s">
        <v>601</v>
      </c>
      <c r="T15" s="322" t="s">
        <v>1332</v>
      </c>
      <c r="U15" s="324">
        <v>170213.02</v>
      </c>
      <c r="V15" s="324">
        <v>0.0</v>
      </c>
      <c r="W15" s="324">
        <v>0.0</v>
      </c>
      <c r="X15" s="324">
        <v>0.0</v>
      </c>
      <c r="Y15" s="324">
        <v>85427.02</v>
      </c>
      <c r="Z15" s="324">
        <f>21255+8775</f>
        <v>30030</v>
      </c>
      <c r="AA15" s="324">
        <f>19656+35100</f>
        <v>54756</v>
      </c>
      <c r="AB15" s="331">
        <f t="shared" si="4"/>
        <v>84786</v>
      </c>
      <c r="AC15" s="326">
        <f t="shared" si="2"/>
        <v>0</v>
      </c>
      <c r="AD15" s="327" t="s">
        <v>1333</v>
      </c>
      <c r="AE15" s="327" t="s">
        <v>70</v>
      </c>
      <c r="AF15" s="328" t="b">
        <v>1</v>
      </c>
      <c r="AG15" s="322"/>
      <c r="AH15" s="328" t="b">
        <v>1</v>
      </c>
      <c r="AI15" s="322"/>
      <c r="AJ15" s="328" t="b">
        <v>1</v>
      </c>
      <c r="AK15" s="322"/>
      <c r="AL15" s="328" t="s">
        <v>151</v>
      </c>
      <c r="AM15" s="322" t="b">
        <v>1</v>
      </c>
      <c r="AN15" s="322"/>
      <c r="AO15" s="327" t="s">
        <v>86</v>
      </c>
      <c r="AP15" s="317" t="s">
        <v>95</v>
      </c>
      <c r="AQ15" s="60"/>
      <c r="AR15" s="170">
        <f t="shared" si="3"/>
        <v>45722</v>
      </c>
      <c r="AS15" s="62"/>
      <c r="AT15" s="329"/>
      <c r="AU15" s="330"/>
      <c r="AV15" s="62"/>
      <c r="AW15" s="63"/>
      <c r="AX15" s="64"/>
      <c r="AY15" s="65"/>
      <c r="AZ15" s="66"/>
      <c r="BA15" s="67"/>
    </row>
    <row r="16" ht="15.75" customHeight="1">
      <c r="A16" s="59">
        <v>14.0</v>
      </c>
      <c r="B16" s="317">
        <v>18477.0</v>
      </c>
      <c r="C16" s="318">
        <v>45690.0</v>
      </c>
      <c r="D16" s="319">
        <v>45692.0</v>
      </c>
      <c r="E16" s="320"/>
      <c r="F16" s="321" t="s">
        <v>1335</v>
      </c>
      <c r="G16" s="318">
        <v>42214.0</v>
      </c>
      <c r="H16" s="317">
        <v>10.0</v>
      </c>
      <c r="I16" s="322" t="s">
        <v>67</v>
      </c>
      <c r="J16" s="322" t="s">
        <v>1336</v>
      </c>
      <c r="K16" s="322" t="s">
        <v>1337</v>
      </c>
      <c r="L16" s="322" t="s">
        <v>164</v>
      </c>
      <c r="M16" s="322" t="s">
        <v>63</v>
      </c>
      <c r="N16" s="322" t="s">
        <v>1338</v>
      </c>
      <c r="O16" s="322" t="s">
        <v>1339</v>
      </c>
      <c r="P16" s="317" t="s">
        <v>1340</v>
      </c>
      <c r="Q16" s="322" t="s">
        <v>67</v>
      </c>
      <c r="R16" s="317" t="s">
        <v>67</v>
      </c>
      <c r="S16" s="322" t="s">
        <v>416</v>
      </c>
      <c r="T16" s="322" t="s">
        <v>1341</v>
      </c>
      <c r="U16" s="323">
        <v>50547.09</v>
      </c>
      <c r="V16" s="324">
        <v>0.0</v>
      </c>
      <c r="W16" s="324">
        <v>1354.87</v>
      </c>
      <c r="X16" s="324">
        <v>0.0</v>
      </c>
      <c r="Y16" s="324">
        <v>32032.22</v>
      </c>
      <c r="Z16" s="324">
        <v>12012.0</v>
      </c>
      <c r="AA16" s="324">
        <v>5148.0</v>
      </c>
      <c r="AB16" s="331">
        <f t="shared" si="4"/>
        <v>17160</v>
      </c>
      <c r="AC16" s="326">
        <f t="shared" si="2"/>
        <v>0</v>
      </c>
      <c r="AD16" s="327" t="s">
        <v>84</v>
      </c>
      <c r="AE16" s="327" t="s">
        <v>70</v>
      </c>
      <c r="AF16" s="328" t="b">
        <v>1</v>
      </c>
      <c r="AG16" s="322"/>
      <c r="AH16" s="328" t="b">
        <v>1</v>
      </c>
      <c r="AI16" s="322"/>
      <c r="AJ16" s="328" t="b">
        <v>1</v>
      </c>
      <c r="AK16" s="322"/>
      <c r="AL16" s="322"/>
      <c r="AM16" s="322" t="b">
        <v>1</v>
      </c>
      <c r="AN16" s="322"/>
      <c r="AO16" s="327" t="s">
        <v>86</v>
      </c>
      <c r="AP16" s="317" t="s">
        <v>74</v>
      </c>
      <c r="AQ16" s="60"/>
      <c r="AR16" s="170">
        <f t="shared" si="3"/>
        <v>45722</v>
      </c>
      <c r="AS16" s="62"/>
      <c r="AT16" s="329"/>
      <c r="AU16" s="330"/>
      <c r="AV16" s="62"/>
      <c r="AW16" s="63"/>
      <c r="AX16" s="64"/>
      <c r="AY16" s="65"/>
      <c r="AZ16" s="66"/>
      <c r="BA16" s="67"/>
    </row>
    <row r="17" ht="45.75" customHeight="1">
      <c r="A17" s="163">
        <v>15.0</v>
      </c>
      <c r="B17" s="332">
        <v>18440.0</v>
      </c>
      <c r="C17" s="318">
        <v>45689.0</v>
      </c>
      <c r="D17" s="319">
        <v>45692.0</v>
      </c>
      <c r="E17" s="320"/>
      <c r="F17" s="335" t="s">
        <v>1343</v>
      </c>
      <c r="G17" s="333">
        <v>32074.0</v>
      </c>
      <c r="H17" s="332">
        <v>37.0</v>
      </c>
      <c r="I17" s="336" t="s">
        <v>67</v>
      </c>
      <c r="J17" s="336" t="s">
        <v>67</v>
      </c>
      <c r="K17" s="336" t="s">
        <v>1344</v>
      </c>
      <c r="L17" s="336" t="s">
        <v>227</v>
      </c>
      <c r="M17" s="336" t="s">
        <v>79</v>
      </c>
      <c r="N17" s="336" t="s">
        <v>1345</v>
      </c>
      <c r="O17" s="336" t="s">
        <v>1346</v>
      </c>
      <c r="P17" s="332" t="s">
        <v>1347</v>
      </c>
      <c r="Q17" s="336" t="s">
        <v>67</v>
      </c>
      <c r="R17" s="332" t="s">
        <v>67</v>
      </c>
      <c r="S17" s="336" t="s">
        <v>103</v>
      </c>
      <c r="T17" s="336" t="s">
        <v>1348</v>
      </c>
      <c r="U17" s="337">
        <v>264147.77</v>
      </c>
      <c r="V17" s="324">
        <v>0.0</v>
      </c>
      <c r="W17" s="338">
        <v>0.0</v>
      </c>
      <c r="X17" s="338">
        <v>71664.93</v>
      </c>
      <c r="Y17" s="338">
        <v>112482.84</v>
      </c>
      <c r="Z17" s="338">
        <v>56000.0</v>
      </c>
      <c r="AA17" s="338">
        <v>24000.0</v>
      </c>
      <c r="AB17" s="339">
        <f t="shared" si="4"/>
        <v>80000</v>
      </c>
      <c r="AC17" s="326">
        <f t="shared" si="2"/>
        <v>0</v>
      </c>
      <c r="AD17" s="327" t="s">
        <v>84</v>
      </c>
      <c r="AE17" s="327" t="s">
        <v>70</v>
      </c>
      <c r="AF17" s="328" t="b">
        <v>1</v>
      </c>
      <c r="AG17" s="322"/>
      <c r="AH17" s="328" t="b">
        <v>1</v>
      </c>
      <c r="AI17" s="322"/>
      <c r="AJ17" s="328" t="b">
        <v>1</v>
      </c>
      <c r="AK17" s="322"/>
      <c r="AL17" s="322"/>
      <c r="AM17" s="322" t="b">
        <v>1</v>
      </c>
      <c r="AN17" s="322"/>
      <c r="AO17" s="327" t="s">
        <v>86</v>
      </c>
      <c r="AP17" s="317"/>
      <c r="AQ17" s="60"/>
      <c r="AR17" s="170">
        <f t="shared" si="3"/>
        <v>45722</v>
      </c>
      <c r="AS17" s="62"/>
      <c r="AT17" s="329"/>
      <c r="AU17" s="330"/>
      <c r="AV17" s="62"/>
      <c r="AW17" s="63"/>
      <c r="AX17" s="64"/>
      <c r="AY17" s="65"/>
      <c r="AZ17" s="66"/>
      <c r="BA17" s="67"/>
    </row>
    <row r="18" ht="15.75" customHeight="1">
      <c r="A18" s="59">
        <v>16.0</v>
      </c>
      <c r="B18" s="317">
        <v>18469.0</v>
      </c>
      <c r="C18" s="344">
        <v>45690.0</v>
      </c>
      <c r="D18" s="345">
        <v>45693.0</v>
      </c>
      <c r="E18" s="320"/>
      <c r="F18" s="321" t="s">
        <v>1350</v>
      </c>
      <c r="G18" s="318">
        <v>31311.0</v>
      </c>
      <c r="H18" s="317">
        <v>39.0</v>
      </c>
      <c r="I18" s="322" t="s">
        <v>67</v>
      </c>
      <c r="J18" s="322" t="s">
        <v>67</v>
      </c>
      <c r="K18" s="322" t="s">
        <v>1351</v>
      </c>
      <c r="L18" s="322" t="s">
        <v>551</v>
      </c>
      <c r="M18" s="322" t="s">
        <v>79</v>
      </c>
      <c r="N18" s="322" t="s">
        <v>1352</v>
      </c>
      <c r="O18" s="322" t="s">
        <v>1353</v>
      </c>
      <c r="P18" s="317" t="s">
        <v>336</v>
      </c>
      <c r="Q18" s="322" t="s">
        <v>67</v>
      </c>
      <c r="R18" s="317" t="s">
        <v>67</v>
      </c>
      <c r="S18" s="322" t="s">
        <v>1354</v>
      </c>
      <c r="T18" s="322" t="s">
        <v>776</v>
      </c>
      <c r="U18" s="323">
        <v>83561.26</v>
      </c>
      <c r="V18" s="324">
        <v>16712.24</v>
      </c>
      <c r="W18" s="324">
        <v>0.0</v>
      </c>
      <c r="X18" s="324">
        <v>0.0</v>
      </c>
      <c r="Y18" s="324">
        <v>44814.02</v>
      </c>
      <c r="Z18" s="324">
        <v>15424.5</v>
      </c>
      <c r="AA18" s="324">
        <v>6610.5</v>
      </c>
      <c r="AB18" s="331">
        <f t="shared" si="4"/>
        <v>22035</v>
      </c>
      <c r="AC18" s="346">
        <f t="shared" si="2"/>
        <v>0</v>
      </c>
      <c r="AD18" s="347" t="s">
        <v>84</v>
      </c>
      <c r="AE18" s="347" t="s">
        <v>70</v>
      </c>
      <c r="AF18" s="348" t="b">
        <v>1</v>
      </c>
      <c r="AG18" s="349"/>
      <c r="AH18" s="348" t="b">
        <v>0</v>
      </c>
      <c r="AI18" s="350" t="s">
        <v>848</v>
      </c>
      <c r="AJ18" s="348" t="b">
        <v>0</v>
      </c>
      <c r="AK18" s="350" t="s">
        <v>848</v>
      </c>
      <c r="AL18" s="349"/>
      <c r="AM18" s="349" t="b">
        <v>1</v>
      </c>
      <c r="AN18" s="349"/>
      <c r="AO18" s="347" t="s">
        <v>1266</v>
      </c>
      <c r="AP18" s="351" t="s">
        <v>127</v>
      </c>
      <c r="AQ18" s="215"/>
      <c r="AR18" s="193">
        <f t="shared" si="3"/>
        <v>45723</v>
      </c>
      <c r="AS18" s="62"/>
      <c r="AT18" s="329"/>
      <c r="AU18" s="330"/>
      <c r="AV18" s="62"/>
      <c r="AW18" s="63"/>
      <c r="AX18" s="64"/>
      <c r="AY18" s="65"/>
      <c r="AZ18" s="66"/>
      <c r="BA18" s="67"/>
    </row>
    <row r="19" ht="15.75" customHeight="1">
      <c r="A19" s="59">
        <v>17.0</v>
      </c>
      <c r="B19" s="317">
        <v>18581.0</v>
      </c>
      <c r="C19" s="318">
        <v>45693.0</v>
      </c>
      <c r="D19" s="319">
        <v>45693.0</v>
      </c>
      <c r="E19" s="320"/>
      <c r="F19" s="321" t="s">
        <v>1356</v>
      </c>
      <c r="G19" s="318">
        <v>31871.0</v>
      </c>
      <c r="H19" s="317">
        <v>37.0</v>
      </c>
      <c r="I19" s="322" t="s">
        <v>67</v>
      </c>
      <c r="J19" s="322" t="s">
        <v>67</v>
      </c>
      <c r="K19" s="322" t="s">
        <v>1357</v>
      </c>
      <c r="L19" s="322" t="s">
        <v>62</v>
      </c>
      <c r="M19" s="322" t="s">
        <v>79</v>
      </c>
      <c r="N19" s="322" t="s">
        <v>1358</v>
      </c>
      <c r="O19" s="322" t="s">
        <v>1358</v>
      </c>
      <c r="P19" s="317" t="s">
        <v>690</v>
      </c>
      <c r="Q19" s="322" t="s">
        <v>1359</v>
      </c>
      <c r="R19" s="317">
        <v>1100.0</v>
      </c>
      <c r="S19" s="322" t="s">
        <v>664</v>
      </c>
      <c r="T19" s="322" t="s">
        <v>67</v>
      </c>
      <c r="U19" s="323">
        <v>28289.78</v>
      </c>
      <c r="V19" s="324">
        <v>0.0</v>
      </c>
      <c r="W19" s="324">
        <v>0.0</v>
      </c>
      <c r="X19" s="324">
        <v>8400.0</v>
      </c>
      <c r="Y19" s="324">
        <v>0.0</v>
      </c>
      <c r="Z19" s="324">
        <v>10725.0</v>
      </c>
      <c r="AA19" s="324">
        <v>9828.0</v>
      </c>
      <c r="AB19" s="331">
        <f t="shared" si="4"/>
        <v>20553</v>
      </c>
      <c r="AC19" s="326">
        <f t="shared" si="2"/>
        <v>-663.22</v>
      </c>
      <c r="AD19" s="327" t="s">
        <v>306</v>
      </c>
      <c r="AE19" s="327" t="s">
        <v>307</v>
      </c>
      <c r="AF19" s="328" t="b">
        <v>1</v>
      </c>
      <c r="AG19" s="322"/>
      <c r="AH19" s="328" t="b">
        <v>1</v>
      </c>
      <c r="AI19" s="322"/>
      <c r="AJ19" s="328" t="b">
        <v>1</v>
      </c>
      <c r="AK19" s="322"/>
      <c r="AL19" s="328" t="s">
        <v>151</v>
      </c>
      <c r="AM19" s="322" t="b">
        <v>1</v>
      </c>
      <c r="AN19" s="322"/>
      <c r="AO19" s="327" t="s">
        <v>86</v>
      </c>
      <c r="AP19" s="317" t="s">
        <v>95</v>
      </c>
      <c r="AQ19" s="60"/>
      <c r="AR19" s="170">
        <f t="shared" si="3"/>
        <v>45723</v>
      </c>
      <c r="AS19" s="62"/>
      <c r="AT19" s="329"/>
      <c r="AU19" s="330"/>
      <c r="AV19" s="62"/>
      <c r="AW19" s="63"/>
      <c r="AX19" s="64"/>
      <c r="AY19" s="65"/>
      <c r="AZ19" s="66"/>
      <c r="BA19" s="67"/>
    </row>
    <row r="20" ht="15.75" customHeight="1">
      <c r="A20" s="59">
        <v>18.0</v>
      </c>
      <c r="B20" s="317">
        <v>18472.0</v>
      </c>
      <c r="C20" s="318">
        <v>45690.0</v>
      </c>
      <c r="D20" s="319">
        <v>45693.0</v>
      </c>
      <c r="E20" s="320"/>
      <c r="F20" s="321" t="s">
        <v>1361</v>
      </c>
      <c r="G20" s="318">
        <v>27677.0</v>
      </c>
      <c r="H20" s="317">
        <v>49.0</v>
      </c>
      <c r="I20" s="322" t="s">
        <v>67</v>
      </c>
      <c r="J20" s="322" t="s">
        <v>67</v>
      </c>
      <c r="K20" s="322" t="s">
        <v>1362</v>
      </c>
      <c r="L20" s="322" t="s">
        <v>62</v>
      </c>
      <c r="M20" s="322" t="s">
        <v>79</v>
      </c>
      <c r="N20" s="322" t="s">
        <v>1363</v>
      </c>
      <c r="O20" s="322" t="s">
        <v>1364</v>
      </c>
      <c r="P20" s="317" t="s">
        <v>336</v>
      </c>
      <c r="Q20" s="322" t="s">
        <v>337</v>
      </c>
      <c r="R20" s="317">
        <v>47562.0</v>
      </c>
      <c r="S20" s="322" t="s">
        <v>664</v>
      </c>
      <c r="T20" s="322" t="s">
        <v>1365</v>
      </c>
      <c r="U20" s="324">
        <v>235486.48</v>
      </c>
      <c r="V20" s="324">
        <v>0.0</v>
      </c>
      <c r="W20" s="324">
        <v>0.0</v>
      </c>
      <c r="X20" s="324">
        <v>174748.98</v>
      </c>
      <c r="Y20" s="324">
        <v>287.5</v>
      </c>
      <c r="Z20" s="324">
        <v>24180.0</v>
      </c>
      <c r="AA20" s="324">
        <v>16120.0</v>
      </c>
      <c r="AB20" s="331">
        <f t="shared" si="4"/>
        <v>40300</v>
      </c>
      <c r="AC20" s="326">
        <f t="shared" si="2"/>
        <v>20150</v>
      </c>
      <c r="AD20" s="327" t="s">
        <v>306</v>
      </c>
      <c r="AE20" s="327" t="s">
        <v>70</v>
      </c>
      <c r="AF20" s="328" t="b">
        <v>1</v>
      </c>
      <c r="AG20" s="322"/>
      <c r="AH20" s="328" t="b">
        <v>1</v>
      </c>
      <c r="AI20" s="322"/>
      <c r="AJ20" s="328" t="b">
        <v>1</v>
      </c>
      <c r="AK20" s="322"/>
      <c r="AL20" s="328" t="s">
        <v>151</v>
      </c>
      <c r="AM20" s="322" t="b">
        <v>1</v>
      </c>
      <c r="AN20" s="322"/>
      <c r="AO20" s="327" t="s">
        <v>86</v>
      </c>
      <c r="AP20" s="317" t="s">
        <v>95</v>
      </c>
      <c r="AQ20" s="60"/>
      <c r="AR20" s="170">
        <f t="shared" si="3"/>
        <v>45723</v>
      </c>
      <c r="AS20" s="62"/>
      <c r="AT20" s="329"/>
      <c r="AU20" s="330"/>
      <c r="AV20" s="62"/>
      <c r="AW20" s="63"/>
      <c r="AX20" s="64"/>
      <c r="AY20" s="65"/>
      <c r="AZ20" s="66"/>
      <c r="BA20" s="67"/>
    </row>
    <row r="21" ht="15.75" customHeight="1">
      <c r="A21" s="163">
        <v>19.0</v>
      </c>
      <c r="B21" s="332">
        <v>18478.0</v>
      </c>
      <c r="C21" s="333">
        <v>45690.0</v>
      </c>
      <c r="D21" s="334">
        <v>45693.0</v>
      </c>
      <c r="E21" s="320"/>
      <c r="F21" s="335" t="s">
        <v>1367</v>
      </c>
      <c r="G21" s="333">
        <v>35300.0</v>
      </c>
      <c r="H21" s="332">
        <v>28.0</v>
      </c>
      <c r="I21" s="336" t="s">
        <v>67</v>
      </c>
      <c r="J21" s="336" t="s">
        <v>67</v>
      </c>
      <c r="K21" s="336" t="s">
        <v>1368</v>
      </c>
      <c r="L21" s="336" t="s">
        <v>62</v>
      </c>
      <c r="M21" s="336" t="s">
        <v>79</v>
      </c>
      <c r="N21" s="336" t="s">
        <v>1369</v>
      </c>
      <c r="O21" s="336" t="s">
        <v>1370</v>
      </c>
      <c r="P21" s="332" t="s">
        <v>360</v>
      </c>
      <c r="Q21" s="336" t="s">
        <v>67</v>
      </c>
      <c r="R21" s="332" t="s">
        <v>67</v>
      </c>
      <c r="S21" s="336" t="s">
        <v>390</v>
      </c>
      <c r="T21" s="336" t="s">
        <v>1031</v>
      </c>
      <c r="U21" s="337">
        <v>80172.72</v>
      </c>
      <c r="V21" s="338">
        <v>0.0</v>
      </c>
      <c r="W21" s="338">
        <v>0.0</v>
      </c>
      <c r="X21" s="338">
        <v>61433.96</v>
      </c>
      <c r="Y21" s="338">
        <v>4113.76</v>
      </c>
      <c r="Z21" s="338">
        <v>10237.5</v>
      </c>
      <c r="AA21" s="338">
        <v>4387.5</v>
      </c>
      <c r="AB21" s="339">
        <f t="shared" si="4"/>
        <v>14625</v>
      </c>
      <c r="AC21" s="340">
        <f t="shared" si="2"/>
        <v>0</v>
      </c>
      <c r="AD21" s="341" t="s">
        <v>84</v>
      </c>
      <c r="AE21" s="341" t="s">
        <v>70</v>
      </c>
      <c r="AF21" s="342" t="b">
        <v>1</v>
      </c>
      <c r="AG21" s="336"/>
      <c r="AH21" s="342" t="b">
        <v>1</v>
      </c>
      <c r="AI21" s="336"/>
      <c r="AJ21" s="342" t="b">
        <v>1</v>
      </c>
      <c r="AK21" s="336"/>
      <c r="AL21" s="342"/>
      <c r="AM21" s="336" t="b">
        <v>1</v>
      </c>
      <c r="AN21" s="336"/>
      <c r="AO21" s="341" t="s">
        <v>86</v>
      </c>
      <c r="AP21" s="332" t="s">
        <v>95</v>
      </c>
      <c r="AQ21" s="164"/>
      <c r="AR21" s="172">
        <f t="shared" si="3"/>
        <v>45723</v>
      </c>
      <c r="AS21" s="62"/>
      <c r="AT21" s="329"/>
      <c r="AU21" s="330"/>
      <c r="AV21" s="62"/>
      <c r="AW21" s="63"/>
      <c r="AX21" s="64"/>
      <c r="AY21" s="65"/>
      <c r="AZ21" s="66"/>
      <c r="BA21" s="67"/>
    </row>
    <row r="22" ht="15.75" customHeight="1">
      <c r="A22" s="163">
        <v>20.0</v>
      </c>
      <c r="B22" s="332">
        <v>18666.0</v>
      </c>
      <c r="C22" s="333">
        <v>45694.0</v>
      </c>
      <c r="D22" s="334">
        <v>45694.0</v>
      </c>
      <c r="E22" s="320"/>
      <c r="F22" s="335" t="s">
        <v>1372</v>
      </c>
      <c r="G22" s="333">
        <v>20265.0</v>
      </c>
      <c r="H22" s="332">
        <v>69.0</v>
      </c>
      <c r="I22" s="336" t="s">
        <v>67</v>
      </c>
      <c r="J22" s="336" t="s">
        <v>67</v>
      </c>
      <c r="K22" s="336" t="s">
        <v>1373</v>
      </c>
      <c r="L22" s="336" t="s">
        <v>227</v>
      </c>
      <c r="M22" s="336" t="s">
        <v>79</v>
      </c>
      <c r="N22" s="336" t="s">
        <v>1374</v>
      </c>
      <c r="O22" s="336" t="s">
        <v>1375</v>
      </c>
      <c r="P22" s="332" t="s">
        <v>1376</v>
      </c>
      <c r="Q22" s="336" t="s">
        <v>1377</v>
      </c>
      <c r="R22" s="332">
        <v>57500.0</v>
      </c>
      <c r="S22" s="336" t="s">
        <v>527</v>
      </c>
      <c r="T22" s="336" t="s">
        <v>1378</v>
      </c>
      <c r="U22" s="337">
        <v>42630.85</v>
      </c>
      <c r="V22" s="338">
        <v>8526.19</v>
      </c>
      <c r="W22" s="338">
        <v>0.0</v>
      </c>
      <c r="X22" s="338">
        <v>0.0</v>
      </c>
      <c r="Y22" s="338">
        <v>23028.66</v>
      </c>
      <c r="Z22" s="338">
        <v>7800.0</v>
      </c>
      <c r="AA22" s="338">
        <v>3276.0</v>
      </c>
      <c r="AB22" s="339">
        <f t="shared" si="4"/>
        <v>11076</v>
      </c>
      <c r="AC22" s="340">
        <f t="shared" si="2"/>
        <v>0</v>
      </c>
      <c r="AD22" s="341" t="s">
        <v>306</v>
      </c>
      <c r="AE22" s="341" t="s">
        <v>307</v>
      </c>
      <c r="AF22" s="342" t="b">
        <v>1</v>
      </c>
      <c r="AG22" s="336"/>
      <c r="AH22" s="342" t="b">
        <v>1</v>
      </c>
      <c r="AI22" s="336"/>
      <c r="AJ22" s="342" t="b">
        <v>1</v>
      </c>
      <c r="AK22" s="336"/>
      <c r="AL22" s="342" t="s">
        <v>151</v>
      </c>
      <c r="AM22" s="336" t="b">
        <v>1</v>
      </c>
      <c r="AN22" s="336"/>
      <c r="AO22" s="341" t="s">
        <v>86</v>
      </c>
      <c r="AP22" s="332" t="s">
        <v>95</v>
      </c>
      <c r="AQ22" s="164"/>
      <c r="AR22" s="172">
        <f t="shared" si="3"/>
        <v>45724</v>
      </c>
      <c r="AS22" s="62"/>
      <c r="AT22" s="329"/>
      <c r="AU22" s="330"/>
      <c r="AV22" s="62"/>
      <c r="AW22" s="63"/>
      <c r="AX22" s="64"/>
      <c r="AY22" s="65"/>
      <c r="AZ22" s="66"/>
      <c r="BA22" s="67"/>
    </row>
    <row r="23" ht="15.75" customHeight="1">
      <c r="A23" s="59">
        <v>21.0</v>
      </c>
      <c r="B23" s="317">
        <v>18509.0</v>
      </c>
      <c r="C23" s="318">
        <v>45691.0</v>
      </c>
      <c r="D23" s="319">
        <v>45695.0</v>
      </c>
      <c r="E23" s="320"/>
      <c r="F23" s="321" t="s">
        <v>1380</v>
      </c>
      <c r="G23" s="318">
        <v>44800.0</v>
      </c>
      <c r="H23" s="317">
        <v>2.0</v>
      </c>
      <c r="I23" s="322" t="s">
        <v>67</v>
      </c>
      <c r="J23" s="322" t="s">
        <v>1381</v>
      </c>
      <c r="K23" s="322" t="s">
        <v>1382</v>
      </c>
      <c r="L23" s="322" t="s">
        <v>227</v>
      </c>
      <c r="M23" s="322" t="s">
        <v>63</v>
      </c>
      <c r="N23" s="322" t="s">
        <v>1245</v>
      </c>
      <c r="O23" s="322" t="s">
        <v>1383</v>
      </c>
      <c r="P23" s="317" t="s">
        <v>952</v>
      </c>
      <c r="Q23" s="322" t="s">
        <v>67</v>
      </c>
      <c r="R23" s="317" t="s">
        <v>67</v>
      </c>
      <c r="S23" s="322" t="s">
        <v>188</v>
      </c>
      <c r="T23" s="322" t="s">
        <v>67</v>
      </c>
      <c r="U23" s="323">
        <v>57132.38</v>
      </c>
      <c r="V23" s="324">
        <v>0.0</v>
      </c>
      <c r="W23" s="324">
        <v>0.0</v>
      </c>
      <c r="X23" s="324">
        <v>0.0</v>
      </c>
      <c r="Y23" s="324">
        <v>28467.38</v>
      </c>
      <c r="Z23" s="324">
        <v>20065.5</v>
      </c>
      <c r="AA23" s="324">
        <v>8599.5</v>
      </c>
      <c r="AB23" s="331">
        <f t="shared" si="4"/>
        <v>28665</v>
      </c>
      <c r="AC23" s="326">
        <f t="shared" si="2"/>
        <v>0</v>
      </c>
      <c r="AD23" s="327" t="s">
        <v>69</v>
      </c>
      <c r="AE23" s="327" t="s">
        <v>70</v>
      </c>
      <c r="AF23" s="328" t="b">
        <v>1</v>
      </c>
      <c r="AG23" s="322"/>
      <c r="AH23" s="322" t="b">
        <v>1</v>
      </c>
      <c r="AI23" s="322"/>
      <c r="AJ23" s="322" t="b">
        <v>1</v>
      </c>
      <c r="AK23" s="322"/>
      <c r="AL23" s="322"/>
      <c r="AM23" s="322" t="b">
        <v>1</v>
      </c>
      <c r="AN23" s="322"/>
      <c r="AO23" s="327" t="s">
        <v>86</v>
      </c>
      <c r="AP23" s="317" t="s">
        <v>95</v>
      </c>
      <c r="AQ23" s="60"/>
      <c r="AR23" s="170">
        <f t="shared" si="3"/>
        <v>45725</v>
      </c>
      <c r="AS23" s="62"/>
      <c r="AT23" s="329"/>
      <c r="AU23" s="330"/>
      <c r="AV23" s="62"/>
      <c r="AW23" s="63"/>
      <c r="AX23" s="64"/>
      <c r="AY23" s="65"/>
      <c r="AZ23" s="66"/>
      <c r="BA23" s="67"/>
    </row>
    <row r="24" ht="15.75" customHeight="1">
      <c r="A24" s="59">
        <v>22.0</v>
      </c>
      <c r="B24" s="317">
        <v>18583.0</v>
      </c>
      <c r="C24" s="318">
        <v>45693.0</v>
      </c>
      <c r="D24" s="319">
        <v>45695.0</v>
      </c>
      <c r="E24" s="320"/>
      <c r="F24" s="321" t="s">
        <v>1385</v>
      </c>
      <c r="G24" s="318">
        <v>32563.0</v>
      </c>
      <c r="H24" s="317">
        <v>35.0</v>
      </c>
      <c r="I24" s="322" t="s">
        <v>67</v>
      </c>
      <c r="J24" s="322" t="s">
        <v>67</v>
      </c>
      <c r="K24" s="322" t="s">
        <v>1386</v>
      </c>
      <c r="L24" s="322" t="s">
        <v>62</v>
      </c>
      <c r="M24" s="322" t="s">
        <v>79</v>
      </c>
      <c r="N24" s="322" t="s">
        <v>1387</v>
      </c>
      <c r="O24" s="322" t="s">
        <v>1388</v>
      </c>
      <c r="P24" s="317" t="s">
        <v>1389</v>
      </c>
      <c r="Q24" s="322" t="s">
        <v>67</v>
      </c>
      <c r="R24" s="317" t="s">
        <v>67</v>
      </c>
      <c r="S24" s="322" t="s">
        <v>180</v>
      </c>
      <c r="T24" s="322" t="s">
        <v>1390</v>
      </c>
      <c r="U24" s="323"/>
      <c r="V24" s="324"/>
      <c r="W24" s="324"/>
      <c r="X24" s="324"/>
      <c r="Y24" s="324"/>
      <c r="Z24" s="324">
        <v>11329.5</v>
      </c>
      <c r="AA24" s="324">
        <v>4855.5</v>
      </c>
      <c r="AB24" s="331">
        <f t="shared" si="4"/>
        <v>16185</v>
      </c>
      <c r="AC24" s="326">
        <f t="shared" si="2"/>
        <v>-16185</v>
      </c>
      <c r="AD24" s="327" t="s">
        <v>84</v>
      </c>
      <c r="AE24" s="327" t="s">
        <v>70</v>
      </c>
      <c r="AF24" s="328" t="b">
        <v>1</v>
      </c>
      <c r="AG24" s="322"/>
      <c r="AH24" s="322" t="b">
        <v>1</v>
      </c>
      <c r="AI24" s="322"/>
      <c r="AJ24" s="322" t="b">
        <v>1</v>
      </c>
      <c r="AK24" s="322"/>
      <c r="AL24" s="322"/>
      <c r="AM24" s="322" t="b">
        <v>1</v>
      </c>
      <c r="AN24" s="322"/>
      <c r="AO24" s="327" t="s">
        <v>73</v>
      </c>
      <c r="AP24" s="317" t="s">
        <v>95</v>
      </c>
      <c r="AQ24" s="60"/>
      <c r="AR24" s="170">
        <f t="shared" si="3"/>
        <v>45725</v>
      </c>
      <c r="AS24" s="62"/>
      <c r="AT24" s="329"/>
      <c r="AU24" s="330"/>
      <c r="AV24" s="62"/>
      <c r="AW24" s="63"/>
      <c r="AX24" s="64"/>
      <c r="AY24" s="65"/>
      <c r="AZ24" s="66"/>
      <c r="BA24" s="67"/>
    </row>
    <row r="25" ht="15.75" customHeight="1">
      <c r="A25" s="59">
        <v>23.0</v>
      </c>
      <c r="B25" s="317">
        <v>18540.0</v>
      </c>
      <c r="C25" s="318">
        <v>45692.0</v>
      </c>
      <c r="D25" s="319">
        <v>45695.0</v>
      </c>
      <c r="E25" s="320"/>
      <c r="F25" s="321" t="s">
        <v>1392</v>
      </c>
      <c r="G25" s="318">
        <v>15681.0</v>
      </c>
      <c r="H25" s="317">
        <v>82.0</v>
      </c>
      <c r="I25" s="322" t="s">
        <v>67</v>
      </c>
      <c r="J25" s="322" t="s">
        <v>67</v>
      </c>
      <c r="K25" s="322" t="s">
        <v>1393</v>
      </c>
      <c r="L25" s="322" t="s">
        <v>99</v>
      </c>
      <c r="M25" s="322" t="s">
        <v>79</v>
      </c>
      <c r="N25" s="322" t="s">
        <v>1394</v>
      </c>
      <c r="O25" s="322" t="s">
        <v>1394</v>
      </c>
      <c r="P25" s="317" t="s">
        <v>92</v>
      </c>
      <c r="Q25" s="322" t="s">
        <v>67</v>
      </c>
      <c r="R25" s="317" t="s">
        <v>67</v>
      </c>
      <c r="S25" s="322" t="s">
        <v>1057</v>
      </c>
      <c r="T25" s="322" t="s">
        <v>67</v>
      </c>
      <c r="U25" s="323">
        <v>91612.79</v>
      </c>
      <c r="V25" s="324">
        <v>18322.5</v>
      </c>
      <c r="W25" s="324">
        <v>0.0</v>
      </c>
      <c r="X25" s="324">
        <v>0.0</v>
      </c>
      <c r="Y25" s="324">
        <v>44020.9</v>
      </c>
      <c r="Z25" s="324">
        <v>20475.0</v>
      </c>
      <c r="AA25" s="324">
        <v>8775.0</v>
      </c>
      <c r="AB25" s="331">
        <f t="shared" si="4"/>
        <v>29250</v>
      </c>
      <c r="AC25" s="326">
        <f t="shared" si="2"/>
        <v>19.39</v>
      </c>
      <c r="AD25" s="327" t="s">
        <v>84</v>
      </c>
      <c r="AE25" s="327" t="s">
        <v>70</v>
      </c>
      <c r="AF25" s="328" t="b">
        <v>1</v>
      </c>
      <c r="AG25" s="322"/>
      <c r="AH25" s="322" t="b">
        <v>1</v>
      </c>
      <c r="AI25" s="322"/>
      <c r="AJ25" s="322" t="b">
        <v>1</v>
      </c>
      <c r="AK25" s="322"/>
      <c r="AL25" s="322" t="s">
        <v>1395</v>
      </c>
      <c r="AM25" s="322" t="b">
        <v>1</v>
      </c>
      <c r="AN25" s="322" t="s">
        <v>1396</v>
      </c>
      <c r="AO25" s="327" t="s">
        <v>73</v>
      </c>
      <c r="AP25" s="317" t="s">
        <v>95</v>
      </c>
      <c r="AQ25" s="60"/>
      <c r="AR25" s="170">
        <f t="shared" si="3"/>
        <v>45725</v>
      </c>
      <c r="AS25" s="62"/>
      <c r="AT25" s="329"/>
      <c r="AU25" s="330"/>
      <c r="AV25" s="62"/>
      <c r="AW25" s="63"/>
      <c r="AX25" s="64"/>
      <c r="AY25" s="65"/>
      <c r="AZ25" s="66"/>
      <c r="BA25" s="67"/>
    </row>
    <row r="26" ht="15.75" customHeight="1">
      <c r="A26" s="59">
        <v>24.0</v>
      </c>
      <c r="B26" s="317">
        <v>18559.0</v>
      </c>
      <c r="C26" s="318">
        <v>45692.0</v>
      </c>
      <c r="D26" s="319">
        <v>45695.0</v>
      </c>
      <c r="E26" s="320"/>
      <c r="F26" s="321" t="s">
        <v>1398</v>
      </c>
      <c r="G26" s="318">
        <v>43658.0</v>
      </c>
      <c r="H26" s="317">
        <v>5.0</v>
      </c>
      <c r="I26" s="322" t="s">
        <v>67</v>
      </c>
      <c r="J26" s="322" t="s">
        <v>1399</v>
      </c>
      <c r="K26" s="322" t="s">
        <v>1400</v>
      </c>
      <c r="L26" s="322" t="s">
        <v>1112</v>
      </c>
      <c r="M26" s="322" t="s">
        <v>63</v>
      </c>
      <c r="N26" s="322" t="s">
        <v>958</v>
      </c>
      <c r="O26" s="322" t="s">
        <v>1401</v>
      </c>
      <c r="P26" s="317" t="s">
        <v>1079</v>
      </c>
      <c r="Q26" s="322" t="s">
        <v>67</v>
      </c>
      <c r="R26" s="317" t="s">
        <v>67</v>
      </c>
      <c r="S26" s="322" t="s">
        <v>1402</v>
      </c>
      <c r="T26" s="322" t="s">
        <v>67</v>
      </c>
      <c r="U26" s="323">
        <v>42190.17</v>
      </c>
      <c r="V26" s="324">
        <v>8438.03</v>
      </c>
      <c r="W26" s="324">
        <v>0.0</v>
      </c>
      <c r="X26" s="324">
        <v>25026.06</v>
      </c>
      <c r="Y26" s="324">
        <v>926.08</v>
      </c>
      <c r="Z26" s="324">
        <v>5460.0</v>
      </c>
      <c r="AA26" s="324">
        <v>2340.0</v>
      </c>
      <c r="AB26" s="331">
        <f t="shared" si="4"/>
        <v>7800</v>
      </c>
      <c r="AC26" s="326">
        <f t="shared" si="2"/>
        <v>0</v>
      </c>
      <c r="AD26" s="327" t="s">
        <v>170</v>
      </c>
      <c r="AE26" s="327" t="s">
        <v>70</v>
      </c>
      <c r="AF26" s="328" t="b">
        <v>1</v>
      </c>
      <c r="AG26" s="322"/>
      <c r="AH26" s="322" t="b">
        <v>1</v>
      </c>
      <c r="AI26" s="322"/>
      <c r="AJ26" s="322" t="b">
        <v>1</v>
      </c>
      <c r="AK26" s="322"/>
      <c r="AL26" s="322"/>
      <c r="AM26" s="322" t="b">
        <v>1</v>
      </c>
      <c r="AN26" s="322"/>
      <c r="AO26" s="327" t="s">
        <v>86</v>
      </c>
      <c r="AP26" s="317" t="s">
        <v>95</v>
      </c>
      <c r="AQ26" s="60"/>
      <c r="AR26" s="170">
        <f t="shared" si="3"/>
        <v>45725</v>
      </c>
      <c r="AS26" s="62"/>
      <c r="AT26" s="329"/>
      <c r="AU26" s="330"/>
      <c r="AV26" s="62"/>
      <c r="AW26" s="63"/>
      <c r="AX26" s="64"/>
      <c r="AY26" s="65"/>
      <c r="AZ26" s="66"/>
      <c r="BA26" s="67"/>
    </row>
    <row r="27" ht="15.75" customHeight="1">
      <c r="A27" s="163">
        <v>25.0</v>
      </c>
      <c r="B27" s="332">
        <v>18569.0</v>
      </c>
      <c r="C27" s="333">
        <v>45693.0</v>
      </c>
      <c r="D27" s="334">
        <v>45695.0</v>
      </c>
      <c r="E27" s="320"/>
      <c r="F27" s="335" t="s">
        <v>1404</v>
      </c>
      <c r="G27" s="333">
        <v>40890.0</v>
      </c>
      <c r="H27" s="332">
        <v>13.0</v>
      </c>
      <c r="I27" s="336" t="s">
        <v>67</v>
      </c>
      <c r="J27" s="336" t="s">
        <v>1405</v>
      </c>
      <c r="K27" s="336" t="s">
        <v>1406</v>
      </c>
      <c r="L27" s="336" t="s">
        <v>62</v>
      </c>
      <c r="M27" s="336" t="s">
        <v>63</v>
      </c>
      <c r="N27" s="336" t="s">
        <v>1407</v>
      </c>
      <c r="O27" s="336" t="s">
        <v>1245</v>
      </c>
      <c r="P27" s="332" t="s">
        <v>1247</v>
      </c>
      <c r="Q27" s="336" t="s">
        <v>67</v>
      </c>
      <c r="R27" s="332" t="s">
        <v>67</v>
      </c>
      <c r="S27" s="336" t="s">
        <v>327</v>
      </c>
      <c r="T27" s="336" t="s">
        <v>67</v>
      </c>
      <c r="U27" s="337">
        <v>34520.78</v>
      </c>
      <c r="V27" s="338">
        <v>0.0</v>
      </c>
      <c r="W27" s="338">
        <v>0.0</v>
      </c>
      <c r="X27" s="338">
        <v>26297.2</v>
      </c>
      <c r="Y27" s="338">
        <v>423.58</v>
      </c>
      <c r="Z27" s="338">
        <v>5460.0</v>
      </c>
      <c r="AA27" s="338">
        <v>2340.0</v>
      </c>
      <c r="AB27" s="339">
        <f t="shared" si="4"/>
        <v>7800</v>
      </c>
      <c r="AC27" s="340">
        <f t="shared" si="2"/>
        <v>0</v>
      </c>
      <c r="AD27" s="341" t="s">
        <v>170</v>
      </c>
      <c r="AE27" s="341" t="s">
        <v>70</v>
      </c>
      <c r="AF27" s="342" t="b">
        <v>0</v>
      </c>
      <c r="AG27" s="336" t="s">
        <v>1408</v>
      </c>
      <c r="AH27" s="336" t="b">
        <v>1</v>
      </c>
      <c r="AI27" s="352" t="s">
        <v>1409</v>
      </c>
      <c r="AJ27" s="336" t="b">
        <v>1</v>
      </c>
      <c r="AK27" s="336"/>
      <c r="AL27" s="336"/>
      <c r="AM27" s="336" t="b">
        <v>1</v>
      </c>
      <c r="AN27" s="336"/>
      <c r="AO27" s="341" t="s">
        <v>86</v>
      </c>
      <c r="AP27" s="332" t="s">
        <v>74</v>
      </c>
      <c r="AQ27" s="164"/>
      <c r="AR27" s="172">
        <f t="shared" si="3"/>
        <v>45725</v>
      </c>
      <c r="AS27" s="353"/>
      <c r="AT27" s="354"/>
      <c r="AU27" s="355"/>
      <c r="AV27" s="353"/>
      <c r="AW27" s="217"/>
      <c r="AX27" s="218"/>
      <c r="AY27" s="219"/>
      <c r="AZ27" s="220"/>
      <c r="BA27" s="221"/>
    </row>
    <row r="28" ht="15.75" customHeight="1">
      <c r="A28" s="59">
        <v>26.0</v>
      </c>
      <c r="B28" s="317">
        <v>18558.0</v>
      </c>
      <c r="C28" s="318">
        <v>45692.0</v>
      </c>
      <c r="D28" s="319">
        <v>45696.0</v>
      </c>
      <c r="E28" s="320"/>
      <c r="F28" s="321" t="s">
        <v>1411</v>
      </c>
      <c r="G28" s="318">
        <v>45088.0</v>
      </c>
      <c r="H28" s="317">
        <v>1.0</v>
      </c>
      <c r="I28" s="322" t="s">
        <v>1412</v>
      </c>
      <c r="J28" s="322" t="s">
        <v>1413</v>
      </c>
      <c r="K28" s="322" t="s">
        <v>1414</v>
      </c>
      <c r="L28" s="322" t="s">
        <v>62</v>
      </c>
      <c r="M28" s="322" t="s">
        <v>63</v>
      </c>
      <c r="N28" s="322" t="s">
        <v>1415</v>
      </c>
      <c r="O28" s="322" t="s">
        <v>218</v>
      </c>
      <c r="P28" s="317" t="s">
        <v>360</v>
      </c>
      <c r="Q28" s="322" t="s">
        <v>67</v>
      </c>
      <c r="R28" s="317" t="s">
        <v>67</v>
      </c>
      <c r="S28" s="322" t="s">
        <v>415</v>
      </c>
      <c r="T28" s="322" t="s">
        <v>67</v>
      </c>
      <c r="U28" s="323">
        <v>46730.19</v>
      </c>
      <c r="V28" s="324">
        <v>9346.04</v>
      </c>
      <c r="W28" s="324">
        <v>0.0</v>
      </c>
      <c r="X28" s="324">
        <v>22759.15</v>
      </c>
      <c r="Y28" s="324">
        <v>0.0</v>
      </c>
      <c r="Z28" s="324">
        <v>10237.5</v>
      </c>
      <c r="AA28" s="324">
        <v>4387.5</v>
      </c>
      <c r="AB28" s="331">
        <f t="shared" si="4"/>
        <v>14625</v>
      </c>
      <c r="AC28" s="326">
        <f t="shared" si="2"/>
        <v>0</v>
      </c>
      <c r="AD28" s="327" t="s">
        <v>170</v>
      </c>
      <c r="AE28" s="327" t="s">
        <v>70</v>
      </c>
      <c r="AF28" s="328" t="b">
        <v>1</v>
      </c>
      <c r="AG28" s="322"/>
      <c r="AH28" s="322" t="b">
        <v>1</v>
      </c>
      <c r="AI28" s="322"/>
      <c r="AJ28" s="322" t="b">
        <v>1</v>
      </c>
      <c r="AK28" s="322"/>
      <c r="AL28" s="322" t="s">
        <v>1416</v>
      </c>
      <c r="AM28" s="322" t="b">
        <v>1</v>
      </c>
      <c r="AN28" s="322"/>
      <c r="AO28" s="327" t="s">
        <v>1417</v>
      </c>
      <c r="AP28" s="317" t="s">
        <v>95</v>
      </c>
      <c r="AQ28" s="60"/>
      <c r="AR28" s="170">
        <f t="shared" si="3"/>
        <v>45726</v>
      </c>
      <c r="AS28" s="62"/>
      <c r="AT28" s="329"/>
      <c r="AU28" s="330"/>
      <c r="AV28" s="62"/>
      <c r="AW28" s="63"/>
      <c r="AX28" s="64"/>
      <c r="AY28" s="65"/>
      <c r="AZ28" s="66"/>
      <c r="BA28" s="67"/>
    </row>
    <row r="29" ht="15.75" customHeight="1">
      <c r="A29" s="59">
        <v>27.0</v>
      </c>
      <c r="B29" s="317">
        <v>18608.0</v>
      </c>
      <c r="C29" s="318">
        <v>45693.0</v>
      </c>
      <c r="D29" s="319">
        <v>45696.0</v>
      </c>
      <c r="E29" s="320"/>
      <c r="F29" s="321" t="s">
        <v>1419</v>
      </c>
      <c r="G29" s="318">
        <v>45693.0</v>
      </c>
      <c r="H29" s="317">
        <v>0.0</v>
      </c>
      <c r="I29" s="322" t="s">
        <v>67</v>
      </c>
      <c r="J29" s="322" t="s">
        <v>1420</v>
      </c>
      <c r="K29" s="322" t="s">
        <v>1421</v>
      </c>
      <c r="L29" s="322" t="s">
        <v>62</v>
      </c>
      <c r="M29" s="322" t="s">
        <v>63</v>
      </c>
      <c r="N29" s="322" t="s">
        <v>1422</v>
      </c>
      <c r="O29" s="322" t="s">
        <v>1423</v>
      </c>
      <c r="P29" s="317" t="s">
        <v>1424</v>
      </c>
      <c r="Q29" s="322" t="s">
        <v>253</v>
      </c>
      <c r="R29" s="317">
        <v>99460.0</v>
      </c>
      <c r="S29" s="322" t="s">
        <v>1425</v>
      </c>
      <c r="T29" s="322" t="s">
        <v>67</v>
      </c>
      <c r="U29" s="323">
        <v>56879.17</v>
      </c>
      <c r="V29" s="324">
        <v>0.0</v>
      </c>
      <c r="W29" s="324">
        <v>5036.84</v>
      </c>
      <c r="X29" s="324">
        <v>0.0</v>
      </c>
      <c r="Y29" s="324">
        <v>20296.83</v>
      </c>
      <c r="Z29" s="324">
        <v>21238.1</v>
      </c>
      <c r="AA29" s="324">
        <v>8715.9</v>
      </c>
      <c r="AB29" s="331">
        <f t="shared" si="4"/>
        <v>29954</v>
      </c>
      <c r="AC29" s="326">
        <f t="shared" si="2"/>
        <v>1591.5</v>
      </c>
      <c r="AD29" s="327" t="s">
        <v>1426</v>
      </c>
      <c r="AE29" s="327" t="s">
        <v>70</v>
      </c>
      <c r="AF29" s="328" t="b">
        <v>0</v>
      </c>
      <c r="AG29" s="322" t="s">
        <v>1427</v>
      </c>
      <c r="AH29" s="322" t="b">
        <v>1</v>
      </c>
      <c r="AI29" s="322"/>
      <c r="AJ29" s="322" t="b">
        <v>1</v>
      </c>
      <c r="AK29" s="322"/>
      <c r="AL29" s="322" t="s">
        <v>1428</v>
      </c>
      <c r="AM29" s="322" t="b">
        <v>1</v>
      </c>
      <c r="AN29" s="322" t="s">
        <v>1396</v>
      </c>
      <c r="AO29" s="327" t="s">
        <v>1266</v>
      </c>
      <c r="AP29" s="317"/>
      <c r="AQ29" s="60"/>
      <c r="AR29" s="170">
        <f t="shared" si="3"/>
        <v>45726</v>
      </c>
      <c r="AS29" s="62"/>
      <c r="AT29" s="329"/>
      <c r="AU29" s="330"/>
      <c r="AV29" s="62"/>
      <c r="AW29" s="63"/>
      <c r="AX29" s="64"/>
      <c r="AY29" s="65"/>
      <c r="AZ29" s="66"/>
      <c r="BA29" s="67"/>
    </row>
    <row r="30" ht="15.75" customHeight="1">
      <c r="A30" s="163">
        <v>28.0</v>
      </c>
      <c r="B30" s="332">
        <v>18659.0</v>
      </c>
      <c r="C30" s="333">
        <v>45694.0</v>
      </c>
      <c r="D30" s="334">
        <v>45696.0</v>
      </c>
      <c r="E30" s="320"/>
      <c r="F30" s="335" t="s">
        <v>1430</v>
      </c>
      <c r="G30" s="333">
        <v>33318.0</v>
      </c>
      <c r="H30" s="332">
        <v>33.0</v>
      </c>
      <c r="I30" s="336" t="s">
        <v>67</v>
      </c>
      <c r="J30" s="336" t="s">
        <v>67</v>
      </c>
      <c r="K30" s="336" t="s">
        <v>1431</v>
      </c>
      <c r="L30" s="336" t="s">
        <v>62</v>
      </c>
      <c r="M30" s="336" t="s">
        <v>79</v>
      </c>
      <c r="N30" s="336" t="s">
        <v>1432</v>
      </c>
      <c r="O30" s="336" t="s">
        <v>1432</v>
      </c>
      <c r="P30" s="332" t="s">
        <v>1433</v>
      </c>
      <c r="Q30" s="336" t="s">
        <v>1434</v>
      </c>
      <c r="R30" s="332">
        <v>19160.0</v>
      </c>
      <c r="S30" s="336" t="s">
        <v>664</v>
      </c>
      <c r="T30" s="336" t="s">
        <v>447</v>
      </c>
      <c r="U30" s="337">
        <v>105713.69</v>
      </c>
      <c r="V30" s="338">
        <v>0.0</v>
      </c>
      <c r="W30" s="338">
        <v>0.0</v>
      </c>
      <c r="X30" s="338">
        <v>62256.06</v>
      </c>
      <c r="Y30" s="338">
        <v>557.63</v>
      </c>
      <c r="Z30" s="338">
        <v>25740.0</v>
      </c>
      <c r="AA30" s="338">
        <v>17160.0</v>
      </c>
      <c r="AB30" s="339">
        <f t="shared" si="4"/>
        <v>42900</v>
      </c>
      <c r="AC30" s="340">
        <f t="shared" si="2"/>
        <v>0</v>
      </c>
      <c r="AD30" s="341" t="s">
        <v>84</v>
      </c>
      <c r="AE30" s="341" t="s">
        <v>70</v>
      </c>
      <c r="AF30" s="342" t="b">
        <v>1</v>
      </c>
      <c r="AG30" s="336"/>
      <c r="AH30" s="336" t="b">
        <v>1</v>
      </c>
      <c r="AI30" s="336"/>
      <c r="AJ30" s="336" t="b">
        <v>0</v>
      </c>
      <c r="AK30" s="336"/>
      <c r="AL30" s="336" t="s">
        <v>1435</v>
      </c>
      <c r="AM30" s="336" t="b">
        <v>1</v>
      </c>
      <c r="AN30" s="336"/>
      <c r="AO30" s="341" t="s">
        <v>86</v>
      </c>
      <c r="AP30" s="332" t="s">
        <v>74</v>
      </c>
      <c r="AQ30" s="164"/>
      <c r="AR30" s="172">
        <f t="shared" si="3"/>
        <v>45726</v>
      </c>
      <c r="AS30" s="353"/>
      <c r="AT30" s="354"/>
      <c r="AU30" s="355"/>
      <c r="AV30" s="353"/>
      <c r="AW30" s="217"/>
      <c r="AX30" s="218"/>
      <c r="AY30" s="219"/>
      <c r="AZ30" s="220"/>
      <c r="BA30" s="221"/>
    </row>
    <row r="31" ht="15.75" customHeight="1">
      <c r="A31" s="59">
        <v>29.0</v>
      </c>
      <c r="B31" s="317">
        <v>18709.0</v>
      </c>
      <c r="C31" s="318">
        <v>45695.0</v>
      </c>
      <c r="D31" s="319">
        <v>45697.0</v>
      </c>
      <c r="E31" s="320"/>
      <c r="F31" s="321" t="s">
        <v>1981</v>
      </c>
      <c r="G31" s="318">
        <v>44139.0</v>
      </c>
      <c r="H31" s="317">
        <v>4.0</v>
      </c>
      <c r="I31" s="322" t="s">
        <v>67</v>
      </c>
      <c r="J31" s="322" t="s">
        <v>1982</v>
      </c>
      <c r="K31" s="322" t="s">
        <v>1983</v>
      </c>
      <c r="L31" s="322" t="s">
        <v>62</v>
      </c>
      <c r="M31" s="322" t="s">
        <v>63</v>
      </c>
      <c r="N31" s="322" t="s">
        <v>1984</v>
      </c>
      <c r="O31" s="322" t="s">
        <v>1985</v>
      </c>
      <c r="P31" s="317" t="s">
        <v>1247</v>
      </c>
      <c r="Q31" s="322" t="s">
        <v>67</v>
      </c>
      <c r="R31" s="317" t="s">
        <v>706</v>
      </c>
      <c r="S31" s="322" t="s">
        <v>168</v>
      </c>
      <c r="T31" s="322" t="s">
        <v>67</v>
      </c>
      <c r="U31" s="323">
        <v>27432.89</v>
      </c>
      <c r="V31" s="324">
        <v>0.0</v>
      </c>
      <c r="W31" s="324">
        <v>0.0</v>
      </c>
      <c r="X31" s="324">
        <v>19632.89</v>
      </c>
      <c r="Y31" s="324">
        <v>0.0</v>
      </c>
      <c r="Z31" s="324">
        <v>5460.0</v>
      </c>
      <c r="AA31" s="324">
        <v>2340.0</v>
      </c>
      <c r="AB31" s="331">
        <f t="shared" si="4"/>
        <v>7800</v>
      </c>
      <c r="AC31" s="326">
        <f t="shared" si="2"/>
        <v>0</v>
      </c>
      <c r="AD31" s="327" t="s">
        <v>170</v>
      </c>
      <c r="AE31" s="327" t="s">
        <v>70</v>
      </c>
      <c r="AF31" s="328" t="b">
        <v>1</v>
      </c>
      <c r="AG31" s="322"/>
      <c r="AH31" s="322" t="b">
        <v>1</v>
      </c>
      <c r="AI31" s="322"/>
      <c r="AJ31" s="322" t="b">
        <v>1</v>
      </c>
      <c r="AK31" s="322"/>
      <c r="AL31" s="322"/>
      <c r="AM31" s="322" t="b">
        <v>1</v>
      </c>
      <c r="AN31" s="322"/>
      <c r="AO31" s="327" t="s">
        <v>86</v>
      </c>
      <c r="AP31" s="317" t="s">
        <v>95</v>
      </c>
      <c r="AQ31" s="60"/>
      <c r="AR31" s="170">
        <f t="shared" si="3"/>
        <v>45727</v>
      </c>
      <c r="AS31" s="62"/>
      <c r="AT31" s="329"/>
      <c r="AU31" s="330"/>
      <c r="AV31" s="62"/>
      <c r="AW31" s="63"/>
      <c r="AX31" s="64"/>
      <c r="AY31" s="65"/>
      <c r="AZ31" s="66"/>
      <c r="BA31" s="67"/>
    </row>
    <row r="32" ht="15.75" customHeight="1">
      <c r="A32" s="59">
        <v>30.0</v>
      </c>
      <c r="B32" s="317">
        <v>18586.0</v>
      </c>
      <c r="C32" s="318">
        <v>45693.0</v>
      </c>
      <c r="D32" s="319">
        <v>45697.0</v>
      </c>
      <c r="E32" s="320"/>
      <c r="F32" s="321" t="s">
        <v>1986</v>
      </c>
      <c r="G32" s="318">
        <v>32558.0</v>
      </c>
      <c r="H32" s="317">
        <v>35.0</v>
      </c>
      <c r="I32" s="322" t="s">
        <v>67</v>
      </c>
      <c r="J32" s="322" t="s">
        <v>67</v>
      </c>
      <c r="K32" s="322" t="s">
        <v>1987</v>
      </c>
      <c r="L32" s="322" t="s">
        <v>78</v>
      </c>
      <c r="M32" s="322" t="s">
        <v>79</v>
      </c>
      <c r="N32" s="322" t="s">
        <v>1988</v>
      </c>
      <c r="O32" s="322" t="s">
        <v>1989</v>
      </c>
      <c r="P32" s="317" t="s">
        <v>230</v>
      </c>
      <c r="Q32" s="322" t="s">
        <v>1990</v>
      </c>
      <c r="R32" s="317" t="s">
        <v>1991</v>
      </c>
      <c r="S32" s="322" t="s">
        <v>1992</v>
      </c>
      <c r="T32" s="322" t="s">
        <v>1993</v>
      </c>
      <c r="U32" s="323">
        <v>148090.31</v>
      </c>
      <c r="V32" s="324">
        <v>0.0</v>
      </c>
      <c r="W32" s="324">
        <v>6958.56</v>
      </c>
      <c r="X32" s="324">
        <v>0.0</v>
      </c>
      <c r="Y32" s="324">
        <v>96281.75</v>
      </c>
      <c r="Z32" s="324">
        <f>22230+5850</f>
        <v>28080</v>
      </c>
      <c r="AA32" s="324">
        <f>14820+1950</f>
        <v>16770</v>
      </c>
      <c r="AB32" s="331">
        <f t="shared" si="4"/>
        <v>44850</v>
      </c>
      <c r="AC32" s="326">
        <f t="shared" si="2"/>
        <v>0</v>
      </c>
      <c r="AD32" s="327" t="s">
        <v>1994</v>
      </c>
      <c r="AE32" s="327" t="s">
        <v>70</v>
      </c>
      <c r="AF32" s="328" t="b">
        <v>1</v>
      </c>
      <c r="AG32" s="322"/>
      <c r="AH32" s="322" t="b">
        <v>1</v>
      </c>
      <c r="AI32" s="322"/>
      <c r="AJ32" s="322" t="b">
        <v>0</v>
      </c>
      <c r="AK32" s="356" t="s">
        <v>1995</v>
      </c>
      <c r="AL32" s="322" t="s">
        <v>1996</v>
      </c>
      <c r="AM32" s="322" t="b">
        <v>1</v>
      </c>
      <c r="AN32" s="322"/>
      <c r="AO32" s="327" t="s">
        <v>237</v>
      </c>
      <c r="AP32" s="317" t="s">
        <v>95</v>
      </c>
      <c r="AQ32" s="60"/>
      <c r="AR32" s="170">
        <f t="shared" si="3"/>
        <v>45727</v>
      </c>
      <c r="AS32" s="62"/>
      <c r="AT32" s="329"/>
      <c r="AU32" s="330"/>
      <c r="AV32" s="62"/>
      <c r="AW32" s="63"/>
      <c r="AX32" s="64"/>
      <c r="AY32" s="65"/>
      <c r="AZ32" s="66"/>
      <c r="BA32" s="67"/>
    </row>
    <row r="33" ht="15.75" customHeight="1">
      <c r="A33" s="59">
        <v>31.0</v>
      </c>
      <c r="B33" s="317">
        <v>18564.0</v>
      </c>
      <c r="C33" s="318">
        <v>45693.0</v>
      </c>
      <c r="D33" s="319">
        <v>45697.0</v>
      </c>
      <c r="E33" s="320"/>
      <c r="F33" s="321" t="s">
        <v>1997</v>
      </c>
      <c r="G33" s="318">
        <v>25092.0</v>
      </c>
      <c r="H33" s="317">
        <v>56.0</v>
      </c>
      <c r="I33" s="322" t="s">
        <v>67</v>
      </c>
      <c r="J33" s="322" t="s">
        <v>67</v>
      </c>
      <c r="K33" s="322" t="s">
        <v>1998</v>
      </c>
      <c r="L33" s="322" t="s">
        <v>62</v>
      </c>
      <c r="M33" s="322" t="s">
        <v>79</v>
      </c>
      <c r="N33" s="322" t="s">
        <v>1999</v>
      </c>
      <c r="O33" s="322" t="s">
        <v>2000</v>
      </c>
      <c r="P33" s="317" t="s">
        <v>2001</v>
      </c>
      <c r="Q33" s="322" t="s">
        <v>67</v>
      </c>
      <c r="R33" s="317" t="s">
        <v>706</v>
      </c>
      <c r="S33" s="322" t="s">
        <v>305</v>
      </c>
      <c r="T33" s="322" t="s">
        <v>2002</v>
      </c>
      <c r="U33" s="323">
        <v>106025.91</v>
      </c>
      <c r="V33" s="324">
        <v>21205.21</v>
      </c>
      <c r="W33" s="324">
        <v>0.0</v>
      </c>
      <c r="X33" s="324">
        <v>65125.7</v>
      </c>
      <c r="Y33" s="324">
        <v>0.0</v>
      </c>
      <c r="Z33" s="324">
        <v>13786.5</v>
      </c>
      <c r="AA33" s="324">
        <v>5908.5</v>
      </c>
      <c r="AB33" s="331">
        <f t="shared" si="4"/>
        <v>19695</v>
      </c>
      <c r="AC33" s="326">
        <f t="shared" si="2"/>
        <v>0</v>
      </c>
      <c r="AD33" s="327" t="s">
        <v>84</v>
      </c>
      <c r="AE33" s="327" t="s">
        <v>70</v>
      </c>
      <c r="AF33" s="328" t="b">
        <v>1</v>
      </c>
      <c r="AG33" s="322"/>
      <c r="AH33" s="322" t="b">
        <v>1</v>
      </c>
      <c r="AI33" s="322"/>
      <c r="AJ33" s="322" t="b">
        <v>1</v>
      </c>
      <c r="AK33" s="322"/>
      <c r="AL33" s="322" t="s">
        <v>2003</v>
      </c>
      <c r="AM33" s="322" t="b">
        <v>1</v>
      </c>
      <c r="AN33" s="322"/>
      <c r="AO33" s="327" t="s">
        <v>1266</v>
      </c>
      <c r="AP33" s="317" t="s">
        <v>95</v>
      </c>
      <c r="AQ33" s="60"/>
      <c r="AR33" s="170">
        <f t="shared" si="3"/>
        <v>45727</v>
      </c>
      <c r="AS33" s="62"/>
      <c r="AT33" s="329"/>
      <c r="AU33" s="330"/>
      <c r="AV33" s="62"/>
      <c r="AW33" s="63"/>
      <c r="AX33" s="64"/>
      <c r="AY33" s="65"/>
      <c r="AZ33" s="66"/>
      <c r="BA33" s="67"/>
    </row>
    <row r="34" ht="15.75" customHeight="1">
      <c r="A34" s="59">
        <v>32.0</v>
      </c>
      <c r="B34" s="317">
        <v>18636.0</v>
      </c>
      <c r="C34" s="318">
        <v>45694.0</v>
      </c>
      <c r="D34" s="319">
        <v>45697.0</v>
      </c>
      <c r="E34" s="320"/>
      <c r="F34" s="321" t="s">
        <v>2004</v>
      </c>
      <c r="G34" s="318">
        <v>35182.0</v>
      </c>
      <c r="H34" s="317">
        <v>28.0</v>
      </c>
      <c r="I34" s="322" t="s">
        <v>67</v>
      </c>
      <c r="J34" s="322" t="s">
        <v>67</v>
      </c>
      <c r="K34" s="322" t="s">
        <v>2005</v>
      </c>
      <c r="L34" s="322" t="s">
        <v>62</v>
      </c>
      <c r="M34" s="322" t="s">
        <v>79</v>
      </c>
      <c r="N34" s="322" t="s">
        <v>2006</v>
      </c>
      <c r="O34" s="322" t="s">
        <v>2007</v>
      </c>
      <c r="P34" s="317" t="s">
        <v>2008</v>
      </c>
      <c r="Q34" s="322" t="s">
        <v>2009</v>
      </c>
      <c r="R34" s="317">
        <v>58120.0</v>
      </c>
      <c r="S34" s="322" t="s">
        <v>2010</v>
      </c>
      <c r="T34" s="322" t="s">
        <v>2011</v>
      </c>
      <c r="U34" s="323">
        <v>77714.78</v>
      </c>
      <c r="V34" s="324">
        <v>0.0</v>
      </c>
      <c r="W34" s="324">
        <v>0.0</v>
      </c>
      <c r="X34" s="324">
        <v>54010.1</v>
      </c>
      <c r="Y34" s="324">
        <v>2254.68</v>
      </c>
      <c r="Z34" s="324">
        <v>12870.0</v>
      </c>
      <c r="AA34" s="324">
        <v>8580.0</v>
      </c>
      <c r="AB34" s="331">
        <f t="shared" si="4"/>
        <v>21450</v>
      </c>
      <c r="AC34" s="326">
        <f t="shared" si="2"/>
        <v>0</v>
      </c>
      <c r="AD34" s="327" t="s">
        <v>306</v>
      </c>
      <c r="AE34" s="327" t="s">
        <v>70</v>
      </c>
      <c r="AF34" s="328" t="b">
        <v>1</v>
      </c>
      <c r="AG34" s="322"/>
      <c r="AH34" s="322" t="b">
        <v>1</v>
      </c>
      <c r="AI34" s="322"/>
      <c r="AJ34" s="322" t="b">
        <v>1</v>
      </c>
      <c r="AK34" s="322"/>
      <c r="AL34" s="322" t="s">
        <v>1996</v>
      </c>
      <c r="AM34" s="322" t="b">
        <v>1</v>
      </c>
      <c r="AN34" s="322"/>
      <c r="AO34" s="327" t="s">
        <v>73</v>
      </c>
      <c r="AP34" s="317" t="s">
        <v>95</v>
      </c>
      <c r="AQ34" s="60"/>
      <c r="AR34" s="170">
        <f t="shared" si="3"/>
        <v>45727</v>
      </c>
      <c r="AS34" s="62"/>
      <c r="AT34" s="329"/>
      <c r="AU34" s="330"/>
      <c r="AV34" s="62"/>
      <c r="AW34" s="63"/>
      <c r="AX34" s="64"/>
      <c r="AY34" s="65"/>
      <c r="AZ34" s="66"/>
      <c r="BA34" s="67"/>
    </row>
    <row r="35" ht="15.75" customHeight="1">
      <c r="A35" s="59">
        <v>33.0</v>
      </c>
      <c r="B35" s="317">
        <v>18682.0</v>
      </c>
      <c r="C35" s="318">
        <v>45694.0</v>
      </c>
      <c r="D35" s="319">
        <v>45697.0</v>
      </c>
      <c r="E35" s="320"/>
      <c r="F35" s="321" t="s">
        <v>2012</v>
      </c>
      <c r="G35" s="318">
        <v>44860.0</v>
      </c>
      <c r="H35" s="317">
        <v>2.0</v>
      </c>
      <c r="I35" s="322" t="s">
        <v>67</v>
      </c>
      <c r="J35" s="322" t="s">
        <v>2013</v>
      </c>
      <c r="K35" s="322" t="s">
        <v>2014</v>
      </c>
      <c r="L35" s="322" t="s">
        <v>62</v>
      </c>
      <c r="M35" s="322" t="s">
        <v>63</v>
      </c>
      <c r="N35" s="322" t="s">
        <v>2015</v>
      </c>
      <c r="O35" s="322" t="s">
        <v>2015</v>
      </c>
      <c r="P35" s="317" t="s">
        <v>92</v>
      </c>
      <c r="Q35" s="322" t="s">
        <v>67</v>
      </c>
      <c r="R35" s="317" t="s">
        <v>67</v>
      </c>
      <c r="S35" s="322" t="s">
        <v>415</v>
      </c>
      <c r="T35" s="322" t="s">
        <v>67</v>
      </c>
      <c r="U35" s="323">
        <v>55327.74</v>
      </c>
      <c r="V35" s="324">
        <v>0.0</v>
      </c>
      <c r="W35" s="324">
        <v>0.0</v>
      </c>
      <c r="X35" s="324">
        <v>25682.24</v>
      </c>
      <c r="Y35" s="324">
        <v>395.5</v>
      </c>
      <c r="Z35" s="324">
        <v>20475.0</v>
      </c>
      <c r="AA35" s="324">
        <v>8775.0</v>
      </c>
      <c r="AB35" s="331">
        <f t="shared" si="4"/>
        <v>29250</v>
      </c>
      <c r="AC35" s="326">
        <f t="shared" si="2"/>
        <v>0</v>
      </c>
      <c r="AD35" s="327" t="s">
        <v>84</v>
      </c>
      <c r="AE35" s="327" t="s">
        <v>70</v>
      </c>
      <c r="AF35" s="328" t="b">
        <v>1</v>
      </c>
      <c r="AG35" s="322" t="s">
        <v>1408</v>
      </c>
      <c r="AH35" s="322" t="b">
        <v>1</v>
      </c>
      <c r="AI35" s="322"/>
      <c r="AJ35" s="322" t="b">
        <v>1</v>
      </c>
      <c r="AK35" s="322"/>
      <c r="AL35" s="322" t="s">
        <v>2016</v>
      </c>
      <c r="AM35" s="322" t="b">
        <v>1</v>
      </c>
      <c r="AN35" s="322"/>
      <c r="AO35" s="327" t="s">
        <v>1417</v>
      </c>
      <c r="AP35" s="317" t="s">
        <v>95</v>
      </c>
      <c r="AQ35" s="60"/>
      <c r="AR35" s="170">
        <f t="shared" si="3"/>
        <v>45727</v>
      </c>
      <c r="AS35" s="62"/>
      <c r="AT35" s="329"/>
      <c r="AU35" s="330"/>
      <c r="AV35" s="62"/>
      <c r="AW35" s="63"/>
      <c r="AX35" s="64"/>
      <c r="AY35" s="65"/>
      <c r="AZ35" s="66"/>
      <c r="BA35" s="67"/>
    </row>
    <row r="36" ht="15.75" customHeight="1">
      <c r="A36" s="59">
        <v>34.0</v>
      </c>
      <c r="B36" s="317">
        <v>18687.0</v>
      </c>
      <c r="C36" s="318">
        <v>45694.0</v>
      </c>
      <c r="D36" s="319">
        <v>45697.0</v>
      </c>
      <c r="E36" s="320"/>
      <c r="F36" s="321" t="s">
        <v>2017</v>
      </c>
      <c r="G36" s="318">
        <v>33877.0</v>
      </c>
      <c r="H36" s="317">
        <v>32.0</v>
      </c>
      <c r="I36" s="322" t="s">
        <v>67</v>
      </c>
      <c r="J36" s="322" t="s">
        <v>67</v>
      </c>
      <c r="K36" s="322" t="s">
        <v>2018</v>
      </c>
      <c r="L36" s="322" t="s">
        <v>62</v>
      </c>
      <c r="M36" s="322" t="s">
        <v>79</v>
      </c>
      <c r="N36" s="322" t="s">
        <v>2019</v>
      </c>
      <c r="O36" s="322" t="s">
        <v>2020</v>
      </c>
      <c r="P36" s="317" t="s">
        <v>2021</v>
      </c>
      <c r="Q36" s="322" t="s">
        <v>663</v>
      </c>
      <c r="R36" s="317">
        <v>44604.0</v>
      </c>
      <c r="S36" s="322" t="s">
        <v>2022</v>
      </c>
      <c r="T36" s="322" t="s">
        <v>2023</v>
      </c>
      <c r="U36" s="323">
        <v>186544.49</v>
      </c>
      <c r="V36" s="324">
        <v>0.0</v>
      </c>
      <c r="W36" s="324">
        <v>0.0</v>
      </c>
      <c r="X36" s="324">
        <v>136894.38</v>
      </c>
      <c r="Y36" s="324">
        <v>2850.11</v>
      </c>
      <c r="Z36" s="324">
        <v>28080.0</v>
      </c>
      <c r="AA36" s="324">
        <v>18720.0</v>
      </c>
      <c r="AB36" s="331">
        <f t="shared" si="4"/>
        <v>46800</v>
      </c>
      <c r="AC36" s="326">
        <f t="shared" si="2"/>
        <v>0</v>
      </c>
      <c r="AD36" s="327" t="s">
        <v>306</v>
      </c>
      <c r="AE36" s="327" t="s">
        <v>70</v>
      </c>
      <c r="AF36" s="328" t="b">
        <v>1</v>
      </c>
      <c r="AG36" s="322"/>
      <c r="AH36" s="322" t="b">
        <v>0</v>
      </c>
      <c r="AI36" s="356" t="s">
        <v>2024</v>
      </c>
      <c r="AJ36" s="322" t="b">
        <v>1</v>
      </c>
      <c r="AK36" s="322"/>
      <c r="AL36" s="322" t="s">
        <v>1996</v>
      </c>
      <c r="AM36" s="322" t="b">
        <v>1</v>
      </c>
      <c r="AN36" s="322"/>
      <c r="AO36" s="327" t="s">
        <v>86</v>
      </c>
      <c r="AP36" s="317" t="s">
        <v>95</v>
      </c>
      <c r="AQ36" s="60"/>
      <c r="AR36" s="170">
        <f t="shared" si="3"/>
        <v>45727</v>
      </c>
      <c r="AS36" s="62"/>
      <c r="AT36" s="329"/>
      <c r="AU36" s="330"/>
      <c r="AV36" s="62"/>
      <c r="AW36" s="63"/>
      <c r="AX36" s="64"/>
      <c r="AY36" s="65"/>
      <c r="AZ36" s="66"/>
      <c r="BA36" s="67"/>
    </row>
    <row r="37" ht="15.75" customHeight="1">
      <c r="A37" s="59">
        <v>35.0</v>
      </c>
      <c r="B37" s="317">
        <v>18560.0</v>
      </c>
      <c r="C37" s="318">
        <v>45693.0</v>
      </c>
      <c r="D37" s="319">
        <v>45697.0</v>
      </c>
      <c r="E37" s="320"/>
      <c r="F37" s="321" t="s">
        <v>2025</v>
      </c>
      <c r="G37" s="318">
        <v>21379.0</v>
      </c>
      <c r="H37" s="317">
        <v>66.0</v>
      </c>
      <c r="I37" s="322" t="s">
        <v>67</v>
      </c>
      <c r="J37" s="322" t="s">
        <v>67</v>
      </c>
      <c r="K37" s="322" t="s">
        <v>2026</v>
      </c>
      <c r="L37" s="322" t="s">
        <v>99</v>
      </c>
      <c r="M37" s="322" t="s">
        <v>79</v>
      </c>
      <c r="N37" s="322" t="s">
        <v>2027</v>
      </c>
      <c r="O37" s="322" t="s">
        <v>2028</v>
      </c>
      <c r="P37" s="317" t="s">
        <v>2029</v>
      </c>
      <c r="Q37" s="322" t="s">
        <v>67</v>
      </c>
      <c r="R37" s="317" t="s">
        <v>67</v>
      </c>
      <c r="S37" s="322" t="s">
        <v>158</v>
      </c>
      <c r="T37" s="322" t="s">
        <v>67</v>
      </c>
      <c r="U37" s="323">
        <v>271894.28</v>
      </c>
      <c r="V37" s="324">
        <v>54378.86</v>
      </c>
      <c r="W37" s="324">
        <v>0.0</v>
      </c>
      <c r="X37" s="324">
        <v>0.0</v>
      </c>
      <c r="Y37" s="324">
        <v>195027.42</v>
      </c>
      <c r="Z37" s="324">
        <v>15741.6</v>
      </c>
      <c r="AA37" s="324">
        <v>6746.4</v>
      </c>
      <c r="AB37" s="331">
        <f t="shared" si="4"/>
        <v>22488</v>
      </c>
      <c r="AC37" s="326">
        <f t="shared" si="2"/>
        <v>0</v>
      </c>
      <c r="AD37" s="327" t="s">
        <v>84</v>
      </c>
      <c r="AE37" s="327" t="s">
        <v>70</v>
      </c>
      <c r="AF37" s="328" t="b">
        <v>1</v>
      </c>
      <c r="AG37" s="322"/>
      <c r="AH37" s="322" t="b">
        <v>1</v>
      </c>
      <c r="AI37" s="322"/>
      <c r="AJ37" s="322" t="b">
        <v>0</v>
      </c>
      <c r="AK37" s="322"/>
      <c r="AL37" s="322" t="s">
        <v>2030</v>
      </c>
      <c r="AM37" s="322" t="b">
        <v>1</v>
      </c>
      <c r="AN37" s="322"/>
      <c r="AO37" s="327" t="s">
        <v>86</v>
      </c>
      <c r="AP37" s="317" t="s">
        <v>95</v>
      </c>
      <c r="AQ37" s="60"/>
      <c r="AR37" s="170">
        <f t="shared" si="3"/>
        <v>45727</v>
      </c>
      <c r="AS37" s="62"/>
      <c r="AT37" s="329"/>
      <c r="AU37" s="330"/>
      <c r="AV37" s="62"/>
      <c r="AW37" s="63"/>
      <c r="AX37" s="64"/>
      <c r="AY37" s="65"/>
      <c r="AZ37" s="66"/>
      <c r="BA37" s="67"/>
    </row>
    <row r="38" ht="15.75" customHeight="1">
      <c r="A38" s="59">
        <v>36.0</v>
      </c>
      <c r="B38" s="317">
        <v>18480.0</v>
      </c>
      <c r="C38" s="318">
        <v>45690.0</v>
      </c>
      <c r="D38" s="319">
        <v>45697.0</v>
      </c>
      <c r="E38" s="320"/>
      <c r="F38" s="321" t="s">
        <v>2031</v>
      </c>
      <c r="G38" s="318">
        <v>15535.0</v>
      </c>
      <c r="H38" s="317">
        <v>82.0</v>
      </c>
      <c r="I38" s="322" t="s">
        <v>67</v>
      </c>
      <c r="J38" s="322" t="s">
        <v>67</v>
      </c>
      <c r="K38" s="322" t="s">
        <v>2032</v>
      </c>
      <c r="L38" s="322" t="s">
        <v>99</v>
      </c>
      <c r="M38" s="322" t="s">
        <v>79</v>
      </c>
      <c r="N38" s="322" t="s">
        <v>2033</v>
      </c>
      <c r="O38" s="322" t="s">
        <v>2034</v>
      </c>
      <c r="P38" s="317" t="s">
        <v>92</v>
      </c>
      <c r="Q38" s="322" t="s">
        <v>67</v>
      </c>
      <c r="R38" s="317" t="s">
        <v>67</v>
      </c>
      <c r="S38" s="322" t="s">
        <v>769</v>
      </c>
      <c r="T38" s="322" t="s">
        <v>67</v>
      </c>
      <c r="U38" s="323">
        <v>328350.91</v>
      </c>
      <c r="V38" s="324">
        <v>65670.18</v>
      </c>
      <c r="W38" s="324">
        <v>0.0</v>
      </c>
      <c r="X38" s="324">
        <v>0.0</v>
      </c>
      <c r="Y38" s="324">
        <v>233430.73</v>
      </c>
      <c r="Z38" s="324">
        <v>20475.0</v>
      </c>
      <c r="AA38" s="324">
        <v>8775.0</v>
      </c>
      <c r="AB38" s="331">
        <f t="shared" si="4"/>
        <v>29250</v>
      </c>
      <c r="AC38" s="326">
        <f t="shared" si="2"/>
        <v>0</v>
      </c>
      <c r="AD38" s="327" t="s">
        <v>84</v>
      </c>
      <c r="AE38" s="327" t="s">
        <v>70</v>
      </c>
      <c r="AF38" s="328" t="b">
        <v>1</v>
      </c>
      <c r="AG38" s="322"/>
      <c r="AH38" s="322" t="b">
        <v>0</v>
      </c>
      <c r="AI38" s="356" t="s">
        <v>2035</v>
      </c>
      <c r="AJ38" s="322" t="b">
        <v>0</v>
      </c>
      <c r="AK38" s="356" t="s">
        <v>2035</v>
      </c>
      <c r="AL38" s="322"/>
      <c r="AM38" s="322" t="b">
        <v>1</v>
      </c>
      <c r="AN38" s="322"/>
      <c r="AO38" s="327" t="s">
        <v>73</v>
      </c>
      <c r="AP38" s="317" t="s">
        <v>95</v>
      </c>
      <c r="AQ38" s="60"/>
      <c r="AR38" s="170">
        <f t="shared" si="3"/>
        <v>45727</v>
      </c>
      <c r="AS38" s="62"/>
      <c r="AT38" s="329"/>
      <c r="AU38" s="330"/>
      <c r="AV38" s="62"/>
      <c r="AW38" s="63"/>
      <c r="AX38" s="64"/>
      <c r="AY38" s="65"/>
      <c r="AZ38" s="66"/>
      <c r="BA38" s="67"/>
    </row>
    <row r="39" ht="15.75" customHeight="1">
      <c r="A39" s="59">
        <v>37.0</v>
      </c>
      <c r="B39" s="317">
        <v>18699.0</v>
      </c>
      <c r="C39" s="318">
        <v>45695.0</v>
      </c>
      <c r="D39" s="319">
        <v>45697.0</v>
      </c>
      <c r="E39" s="320"/>
      <c r="F39" s="321" t="s">
        <v>2036</v>
      </c>
      <c r="G39" s="318">
        <v>21542.0</v>
      </c>
      <c r="H39" s="317">
        <v>66.0</v>
      </c>
      <c r="I39" s="322" t="s">
        <v>67</v>
      </c>
      <c r="J39" s="322" t="s">
        <v>67</v>
      </c>
      <c r="K39" s="322" t="s">
        <v>2037</v>
      </c>
      <c r="L39" s="322" t="s">
        <v>89</v>
      </c>
      <c r="M39" s="322" t="s">
        <v>79</v>
      </c>
      <c r="N39" s="322" t="s">
        <v>2038</v>
      </c>
      <c r="O39" s="322" t="s">
        <v>2039</v>
      </c>
      <c r="P39" s="317" t="s">
        <v>2040</v>
      </c>
      <c r="Q39" s="322" t="s">
        <v>2041</v>
      </c>
      <c r="R39" s="317"/>
      <c r="S39" s="322" t="s">
        <v>787</v>
      </c>
      <c r="T39" s="322" t="s">
        <v>2042</v>
      </c>
      <c r="U39" s="323">
        <v>116978.8</v>
      </c>
      <c r="V39" s="324">
        <v>23395.69</v>
      </c>
      <c r="W39" s="324">
        <v>0.0</v>
      </c>
      <c r="X39" s="324">
        <v>65186.56</v>
      </c>
      <c r="Y39" s="324">
        <v>5191.55</v>
      </c>
      <c r="Z39" s="324">
        <v>16243.5</v>
      </c>
      <c r="AA39" s="324">
        <v>6961.5</v>
      </c>
      <c r="AB39" s="331">
        <f t="shared" si="4"/>
        <v>23205</v>
      </c>
      <c r="AC39" s="326">
        <f t="shared" si="2"/>
        <v>0</v>
      </c>
      <c r="AD39" s="327" t="s">
        <v>84</v>
      </c>
      <c r="AE39" s="327" t="s">
        <v>70</v>
      </c>
      <c r="AF39" s="328" t="b">
        <v>1</v>
      </c>
      <c r="AG39" s="322"/>
      <c r="AH39" s="322" t="b">
        <v>0</v>
      </c>
      <c r="AI39" s="356" t="s">
        <v>2043</v>
      </c>
      <c r="AJ39" s="322" t="b">
        <v>0</v>
      </c>
      <c r="AK39" s="356" t="s">
        <v>2043</v>
      </c>
      <c r="AL39" s="322"/>
      <c r="AM39" s="322" t="b">
        <v>1</v>
      </c>
      <c r="AN39" s="322"/>
      <c r="AO39" s="327" t="s">
        <v>86</v>
      </c>
      <c r="AP39" s="317" t="s">
        <v>127</v>
      </c>
      <c r="AQ39" s="60"/>
      <c r="AR39" s="170">
        <f t="shared" si="3"/>
        <v>45727</v>
      </c>
      <c r="AS39" s="62"/>
      <c r="AT39" s="329"/>
      <c r="AU39" s="330"/>
      <c r="AV39" s="62"/>
      <c r="AW39" s="63"/>
      <c r="AX39" s="64"/>
      <c r="AY39" s="65"/>
      <c r="AZ39" s="66"/>
      <c r="BA39" s="227"/>
    </row>
    <row r="40" ht="15.75" customHeight="1">
      <c r="A40" s="163">
        <v>38.0</v>
      </c>
      <c r="B40" s="332">
        <v>18733.0</v>
      </c>
      <c r="C40" s="333">
        <v>45695.0</v>
      </c>
      <c r="D40" s="334">
        <v>45697.0</v>
      </c>
      <c r="E40" s="320"/>
      <c r="F40" s="335" t="s">
        <v>2044</v>
      </c>
      <c r="G40" s="333">
        <v>43272.0</v>
      </c>
      <c r="H40" s="332">
        <v>6.0</v>
      </c>
      <c r="I40" s="336" t="s">
        <v>107</v>
      </c>
      <c r="J40" s="336" t="s">
        <v>2045</v>
      </c>
      <c r="K40" s="336" t="s">
        <v>2046</v>
      </c>
      <c r="L40" s="336" t="s">
        <v>62</v>
      </c>
      <c r="M40" s="336" t="s">
        <v>63</v>
      </c>
      <c r="N40" s="336" t="s">
        <v>799</v>
      </c>
      <c r="O40" s="336" t="s">
        <v>2047</v>
      </c>
      <c r="P40" s="332" t="s">
        <v>92</v>
      </c>
      <c r="Q40" s="336" t="s">
        <v>67</v>
      </c>
      <c r="R40" s="332" t="s">
        <v>67</v>
      </c>
      <c r="S40" s="336" t="s">
        <v>2048</v>
      </c>
      <c r="T40" s="336" t="s">
        <v>67</v>
      </c>
      <c r="U40" s="337">
        <v>41930.29</v>
      </c>
      <c r="V40" s="338">
        <v>0.0</v>
      </c>
      <c r="W40" s="338">
        <v>0.0</v>
      </c>
      <c r="X40" s="338">
        <v>11146.67</v>
      </c>
      <c r="Y40" s="338">
        <v>1533.62</v>
      </c>
      <c r="Z40" s="338">
        <v>20475.0</v>
      </c>
      <c r="AA40" s="338">
        <v>8775.0</v>
      </c>
      <c r="AB40" s="339">
        <f t="shared" si="4"/>
        <v>29250</v>
      </c>
      <c r="AC40" s="340">
        <f t="shared" si="2"/>
        <v>0</v>
      </c>
      <c r="AD40" s="341" t="s">
        <v>69</v>
      </c>
      <c r="AE40" s="341" t="s">
        <v>70</v>
      </c>
      <c r="AF40" s="342" t="b">
        <v>1</v>
      </c>
      <c r="AG40" s="336"/>
      <c r="AH40" s="336" t="b">
        <v>1</v>
      </c>
      <c r="AI40" s="336"/>
      <c r="AJ40" s="336" t="b">
        <v>1</v>
      </c>
      <c r="AK40" s="336"/>
      <c r="AL40" s="336"/>
      <c r="AM40" s="336" t="b">
        <v>1</v>
      </c>
      <c r="AN40" s="336"/>
      <c r="AO40" s="341" t="s">
        <v>86</v>
      </c>
      <c r="AP40" s="332" t="s">
        <v>95</v>
      </c>
      <c r="AQ40" s="164"/>
      <c r="AR40" s="172">
        <f t="shared" si="3"/>
        <v>45727</v>
      </c>
      <c r="AS40" s="353"/>
      <c r="AT40" s="354"/>
      <c r="AU40" s="355"/>
      <c r="AV40" s="353"/>
      <c r="AW40" s="217"/>
      <c r="AX40" s="218"/>
      <c r="AY40" s="219"/>
      <c r="AZ40" s="220"/>
    </row>
    <row r="41" ht="15.75" customHeight="1">
      <c r="A41" s="59">
        <v>39.0</v>
      </c>
      <c r="B41" s="317">
        <v>18745.0</v>
      </c>
      <c r="C41" s="318">
        <v>45696.0</v>
      </c>
      <c r="D41" s="319">
        <v>45698.0</v>
      </c>
      <c r="E41" s="320"/>
      <c r="F41" s="321" t="s">
        <v>2049</v>
      </c>
      <c r="G41" s="318">
        <v>43009.0</v>
      </c>
      <c r="H41" s="317">
        <v>7.0</v>
      </c>
      <c r="I41" s="322" t="s">
        <v>107</v>
      </c>
      <c r="J41" s="322" t="s">
        <v>2050</v>
      </c>
      <c r="K41" s="322" t="s">
        <v>2051</v>
      </c>
      <c r="L41" s="322" t="s">
        <v>62</v>
      </c>
      <c r="M41" s="322" t="s">
        <v>63</v>
      </c>
      <c r="N41" s="322" t="s">
        <v>2052</v>
      </c>
      <c r="O41" s="322" t="s">
        <v>2053</v>
      </c>
      <c r="P41" s="317" t="s">
        <v>92</v>
      </c>
      <c r="Q41" s="322"/>
      <c r="R41" s="317"/>
      <c r="S41" s="322" t="s">
        <v>1017</v>
      </c>
      <c r="T41" s="322" t="s">
        <v>67</v>
      </c>
      <c r="U41" s="323">
        <v>40440.19</v>
      </c>
      <c r="V41" s="324">
        <v>0.0</v>
      </c>
      <c r="W41" s="324">
        <v>0.0</v>
      </c>
      <c r="X41" s="324">
        <v>10145.61</v>
      </c>
      <c r="Y41" s="324">
        <v>1044.58</v>
      </c>
      <c r="Z41" s="324">
        <v>20475.0</v>
      </c>
      <c r="AA41" s="324">
        <v>8775.0</v>
      </c>
      <c r="AB41" s="331">
        <f t="shared" si="4"/>
        <v>29250</v>
      </c>
      <c r="AC41" s="326">
        <f t="shared" si="2"/>
        <v>0</v>
      </c>
      <c r="AD41" s="327" t="s">
        <v>69</v>
      </c>
      <c r="AE41" s="327" t="s">
        <v>70</v>
      </c>
      <c r="AF41" s="328" t="b">
        <v>1</v>
      </c>
      <c r="AG41" s="322"/>
      <c r="AH41" s="322" t="b">
        <v>1</v>
      </c>
      <c r="AI41" s="322"/>
      <c r="AJ41" s="322" t="b">
        <v>1</v>
      </c>
      <c r="AK41" s="322"/>
      <c r="AL41" s="322"/>
      <c r="AM41" s="322" t="b">
        <v>1</v>
      </c>
      <c r="AN41" s="322"/>
      <c r="AO41" s="327" t="s">
        <v>86</v>
      </c>
      <c r="AP41" s="317" t="s">
        <v>95</v>
      </c>
      <c r="AQ41" s="60"/>
      <c r="AR41" s="170">
        <f t="shared" si="3"/>
        <v>45728</v>
      </c>
      <c r="AS41" s="62"/>
      <c r="AT41" s="329"/>
      <c r="AU41" s="330"/>
      <c r="AV41" s="62"/>
      <c r="AW41" s="63"/>
      <c r="AX41" s="64"/>
      <c r="AY41" s="65"/>
      <c r="AZ41" s="66"/>
    </row>
    <row r="42" ht="15.75" customHeight="1">
      <c r="A42" s="59">
        <v>40.0</v>
      </c>
      <c r="B42" s="317">
        <v>18741.0</v>
      </c>
      <c r="C42" s="318">
        <v>45695.0</v>
      </c>
      <c r="D42" s="319">
        <v>45698.0</v>
      </c>
      <c r="E42" s="320"/>
      <c r="F42" s="321" t="s">
        <v>2054</v>
      </c>
      <c r="G42" s="318">
        <v>17988.0</v>
      </c>
      <c r="H42" s="317">
        <v>75.0</v>
      </c>
      <c r="I42" s="322"/>
      <c r="J42" s="322" t="s">
        <v>67</v>
      </c>
      <c r="K42" s="322" t="s">
        <v>2055</v>
      </c>
      <c r="L42" s="322" t="s">
        <v>99</v>
      </c>
      <c r="M42" s="322" t="s">
        <v>79</v>
      </c>
      <c r="N42" s="322" t="s">
        <v>2056</v>
      </c>
      <c r="O42" s="322" t="s">
        <v>2057</v>
      </c>
      <c r="P42" s="317" t="s">
        <v>2058</v>
      </c>
      <c r="Q42" s="322"/>
      <c r="R42" s="317"/>
      <c r="S42" s="322" t="s">
        <v>2059</v>
      </c>
      <c r="T42" s="322" t="s">
        <v>2060</v>
      </c>
      <c r="U42" s="323">
        <v>56743.58</v>
      </c>
      <c r="V42" s="324">
        <v>11348.72</v>
      </c>
      <c r="W42" s="324">
        <v>0.0</v>
      </c>
      <c r="X42" s="324">
        <v>0.0</v>
      </c>
      <c r="Y42" s="324">
        <v>31159.86</v>
      </c>
      <c r="Z42" s="324">
        <v>9964.5</v>
      </c>
      <c r="AA42" s="324">
        <v>4270.5</v>
      </c>
      <c r="AB42" s="331">
        <f t="shared" si="4"/>
        <v>14235</v>
      </c>
      <c r="AC42" s="326">
        <f t="shared" si="2"/>
        <v>0</v>
      </c>
      <c r="AD42" s="327" t="s">
        <v>84</v>
      </c>
      <c r="AE42" s="327" t="s">
        <v>70</v>
      </c>
      <c r="AF42" s="328" t="b">
        <v>1</v>
      </c>
      <c r="AG42" s="322"/>
      <c r="AH42" s="322" t="b">
        <v>1</v>
      </c>
      <c r="AI42" s="322"/>
      <c r="AJ42" s="322" t="b">
        <v>1</v>
      </c>
      <c r="AK42" s="322"/>
      <c r="AL42" s="322"/>
      <c r="AM42" s="322" t="b">
        <v>1</v>
      </c>
      <c r="AN42" s="322"/>
      <c r="AO42" s="327" t="s">
        <v>1266</v>
      </c>
      <c r="AP42" s="317"/>
      <c r="AQ42" s="60"/>
      <c r="AR42" s="170">
        <f t="shared" si="3"/>
        <v>45728</v>
      </c>
      <c r="AS42" s="62"/>
      <c r="AT42" s="329"/>
      <c r="AU42" s="330"/>
      <c r="AV42" s="62"/>
      <c r="AW42" s="63"/>
      <c r="AX42" s="64"/>
      <c r="AY42" s="65"/>
      <c r="AZ42" s="66"/>
    </row>
    <row r="43" ht="15.75" customHeight="1">
      <c r="A43" s="59">
        <v>41.0</v>
      </c>
      <c r="B43" s="317">
        <v>18655.0</v>
      </c>
      <c r="C43" s="318">
        <v>45694.0</v>
      </c>
      <c r="D43" s="319">
        <v>45698.0</v>
      </c>
      <c r="E43" s="320"/>
      <c r="F43" s="321" t="s">
        <v>2061</v>
      </c>
      <c r="G43" s="318">
        <v>20123.0</v>
      </c>
      <c r="H43" s="317">
        <v>70.0</v>
      </c>
      <c r="I43" s="322"/>
      <c r="J43" s="322" t="s">
        <v>67</v>
      </c>
      <c r="K43" s="322" t="s">
        <v>2062</v>
      </c>
      <c r="L43" s="322" t="s">
        <v>89</v>
      </c>
      <c r="M43" s="322" t="s">
        <v>79</v>
      </c>
      <c r="N43" s="322" t="s">
        <v>2063</v>
      </c>
      <c r="O43" s="322" t="s">
        <v>2064</v>
      </c>
      <c r="P43" s="317" t="s">
        <v>2065</v>
      </c>
      <c r="Q43" s="322"/>
      <c r="R43" s="317"/>
      <c r="S43" s="322" t="s">
        <v>2022</v>
      </c>
      <c r="T43" s="322" t="s">
        <v>2066</v>
      </c>
      <c r="U43" s="323">
        <v>136051.43</v>
      </c>
      <c r="V43" s="324">
        <v>27210.23</v>
      </c>
      <c r="W43" s="324">
        <v>0.0</v>
      </c>
      <c r="X43" s="324">
        <v>0.0</v>
      </c>
      <c r="Y43" s="324">
        <v>80886.2</v>
      </c>
      <c r="Z43" s="324">
        <v>19792.5</v>
      </c>
      <c r="AA43" s="324">
        <v>8482.5</v>
      </c>
      <c r="AB43" s="331">
        <f t="shared" si="4"/>
        <v>28275</v>
      </c>
      <c r="AC43" s="326">
        <f t="shared" si="2"/>
        <v>-320</v>
      </c>
      <c r="AD43" s="327" t="s">
        <v>84</v>
      </c>
      <c r="AE43" s="327" t="s">
        <v>70</v>
      </c>
      <c r="AF43" s="328" t="b">
        <v>1</v>
      </c>
      <c r="AG43" s="322"/>
      <c r="AH43" s="322" t="b">
        <v>1</v>
      </c>
      <c r="AI43" s="322"/>
      <c r="AJ43" s="322" t="b">
        <v>1</v>
      </c>
      <c r="AK43" s="322"/>
      <c r="AL43" s="322"/>
      <c r="AM43" s="322" t="b">
        <v>1</v>
      </c>
      <c r="AN43" s="322"/>
      <c r="AO43" s="327" t="s">
        <v>86</v>
      </c>
      <c r="AP43" s="317"/>
      <c r="AQ43" s="60"/>
      <c r="AR43" s="170">
        <f t="shared" si="3"/>
        <v>45728</v>
      </c>
      <c r="AS43" s="62"/>
      <c r="AT43" s="329"/>
      <c r="AU43" s="330"/>
      <c r="AV43" s="62"/>
      <c r="AW43" s="63"/>
      <c r="AX43" s="64"/>
      <c r="AY43" s="65"/>
      <c r="AZ43" s="66"/>
    </row>
    <row r="44" ht="15.75" customHeight="1">
      <c r="A44" s="59">
        <v>42.0</v>
      </c>
      <c r="B44" s="317">
        <v>18817.0</v>
      </c>
      <c r="C44" s="318">
        <v>45698.0</v>
      </c>
      <c r="D44" s="319">
        <v>45698.0</v>
      </c>
      <c r="E44" s="320"/>
      <c r="F44" s="321" t="s">
        <v>2067</v>
      </c>
      <c r="G44" s="318">
        <v>28319.0</v>
      </c>
      <c r="H44" s="317">
        <v>47.0</v>
      </c>
      <c r="I44" s="322"/>
      <c r="J44" s="322" t="s">
        <v>67</v>
      </c>
      <c r="K44" s="322" t="s">
        <v>2068</v>
      </c>
      <c r="L44" s="322" t="s">
        <v>227</v>
      </c>
      <c r="M44" s="322" t="s">
        <v>79</v>
      </c>
      <c r="N44" s="322" t="s">
        <v>2069</v>
      </c>
      <c r="O44" s="322" t="s">
        <v>2069</v>
      </c>
      <c r="P44" s="317" t="s">
        <v>2070</v>
      </c>
      <c r="Q44" s="322" t="s">
        <v>2071</v>
      </c>
      <c r="R44" s="317">
        <v>19160.0</v>
      </c>
      <c r="S44" s="322" t="s">
        <v>2072</v>
      </c>
      <c r="T44" s="322" t="s">
        <v>447</v>
      </c>
      <c r="U44" s="323">
        <v>114565.97</v>
      </c>
      <c r="V44" s="324">
        <v>0.0</v>
      </c>
      <c r="W44" s="324">
        <v>0.0</v>
      </c>
      <c r="X44" s="324">
        <v>0.0</v>
      </c>
      <c r="Y44" s="324">
        <v>71665.97</v>
      </c>
      <c r="Z44" s="324">
        <v>25740.0</v>
      </c>
      <c r="AA44" s="324">
        <v>17160.0</v>
      </c>
      <c r="AB44" s="331">
        <f t="shared" si="4"/>
        <v>42900</v>
      </c>
      <c r="AC44" s="326">
        <f t="shared" si="2"/>
        <v>0</v>
      </c>
      <c r="AD44" s="327" t="s">
        <v>84</v>
      </c>
      <c r="AE44" s="327" t="s">
        <v>307</v>
      </c>
      <c r="AF44" s="328" t="b">
        <v>1</v>
      </c>
      <c r="AG44" s="322"/>
      <c r="AH44" s="322" t="b">
        <v>1</v>
      </c>
      <c r="AI44" s="322"/>
      <c r="AJ44" s="322" t="b">
        <v>1</v>
      </c>
      <c r="AK44" s="322"/>
      <c r="AL44" s="322"/>
      <c r="AM44" s="322" t="b">
        <v>1</v>
      </c>
      <c r="AN44" s="322"/>
      <c r="AO44" s="327" t="s">
        <v>86</v>
      </c>
      <c r="AP44" s="317" t="s">
        <v>74</v>
      </c>
      <c r="AQ44" s="60"/>
      <c r="AR44" s="170">
        <f t="shared" si="3"/>
        <v>45728</v>
      </c>
      <c r="AS44" s="62"/>
      <c r="AT44" s="329"/>
      <c r="AU44" s="330"/>
      <c r="AV44" s="62"/>
      <c r="AW44" s="63"/>
      <c r="AX44" s="64"/>
      <c r="AY44" s="65"/>
      <c r="AZ44" s="66"/>
    </row>
    <row r="45" ht="15.75" customHeight="1">
      <c r="A45" s="59">
        <v>43.0</v>
      </c>
      <c r="B45" s="317">
        <v>18495.0</v>
      </c>
      <c r="C45" s="318">
        <v>45691.0</v>
      </c>
      <c r="D45" s="319">
        <v>45698.0</v>
      </c>
      <c r="E45" s="320"/>
      <c r="F45" s="321" t="s">
        <v>2073</v>
      </c>
      <c r="G45" s="318">
        <v>45280.0</v>
      </c>
      <c r="H45" s="317">
        <v>1.0</v>
      </c>
      <c r="I45" s="322" t="s">
        <v>107</v>
      </c>
      <c r="J45" s="322" t="s">
        <v>2074</v>
      </c>
      <c r="K45" s="322" t="s">
        <v>2075</v>
      </c>
      <c r="L45" s="322" t="s">
        <v>62</v>
      </c>
      <c r="M45" s="322" t="s">
        <v>79</v>
      </c>
      <c r="N45" s="322" t="s">
        <v>2076</v>
      </c>
      <c r="O45" s="322" t="s">
        <v>2077</v>
      </c>
      <c r="P45" s="317" t="s">
        <v>92</v>
      </c>
      <c r="Q45" s="322"/>
      <c r="R45" s="317"/>
      <c r="S45" s="322" t="s">
        <v>1017</v>
      </c>
      <c r="T45" s="322"/>
      <c r="U45" s="323">
        <v>100596.74</v>
      </c>
      <c r="V45" s="324">
        <v>0.0</v>
      </c>
      <c r="W45" s="324">
        <v>0.0</v>
      </c>
      <c r="X45" s="324">
        <v>66174.36</v>
      </c>
      <c r="Y45" s="324">
        <v>5172.38</v>
      </c>
      <c r="Z45" s="324">
        <v>20475.0</v>
      </c>
      <c r="AA45" s="324">
        <v>8775.0</v>
      </c>
      <c r="AB45" s="331">
        <f t="shared" si="4"/>
        <v>29250</v>
      </c>
      <c r="AC45" s="326">
        <f t="shared" si="2"/>
        <v>0</v>
      </c>
      <c r="AD45" s="327" t="s">
        <v>69</v>
      </c>
      <c r="AE45" s="327" t="s">
        <v>70</v>
      </c>
      <c r="AF45" s="328" t="b">
        <v>1</v>
      </c>
      <c r="AG45" s="322"/>
      <c r="AH45" s="322" t="b">
        <v>1</v>
      </c>
      <c r="AI45" s="322"/>
      <c r="AJ45" s="322" t="b">
        <v>1</v>
      </c>
      <c r="AK45" s="322"/>
      <c r="AL45" s="322"/>
      <c r="AM45" s="322" t="b">
        <v>1</v>
      </c>
      <c r="AN45" s="322"/>
      <c r="AO45" s="327" t="s">
        <v>73</v>
      </c>
      <c r="AP45" s="317" t="s">
        <v>95</v>
      </c>
      <c r="AQ45" s="60"/>
      <c r="AR45" s="170">
        <f t="shared" si="3"/>
        <v>45728</v>
      </c>
      <c r="AS45" s="62"/>
      <c r="AT45" s="329"/>
      <c r="AU45" s="330"/>
      <c r="AV45" s="62"/>
      <c r="AW45" s="63"/>
      <c r="AX45" s="64"/>
      <c r="AY45" s="65"/>
      <c r="AZ45" s="66"/>
    </row>
    <row r="46" ht="15.75" customHeight="1">
      <c r="A46" s="59">
        <v>44.0</v>
      </c>
      <c r="B46" s="317">
        <v>18623.0</v>
      </c>
      <c r="C46" s="318">
        <v>45693.0</v>
      </c>
      <c r="D46" s="319">
        <v>45698.0</v>
      </c>
      <c r="E46" s="320"/>
      <c r="F46" s="321" t="s">
        <v>2078</v>
      </c>
      <c r="G46" s="318">
        <v>31035.0</v>
      </c>
      <c r="H46" s="317">
        <v>40.0</v>
      </c>
      <c r="I46" s="322"/>
      <c r="J46" s="322" t="s">
        <v>67</v>
      </c>
      <c r="K46" s="322" t="s">
        <v>2079</v>
      </c>
      <c r="L46" s="322" t="s">
        <v>62</v>
      </c>
      <c r="M46" s="322" t="s">
        <v>79</v>
      </c>
      <c r="N46" s="322" t="s">
        <v>2080</v>
      </c>
      <c r="O46" s="322" t="s">
        <v>2081</v>
      </c>
      <c r="P46" s="317" t="s">
        <v>360</v>
      </c>
      <c r="Q46" s="322"/>
      <c r="R46" s="317"/>
      <c r="S46" s="322" t="s">
        <v>2022</v>
      </c>
      <c r="T46" s="322" t="s">
        <v>2082</v>
      </c>
      <c r="U46" s="323">
        <v>90653.07</v>
      </c>
      <c r="V46" s="324">
        <v>0.0</v>
      </c>
      <c r="W46" s="324">
        <v>0.0</v>
      </c>
      <c r="X46" s="324">
        <v>75112.32</v>
      </c>
      <c r="Y46" s="324">
        <v>915.75</v>
      </c>
      <c r="Z46" s="324">
        <v>10237.5</v>
      </c>
      <c r="AA46" s="324">
        <v>4387.5</v>
      </c>
      <c r="AB46" s="331">
        <f t="shared" si="4"/>
        <v>14625</v>
      </c>
      <c r="AC46" s="326">
        <f t="shared" si="2"/>
        <v>0</v>
      </c>
      <c r="AD46" s="327" t="s">
        <v>84</v>
      </c>
      <c r="AE46" s="327" t="s">
        <v>70</v>
      </c>
      <c r="AF46" s="328" t="b">
        <v>1</v>
      </c>
      <c r="AG46" s="322"/>
      <c r="AH46" s="322" t="b">
        <v>1</v>
      </c>
      <c r="AI46" s="322"/>
      <c r="AJ46" s="322" t="b">
        <v>1</v>
      </c>
      <c r="AK46" s="322"/>
      <c r="AL46" s="322"/>
      <c r="AM46" s="322" t="b">
        <v>1</v>
      </c>
      <c r="AN46" s="322"/>
      <c r="AO46" s="327" t="s">
        <v>1266</v>
      </c>
      <c r="AP46" s="317"/>
      <c r="AQ46" s="60"/>
      <c r="AR46" s="170">
        <f t="shared" si="3"/>
        <v>45728</v>
      </c>
      <c r="AS46" s="62"/>
      <c r="AT46" s="329"/>
      <c r="AU46" s="330"/>
      <c r="AV46" s="62"/>
      <c r="AW46" s="63"/>
      <c r="AX46" s="64"/>
      <c r="AY46" s="65"/>
      <c r="AZ46" s="66"/>
    </row>
    <row r="47" ht="15.75" customHeight="1">
      <c r="A47" s="163">
        <v>45.0</v>
      </c>
      <c r="B47" s="332">
        <v>18510.0</v>
      </c>
      <c r="C47" s="333">
        <v>45691.0</v>
      </c>
      <c r="D47" s="334">
        <v>45698.0</v>
      </c>
      <c r="E47" s="320"/>
      <c r="F47" s="335" t="s">
        <v>2083</v>
      </c>
      <c r="G47" s="333">
        <v>18119.0</v>
      </c>
      <c r="H47" s="332">
        <v>75.0</v>
      </c>
      <c r="I47" s="336" t="s">
        <v>67</v>
      </c>
      <c r="J47" s="336" t="s">
        <v>67</v>
      </c>
      <c r="K47" s="336" t="s">
        <v>2084</v>
      </c>
      <c r="L47" s="336" t="s">
        <v>99</v>
      </c>
      <c r="M47" s="336" t="s">
        <v>79</v>
      </c>
      <c r="N47" s="336" t="s">
        <v>2085</v>
      </c>
      <c r="O47" s="336" t="s">
        <v>2086</v>
      </c>
      <c r="P47" s="332" t="s">
        <v>92</v>
      </c>
      <c r="Q47" s="336" t="s">
        <v>67</v>
      </c>
      <c r="R47" s="332" t="s">
        <v>67</v>
      </c>
      <c r="S47" s="336" t="s">
        <v>2087</v>
      </c>
      <c r="T47" s="336" t="s">
        <v>67</v>
      </c>
      <c r="U47" s="337">
        <v>141608.13</v>
      </c>
      <c r="V47" s="338">
        <v>28321.64</v>
      </c>
      <c r="W47" s="338">
        <v>0.0</v>
      </c>
      <c r="X47" s="338">
        <v>0.0</v>
      </c>
      <c r="Y47" s="338">
        <v>84036.49</v>
      </c>
      <c r="Z47" s="338">
        <v>20475.0</v>
      </c>
      <c r="AA47" s="338">
        <v>8775.0</v>
      </c>
      <c r="AB47" s="339">
        <f t="shared" si="4"/>
        <v>29250</v>
      </c>
      <c r="AC47" s="340">
        <f t="shared" si="2"/>
        <v>0</v>
      </c>
      <c r="AD47" s="341" t="s">
        <v>84</v>
      </c>
      <c r="AE47" s="341" t="s">
        <v>70</v>
      </c>
      <c r="AF47" s="342" t="b">
        <v>1</v>
      </c>
      <c r="AG47" s="336"/>
      <c r="AH47" s="336" t="b">
        <v>1</v>
      </c>
      <c r="AI47" s="336"/>
      <c r="AJ47" s="336" t="b">
        <v>1</v>
      </c>
      <c r="AK47" s="336"/>
      <c r="AL47" s="336"/>
      <c r="AM47" s="336" t="b">
        <v>1</v>
      </c>
      <c r="AN47" s="336"/>
      <c r="AO47" s="341" t="s">
        <v>1266</v>
      </c>
      <c r="AP47" s="332"/>
      <c r="AQ47" s="164"/>
      <c r="AR47" s="172">
        <f t="shared" si="3"/>
        <v>45728</v>
      </c>
      <c r="AS47" s="353"/>
      <c r="AT47" s="354"/>
      <c r="AU47" s="355"/>
      <c r="AV47" s="353"/>
      <c r="AW47" s="217"/>
      <c r="AX47" s="218"/>
      <c r="AY47" s="219"/>
      <c r="AZ47" s="220"/>
    </row>
    <row r="48" ht="15.75" customHeight="1">
      <c r="A48" s="59">
        <v>46.0</v>
      </c>
      <c r="B48" s="317">
        <v>18784.0</v>
      </c>
      <c r="C48" s="318">
        <v>45697.0</v>
      </c>
      <c r="D48" s="319">
        <v>45699.0</v>
      </c>
      <c r="E48" s="320"/>
      <c r="F48" s="321" t="s">
        <v>2088</v>
      </c>
      <c r="G48" s="318">
        <v>18409.0</v>
      </c>
      <c r="H48" s="317">
        <v>74.0</v>
      </c>
      <c r="I48" s="322" t="s">
        <v>67</v>
      </c>
      <c r="J48" s="322" t="s">
        <v>67</v>
      </c>
      <c r="K48" s="322" t="s">
        <v>2089</v>
      </c>
      <c r="L48" s="322" t="s">
        <v>99</v>
      </c>
      <c r="M48" s="322" t="s">
        <v>79</v>
      </c>
      <c r="N48" s="322" t="s">
        <v>552</v>
      </c>
      <c r="O48" s="322" t="s">
        <v>2090</v>
      </c>
      <c r="P48" s="317" t="s">
        <v>2091</v>
      </c>
      <c r="Q48" s="322" t="s">
        <v>67</v>
      </c>
      <c r="R48" s="317" t="s">
        <v>67</v>
      </c>
      <c r="S48" s="322" t="s">
        <v>2092</v>
      </c>
      <c r="T48" s="322" t="s">
        <v>2093</v>
      </c>
      <c r="U48" s="323">
        <v>76954.49</v>
      </c>
      <c r="V48" s="324">
        <v>15390.92</v>
      </c>
      <c r="W48" s="324">
        <v>0.0</v>
      </c>
      <c r="X48" s="324">
        <v>0.0</v>
      </c>
      <c r="Y48" s="324">
        <v>44013.57</v>
      </c>
      <c r="Z48" s="324">
        <v>12285.0</v>
      </c>
      <c r="AA48" s="324">
        <v>5265.0</v>
      </c>
      <c r="AB48" s="331">
        <f t="shared" si="4"/>
        <v>17550</v>
      </c>
      <c r="AC48" s="326">
        <f t="shared" si="2"/>
        <v>0</v>
      </c>
      <c r="AD48" s="327" t="s">
        <v>84</v>
      </c>
      <c r="AE48" s="327" t="s">
        <v>70</v>
      </c>
      <c r="AF48" s="328" t="b">
        <v>1</v>
      </c>
      <c r="AG48" s="322"/>
      <c r="AH48" s="322" t="b">
        <v>0</v>
      </c>
      <c r="AI48" s="356" t="s">
        <v>2094</v>
      </c>
      <c r="AJ48" s="322" t="b">
        <v>0</v>
      </c>
      <c r="AK48" s="356" t="s">
        <v>2094</v>
      </c>
      <c r="AL48" s="322"/>
      <c r="AM48" s="322" t="b">
        <v>1</v>
      </c>
      <c r="AN48" s="322"/>
      <c r="AO48" s="327" t="s">
        <v>86</v>
      </c>
      <c r="AP48" s="317" t="s">
        <v>95</v>
      </c>
      <c r="AQ48" s="60"/>
      <c r="AR48" s="170">
        <f t="shared" si="3"/>
        <v>45729</v>
      </c>
      <c r="AS48" s="62"/>
      <c r="AT48" s="329"/>
      <c r="AU48" s="330"/>
      <c r="AV48" s="62"/>
      <c r="AW48" s="63"/>
      <c r="AX48" s="64"/>
      <c r="AY48" s="65"/>
      <c r="AZ48" s="66"/>
    </row>
    <row r="49" ht="15.75" customHeight="1">
      <c r="A49" s="357">
        <v>47.0</v>
      </c>
      <c r="B49" s="358">
        <v>18873.0</v>
      </c>
      <c r="C49" s="359">
        <v>45699.0</v>
      </c>
      <c r="D49" s="360">
        <v>45699.0</v>
      </c>
      <c r="E49" s="320"/>
      <c r="F49" s="361" t="s">
        <v>2095</v>
      </c>
      <c r="G49" s="359">
        <v>20078.0</v>
      </c>
      <c r="H49" s="358">
        <v>70.0</v>
      </c>
      <c r="I49" s="362" t="s">
        <v>67</v>
      </c>
      <c r="J49" s="363" t="s">
        <v>67</v>
      </c>
      <c r="K49" s="363" t="s">
        <v>2096</v>
      </c>
      <c r="L49" s="363" t="s">
        <v>99</v>
      </c>
      <c r="M49" s="363" t="s">
        <v>79</v>
      </c>
      <c r="N49" s="363" t="s">
        <v>2097</v>
      </c>
      <c r="O49" s="363" t="s">
        <v>2098</v>
      </c>
      <c r="P49" s="358" t="s">
        <v>1121</v>
      </c>
      <c r="Q49" s="363" t="s">
        <v>1144</v>
      </c>
      <c r="R49" s="358">
        <v>66984.0</v>
      </c>
      <c r="S49" s="363" t="s">
        <v>601</v>
      </c>
      <c r="T49" s="363" t="s">
        <v>67</v>
      </c>
      <c r="U49" s="364">
        <v>25184.31</v>
      </c>
      <c r="V49" s="365">
        <v>5036.87</v>
      </c>
      <c r="W49" s="365">
        <v>0.0</v>
      </c>
      <c r="X49" s="365">
        <v>0.0</v>
      </c>
      <c r="Y49" s="365">
        <v>4147.44</v>
      </c>
      <c r="Z49" s="365">
        <v>9600.0</v>
      </c>
      <c r="AA49" s="365">
        <v>6400.0</v>
      </c>
      <c r="AB49" s="366">
        <f t="shared" si="4"/>
        <v>16000</v>
      </c>
      <c r="AC49" s="367">
        <f t="shared" si="2"/>
        <v>0</v>
      </c>
      <c r="AD49" s="368" t="s">
        <v>1123</v>
      </c>
      <c r="AE49" s="368" t="s">
        <v>307</v>
      </c>
      <c r="AF49" s="369" t="b">
        <v>1</v>
      </c>
      <c r="AG49" s="363"/>
      <c r="AH49" s="363" t="b">
        <v>1</v>
      </c>
      <c r="AI49" s="363"/>
      <c r="AJ49" s="363" t="b">
        <v>1</v>
      </c>
      <c r="AK49" s="363"/>
      <c r="AL49" s="363"/>
      <c r="AM49" s="363" t="b">
        <v>1</v>
      </c>
      <c r="AN49" s="363"/>
      <c r="AO49" s="368" t="s">
        <v>86</v>
      </c>
      <c r="AP49" s="358" t="s">
        <v>74</v>
      </c>
      <c r="AQ49" s="370"/>
      <c r="AR49" s="371">
        <f t="shared" si="3"/>
        <v>45729</v>
      </c>
      <c r="AS49" s="372"/>
      <c r="AT49" s="373"/>
      <c r="AU49" s="374"/>
      <c r="AV49" s="372"/>
      <c r="AW49" s="375"/>
      <c r="AX49" s="376"/>
      <c r="AY49" s="377"/>
      <c r="AZ49" s="378"/>
      <c r="BA49" s="379"/>
    </row>
    <row r="50" ht="15.75" customHeight="1">
      <c r="A50" s="59">
        <v>48.0</v>
      </c>
      <c r="B50" s="317">
        <v>18804.0</v>
      </c>
      <c r="C50" s="318">
        <v>45697.0</v>
      </c>
      <c r="D50" s="319">
        <v>45699.0</v>
      </c>
      <c r="E50" s="320"/>
      <c r="F50" s="321" t="s">
        <v>2099</v>
      </c>
      <c r="G50" s="318">
        <v>40834.0</v>
      </c>
      <c r="H50" s="317">
        <v>13.0</v>
      </c>
      <c r="I50" s="322" t="s">
        <v>67</v>
      </c>
      <c r="J50" s="322" t="s">
        <v>2100</v>
      </c>
      <c r="K50" s="322" t="s">
        <v>2101</v>
      </c>
      <c r="L50" s="322" t="s">
        <v>2102</v>
      </c>
      <c r="M50" s="322" t="s">
        <v>63</v>
      </c>
      <c r="N50" s="322" t="s">
        <v>2103</v>
      </c>
      <c r="O50" s="322" t="s">
        <v>1985</v>
      </c>
      <c r="P50" s="317" t="s">
        <v>1247</v>
      </c>
      <c r="Q50" s="322" t="s">
        <v>67</v>
      </c>
      <c r="R50" s="317" t="s">
        <v>67</v>
      </c>
      <c r="S50" s="322" t="s">
        <v>168</v>
      </c>
      <c r="T50" s="322" t="s">
        <v>67</v>
      </c>
      <c r="U50" s="323">
        <v>30576.45</v>
      </c>
      <c r="V50" s="324">
        <v>0.0</v>
      </c>
      <c r="W50" s="324">
        <v>0.0</v>
      </c>
      <c r="X50" s="324">
        <v>20913.95</v>
      </c>
      <c r="Y50" s="324">
        <v>1862.5</v>
      </c>
      <c r="Z50" s="324">
        <v>5460.0</v>
      </c>
      <c r="AA50" s="324">
        <v>2340.0</v>
      </c>
      <c r="AB50" s="331">
        <f t="shared" si="4"/>
        <v>7800</v>
      </c>
      <c r="AC50" s="326">
        <f t="shared" si="2"/>
        <v>0</v>
      </c>
      <c r="AD50" s="327" t="s">
        <v>84</v>
      </c>
      <c r="AE50" s="327" t="s">
        <v>70</v>
      </c>
      <c r="AF50" s="328" t="b">
        <v>1</v>
      </c>
      <c r="AG50" s="322"/>
      <c r="AH50" s="328" t="b">
        <v>1</v>
      </c>
      <c r="AI50" s="322"/>
      <c r="AJ50" s="328" t="b">
        <v>1</v>
      </c>
      <c r="AK50" s="322"/>
      <c r="AL50" s="322"/>
      <c r="AM50" s="328" t="b">
        <v>1</v>
      </c>
      <c r="AN50" s="322"/>
      <c r="AO50" s="327" t="s">
        <v>86</v>
      </c>
      <c r="AP50" s="317" t="s">
        <v>74</v>
      </c>
      <c r="AQ50" s="60"/>
      <c r="AR50" s="170">
        <f t="shared" si="3"/>
        <v>45729</v>
      </c>
      <c r="AS50" s="62"/>
      <c r="AT50" s="329"/>
      <c r="AU50" s="330"/>
      <c r="AV50" s="62"/>
      <c r="AW50" s="63"/>
      <c r="AX50" s="64"/>
      <c r="AY50" s="65"/>
      <c r="AZ50" s="66"/>
    </row>
    <row r="51" ht="15.75" customHeight="1">
      <c r="A51" s="59">
        <v>49.0</v>
      </c>
      <c r="B51" s="317">
        <v>18838.0</v>
      </c>
      <c r="C51" s="318">
        <v>45698.0</v>
      </c>
      <c r="D51" s="319">
        <v>45699.0</v>
      </c>
      <c r="E51" s="320"/>
      <c r="F51" s="321" t="s">
        <v>2104</v>
      </c>
      <c r="G51" s="318">
        <v>23924.0</v>
      </c>
      <c r="H51" s="317">
        <v>59.0</v>
      </c>
      <c r="I51" s="322" t="s">
        <v>67</v>
      </c>
      <c r="J51" s="322" t="s">
        <v>67</v>
      </c>
      <c r="K51" s="322" t="s">
        <v>2105</v>
      </c>
      <c r="L51" s="322" t="s">
        <v>78</v>
      </c>
      <c r="M51" s="322" t="s">
        <v>79</v>
      </c>
      <c r="N51" s="322" t="s">
        <v>2106</v>
      </c>
      <c r="O51" s="322" t="s">
        <v>2107</v>
      </c>
      <c r="P51" s="317" t="s">
        <v>157</v>
      </c>
      <c r="Q51" s="322" t="s">
        <v>67</v>
      </c>
      <c r="R51" s="317" t="s">
        <v>67</v>
      </c>
      <c r="S51" s="322" t="s">
        <v>2108</v>
      </c>
      <c r="T51" s="322" t="s">
        <v>103</v>
      </c>
      <c r="U51" s="323">
        <v>38302.12</v>
      </c>
      <c r="V51" s="324">
        <v>0.0</v>
      </c>
      <c r="W51" s="324">
        <v>0.0</v>
      </c>
      <c r="X51" s="324">
        <v>14149.07</v>
      </c>
      <c r="Y51" s="324">
        <v>6603.05</v>
      </c>
      <c r="Z51" s="324">
        <v>12285.0</v>
      </c>
      <c r="AA51" s="324">
        <v>5265.0</v>
      </c>
      <c r="AB51" s="331">
        <f t="shared" si="4"/>
        <v>17550</v>
      </c>
      <c r="AC51" s="326">
        <f t="shared" si="2"/>
        <v>0</v>
      </c>
      <c r="AD51" s="327" t="s">
        <v>84</v>
      </c>
      <c r="AE51" s="327" t="s">
        <v>70</v>
      </c>
      <c r="AF51" s="328" t="b">
        <v>1</v>
      </c>
      <c r="AG51" s="322"/>
      <c r="AH51" s="328" t="b">
        <v>1</v>
      </c>
      <c r="AI51" s="322"/>
      <c r="AJ51" s="328" t="b">
        <v>1</v>
      </c>
      <c r="AK51" s="322"/>
      <c r="AL51" s="322"/>
      <c r="AM51" s="328" t="b">
        <v>1</v>
      </c>
      <c r="AN51" s="322"/>
      <c r="AO51" s="327" t="s">
        <v>1266</v>
      </c>
      <c r="AP51" s="317" t="s">
        <v>95</v>
      </c>
      <c r="AQ51" s="60"/>
      <c r="AR51" s="170">
        <f t="shared" si="3"/>
        <v>45729</v>
      </c>
      <c r="AS51" s="62"/>
      <c r="AT51" s="329"/>
      <c r="AU51" s="330"/>
      <c r="AV51" s="62"/>
      <c r="AW51" s="63"/>
      <c r="AX51" s="64"/>
      <c r="AY51" s="65"/>
      <c r="AZ51" s="66"/>
    </row>
    <row r="52" ht="15.75" customHeight="1">
      <c r="A52" s="59">
        <v>50.0</v>
      </c>
      <c r="B52" s="317">
        <v>18622.0</v>
      </c>
      <c r="C52" s="318">
        <v>45693.0</v>
      </c>
      <c r="D52" s="319">
        <v>45699.0</v>
      </c>
      <c r="E52" s="320"/>
      <c r="F52" s="321" t="s">
        <v>2109</v>
      </c>
      <c r="G52" s="318">
        <v>42797.0</v>
      </c>
      <c r="H52" s="317">
        <v>7.0</v>
      </c>
      <c r="I52" s="322" t="s">
        <v>67</v>
      </c>
      <c r="J52" s="322" t="s">
        <v>2110</v>
      </c>
      <c r="K52" s="322" t="s">
        <v>2111</v>
      </c>
      <c r="L52" s="322" t="s">
        <v>2102</v>
      </c>
      <c r="M52" s="322" t="s">
        <v>63</v>
      </c>
      <c r="N52" s="322" t="s">
        <v>2112</v>
      </c>
      <c r="O52" s="322" t="s">
        <v>2113</v>
      </c>
      <c r="P52" s="317" t="s">
        <v>66</v>
      </c>
      <c r="Q52" s="322" t="s">
        <v>67</v>
      </c>
      <c r="R52" s="317" t="s">
        <v>67</v>
      </c>
      <c r="S52" s="322" t="s">
        <v>519</v>
      </c>
      <c r="T52" s="322" t="s">
        <v>527</v>
      </c>
      <c r="U52" s="323">
        <v>113470.02</v>
      </c>
      <c r="V52" s="324">
        <v>0.0</v>
      </c>
      <c r="W52" s="324">
        <v>0.0</v>
      </c>
      <c r="X52" s="324">
        <v>0.0</v>
      </c>
      <c r="Y52" s="324">
        <v>93970.02</v>
      </c>
      <c r="Z52" s="324">
        <v>9100.0</v>
      </c>
      <c r="AA52" s="324">
        <v>3900.0</v>
      </c>
      <c r="AB52" s="331">
        <f t="shared" si="4"/>
        <v>13000</v>
      </c>
      <c r="AC52" s="326">
        <f t="shared" si="2"/>
        <v>6500</v>
      </c>
      <c r="AD52" s="327" t="s">
        <v>84</v>
      </c>
      <c r="AE52" s="327" t="s">
        <v>70</v>
      </c>
      <c r="AF52" s="328" t="b">
        <v>1</v>
      </c>
      <c r="AG52" s="322"/>
      <c r="AH52" s="322" t="b">
        <v>0</v>
      </c>
      <c r="AI52" s="356" t="s">
        <v>2114</v>
      </c>
      <c r="AJ52" s="322" t="b">
        <v>0</v>
      </c>
      <c r="AK52" s="356" t="s">
        <v>2114</v>
      </c>
      <c r="AL52" s="322"/>
      <c r="AM52" s="328" t="b">
        <v>1</v>
      </c>
      <c r="AN52" s="322"/>
      <c r="AO52" s="327" t="s">
        <v>1266</v>
      </c>
      <c r="AP52" s="317" t="s">
        <v>95</v>
      </c>
      <c r="AQ52" s="60"/>
      <c r="AR52" s="170">
        <f t="shared" si="3"/>
        <v>45729</v>
      </c>
      <c r="AS52" s="62"/>
      <c r="AT52" s="329"/>
      <c r="AU52" s="330"/>
      <c r="AV52" s="62"/>
      <c r="AW52" s="63"/>
      <c r="AX52" s="64"/>
      <c r="AY52" s="65"/>
      <c r="AZ52" s="66"/>
    </row>
    <row r="53" ht="15.75" customHeight="1">
      <c r="A53" s="163">
        <v>51.0</v>
      </c>
      <c r="B53" s="332">
        <v>18808.0</v>
      </c>
      <c r="C53" s="333">
        <v>45698.0</v>
      </c>
      <c r="D53" s="334">
        <v>45699.0</v>
      </c>
      <c r="E53" s="320"/>
      <c r="F53" s="335" t="s">
        <v>2115</v>
      </c>
      <c r="G53" s="333">
        <v>35100.0</v>
      </c>
      <c r="H53" s="332">
        <v>29.0</v>
      </c>
      <c r="I53" s="336" t="s">
        <v>67</v>
      </c>
      <c r="J53" s="336" t="s">
        <v>67</v>
      </c>
      <c r="K53" s="336" t="s">
        <v>2116</v>
      </c>
      <c r="L53" s="336" t="s">
        <v>62</v>
      </c>
      <c r="M53" s="336" t="s">
        <v>79</v>
      </c>
      <c r="N53" s="336" t="s">
        <v>2117</v>
      </c>
      <c r="O53" s="336" t="s">
        <v>2118</v>
      </c>
      <c r="P53" s="332">
        <v>60.0</v>
      </c>
      <c r="Q53" s="336" t="s">
        <v>67</v>
      </c>
      <c r="R53" s="332" t="s">
        <v>67</v>
      </c>
      <c r="S53" s="336" t="s">
        <v>313</v>
      </c>
      <c r="T53" s="336" t="s">
        <v>67</v>
      </c>
      <c r="U53" s="337">
        <v>113260.0</v>
      </c>
      <c r="V53" s="338">
        <v>0.0</v>
      </c>
      <c r="W53" s="338">
        <v>0.0</v>
      </c>
      <c r="X53" s="338">
        <v>0.0</v>
      </c>
      <c r="Y53" s="338">
        <v>100000.0</v>
      </c>
      <c r="Z53" s="338">
        <v>9282.0</v>
      </c>
      <c r="AA53" s="338">
        <v>3978.0</v>
      </c>
      <c r="AB53" s="339">
        <f t="shared" si="4"/>
        <v>13260</v>
      </c>
      <c r="AC53" s="340">
        <f t="shared" si="2"/>
        <v>0</v>
      </c>
      <c r="AD53" s="327" t="s">
        <v>84</v>
      </c>
      <c r="AE53" s="341" t="s">
        <v>70</v>
      </c>
      <c r="AF53" s="342" t="b">
        <v>1</v>
      </c>
      <c r="AG53" s="336"/>
      <c r="AH53" s="336" t="b">
        <v>1</v>
      </c>
      <c r="AI53" s="336"/>
      <c r="AJ53" s="336" t="b">
        <v>0</v>
      </c>
      <c r="AK53" s="352" t="s">
        <v>2119</v>
      </c>
      <c r="AL53" s="336"/>
      <c r="AM53" s="336" t="b">
        <v>1</v>
      </c>
      <c r="AN53" s="336"/>
      <c r="AO53" s="341" t="s">
        <v>86</v>
      </c>
      <c r="AP53" s="332" t="s">
        <v>95</v>
      </c>
      <c r="AQ53" s="164"/>
      <c r="AR53" s="172">
        <f t="shared" si="3"/>
        <v>45729</v>
      </c>
      <c r="AS53" s="353"/>
      <c r="AT53" s="354"/>
      <c r="AU53" s="355"/>
      <c r="AV53" s="353"/>
      <c r="AW53" s="217"/>
      <c r="AX53" s="218"/>
      <c r="AY53" s="219"/>
      <c r="AZ53" s="220"/>
    </row>
    <row r="54" ht="15.75" customHeight="1">
      <c r="A54" s="59">
        <v>52.0</v>
      </c>
      <c r="B54" s="317">
        <v>18429.0</v>
      </c>
      <c r="C54" s="318">
        <v>45689.0</v>
      </c>
      <c r="D54" s="319">
        <v>45700.0</v>
      </c>
      <c r="E54" s="320"/>
      <c r="F54" s="321" t="s">
        <v>2120</v>
      </c>
      <c r="G54" s="318">
        <v>35754.0</v>
      </c>
      <c r="H54" s="317">
        <v>27.0</v>
      </c>
      <c r="I54" s="322" t="s">
        <v>67</v>
      </c>
      <c r="J54" s="322" t="s">
        <v>67</v>
      </c>
      <c r="K54" s="322" t="s">
        <v>2121</v>
      </c>
      <c r="L54" s="322" t="s">
        <v>62</v>
      </c>
      <c r="M54" s="322" t="s">
        <v>79</v>
      </c>
      <c r="N54" s="322" t="s">
        <v>2122</v>
      </c>
      <c r="O54" s="322" t="s">
        <v>2123</v>
      </c>
      <c r="P54" s="317" t="s">
        <v>2124</v>
      </c>
      <c r="Q54" s="322" t="s">
        <v>67</v>
      </c>
      <c r="R54" s="317" t="s">
        <v>67</v>
      </c>
      <c r="S54" s="322" t="s">
        <v>680</v>
      </c>
      <c r="T54" s="322" t="s">
        <v>2125</v>
      </c>
      <c r="U54" s="323">
        <v>429830.61</v>
      </c>
      <c r="V54" s="324">
        <v>85966.2</v>
      </c>
      <c r="W54" s="320">
        <v>0.0</v>
      </c>
      <c r="X54" s="324">
        <v>0.0</v>
      </c>
      <c r="Y54" s="324">
        <v>267864.41</v>
      </c>
      <c r="Z54" s="324">
        <v>53200.0</v>
      </c>
      <c r="AA54" s="324">
        <v>22800.0</v>
      </c>
      <c r="AB54" s="331">
        <f t="shared" si="4"/>
        <v>76000</v>
      </c>
      <c r="AC54" s="326">
        <f t="shared" si="2"/>
        <v>0</v>
      </c>
      <c r="AD54" s="327" t="s">
        <v>84</v>
      </c>
      <c r="AE54" s="327" t="s">
        <v>70</v>
      </c>
      <c r="AF54" s="328" t="b">
        <v>1</v>
      </c>
      <c r="AG54" s="322"/>
      <c r="AH54" s="322" t="b">
        <v>0</v>
      </c>
      <c r="AI54" s="356" t="s">
        <v>2126</v>
      </c>
      <c r="AJ54" s="322" t="b">
        <v>0</v>
      </c>
      <c r="AK54" s="356" t="s">
        <v>2127</v>
      </c>
      <c r="AL54" s="322"/>
      <c r="AM54" s="322" t="b">
        <v>1</v>
      </c>
      <c r="AN54" s="322"/>
      <c r="AO54" s="341" t="s">
        <v>86</v>
      </c>
      <c r="AP54" s="317" t="s">
        <v>74</v>
      </c>
      <c r="AQ54" s="60"/>
      <c r="AR54" s="170">
        <f t="shared" si="3"/>
        <v>45730</v>
      </c>
      <c r="AS54" s="62"/>
      <c r="AT54" s="329"/>
      <c r="AU54" s="330"/>
      <c r="AV54" s="62"/>
      <c r="AW54" s="63"/>
      <c r="AX54" s="64"/>
      <c r="AY54" s="65"/>
      <c r="AZ54" s="66"/>
    </row>
    <row r="55" ht="15.75" customHeight="1">
      <c r="A55" s="59">
        <v>53.0</v>
      </c>
      <c r="B55" s="317">
        <v>18900.0</v>
      </c>
      <c r="C55" s="318">
        <v>45700.0</v>
      </c>
      <c r="D55" s="319">
        <v>45700.0</v>
      </c>
      <c r="E55" s="320"/>
      <c r="F55" s="321" t="s">
        <v>2128</v>
      </c>
      <c r="G55" s="318">
        <v>35965.0</v>
      </c>
      <c r="H55" s="317">
        <v>26.0</v>
      </c>
      <c r="I55" s="322" t="s">
        <v>67</v>
      </c>
      <c r="J55" s="322" t="s">
        <v>67</v>
      </c>
      <c r="K55" s="322" t="s">
        <v>2129</v>
      </c>
      <c r="L55" s="322" t="s">
        <v>62</v>
      </c>
      <c r="M55" s="322" t="s">
        <v>79</v>
      </c>
      <c r="N55" s="322" t="s">
        <v>2130</v>
      </c>
      <c r="O55" s="322" t="s">
        <v>2131</v>
      </c>
      <c r="P55" s="317" t="s">
        <v>2132</v>
      </c>
      <c r="Q55" s="322" t="s">
        <v>2133</v>
      </c>
      <c r="R55" s="317">
        <v>19120.0</v>
      </c>
      <c r="S55" s="322" t="s">
        <v>2134</v>
      </c>
      <c r="T55" s="322" t="s">
        <v>67</v>
      </c>
      <c r="U55" s="323">
        <v>31042.62</v>
      </c>
      <c r="V55" s="324">
        <v>0.0</v>
      </c>
      <c r="W55" s="324">
        <v>666.2</v>
      </c>
      <c r="X55" s="324">
        <v>14737.42</v>
      </c>
      <c r="Y55" s="324">
        <v>0.0</v>
      </c>
      <c r="Z55" s="324">
        <v>10725.0</v>
      </c>
      <c r="AA55" s="324">
        <v>4914.0</v>
      </c>
      <c r="AB55" s="331">
        <f t="shared" si="4"/>
        <v>15639</v>
      </c>
      <c r="AC55" s="326">
        <f t="shared" si="2"/>
        <v>0</v>
      </c>
      <c r="AD55" s="327" t="s">
        <v>306</v>
      </c>
      <c r="AE55" s="327" t="s">
        <v>307</v>
      </c>
      <c r="AF55" s="328" t="b">
        <v>1</v>
      </c>
      <c r="AG55" s="322"/>
      <c r="AH55" s="322" t="b">
        <v>1</v>
      </c>
      <c r="AI55" s="322"/>
      <c r="AJ55" s="322" t="b">
        <v>1</v>
      </c>
      <c r="AK55" s="322"/>
      <c r="AL55" s="322"/>
      <c r="AM55" s="322" t="b">
        <v>1</v>
      </c>
      <c r="AN55" s="322"/>
      <c r="AO55" s="327" t="s">
        <v>1266</v>
      </c>
      <c r="AP55" s="317" t="s">
        <v>95</v>
      </c>
      <c r="AQ55" s="60"/>
      <c r="AR55" s="170">
        <f t="shared" si="3"/>
        <v>45730</v>
      </c>
      <c r="AS55" s="62"/>
      <c r="AT55" s="329"/>
      <c r="AU55" s="330"/>
      <c r="AV55" s="62"/>
      <c r="AW55" s="63"/>
      <c r="AX55" s="64"/>
      <c r="AY55" s="65"/>
      <c r="AZ55" s="66"/>
    </row>
    <row r="56" ht="15.75" customHeight="1">
      <c r="A56" s="59">
        <v>54.0</v>
      </c>
      <c r="B56" s="317">
        <v>18592.0</v>
      </c>
      <c r="C56" s="318">
        <v>45693.0</v>
      </c>
      <c r="D56" s="319">
        <v>45700.0</v>
      </c>
      <c r="E56" s="320"/>
      <c r="F56" s="321" t="s">
        <v>2135</v>
      </c>
      <c r="G56" s="318">
        <v>42492.0</v>
      </c>
      <c r="H56" s="317">
        <v>8.0</v>
      </c>
      <c r="I56" s="322" t="s">
        <v>67</v>
      </c>
      <c r="J56" s="322" t="s">
        <v>2136</v>
      </c>
      <c r="K56" s="322" t="s">
        <v>2137</v>
      </c>
      <c r="L56" s="322" t="s">
        <v>164</v>
      </c>
      <c r="M56" s="322" t="s">
        <v>63</v>
      </c>
      <c r="N56" s="322" t="s">
        <v>2138</v>
      </c>
      <c r="O56" s="322" t="s">
        <v>2139</v>
      </c>
      <c r="P56" s="317" t="s">
        <v>66</v>
      </c>
      <c r="Q56" s="322" t="s">
        <v>67</v>
      </c>
      <c r="R56" s="317" t="s">
        <v>67</v>
      </c>
      <c r="S56" s="322" t="s">
        <v>2140</v>
      </c>
      <c r="T56" s="322" t="s">
        <v>67</v>
      </c>
      <c r="U56" s="323">
        <v>73669.27</v>
      </c>
      <c r="V56" s="324">
        <v>0.0</v>
      </c>
      <c r="W56" s="324">
        <v>0.0</v>
      </c>
      <c r="X56" s="324">
        <v>0.0</v>
      </c>
      <c r="Y56" s="324">
        <v>54169.27</v>
      </c>
      <c r="Z56" s="324">
        <v>13650.0</v>
      </c>
      <c r="AA56" s="324">
        <v>5850.0</v>
      </c>
      <c r="AB56" s="331">
        <f t="shared" si="4"/>
        <v>19500</v>
      </c>
      <c r="AC56" s="326">
        <f t="shared" si="2"/>
        <v>0</v>
      </c>
      <c r="AD56" s="327" t="s">
        <v>84</v>
      </c>
      <c r="AE56" s="327" t="s">
        <v>70</v>
      </c>
      <c r="AF56" s="328" t="b">
        <v>1</v>
      </c>
      <c r="AG56" s="322"/>
      <c r="AH56" s="322" t="b">
        <v>1</v>
      </c>
      <c r="AI56" s="322"/>
      <c r="AJ56" s="322" t="b">
        <v>1</v>
      </c>
      <c r="AK56" s="322"/>
      <c r="AL56" s="322"/>
      <c r="AM56" s="322" t="b">
        <v>1</v>
      </c>
      <c r="AN56" s="322"/>
      <c r="AO56" s="327" t="s">
        <v>86</v>
      </c>
      <c r="AP56" s="317" t="s">
        <v>74</v>
      </c>
      <c r="AQ56" s="60"/>
      <c r="AR56" s="170">
        <f t="shared" si="3"/>
        <v>45730</v>
      </c>
      <c r="AS56" s="62"/>
      <c r="AT56" s="329"/>
      <c r="AU56" s="330"/>
      <c r="AV56" s="62"/>
      <c r="AW56" s="63"/>
      <c r="AX56" s="64"/>
      <c r="AY56" s="65"/>
      <c r="AZ56" s="66"/>
    </row>
    <row r="57" ht="15.75" customHeight="1">
      <c r="A57" s="59">
        <v>55.0</v>
      </c>
      <c r="B57" s="317">
        <v>18866.0</v>
      </c>
      <c r="C57" s="318">
        <v>45699.0</v>
      </c>
      <c r="D57" s="319">
        <v>45700.0</v>
      </c>
      <c r="E57" s="320"/>
      <c r="F57" s="321" t="s">
        <v>2141</v>
      </c>
      <c r="G57" s="318">
        <v>43320.0</v>
      </c>
      <c r="H57" s="317">
        <v>6.0</v>
      </c>
      <c r="I57" s="322" t="s">
        <v>67</v>
      </c>
      <c r="J57" s="322" t="s">
        <v>2142</v>
      </c>
      <c r="K57" s="322" t="s">
        <v>2143</v>
      </c>
      <c r="L57" s="322" t="s">
        <v>62</v>
      </c>
      <c r="M57" s="322" t="s">
        <v>63</v>
      </c>
      <c r="N57" s="322" t="s">
        <v>2144</v>
      </c>
      <c r="O57" s="322" t="s">
        <v>2145</v>
      </c>
      <c r="P57" s="317" t="s">
        <v>133</v>
      </c>
      <c r="Q57" s="322" t="s">
        <v>67</v>
      </c>
      <c r="R57" s="317" t="s">
        <v>67</v>
      </c>
      <c r="S57" s="322" t="s">
        <v>2146</v>
      </c>
      <c r="T57" s="322" t="s">
        <v>2147</v>
      </c>
      <c r="U57" s="323">
        <v>33650.0</v>
      </c>
      <c r="V57" s="324">
        <v>0.0</v>
      </c>
      <c r="W57" s="324">
        <v>0.0</v>
      </c>
      <c r="X57" s="324">
        <v>0.0</v>
      </c>
      <c r="Y57" s="324">
        <v>20000.0</v>
      </c>
      <c r="Z57" s="324">
        <v>9555.0</v>
      </c>
      <c r="AA57" s="324">
        <v>4095.0</v>
      </c>
      <c r="AB57" s="331">
        <f t="shared" si="4"/>
        <v>13650</v>
      </c>
      <c r="AC57" s="326">
        <f t="shared" si="2"/>
        <v>0</v>
      </c>
      <c r="AD57" s="327" t="s">
        <v>84</v>
      </c>
      <c r="AE57" s="327" t="s">
        <v>70</v>
      </c>
      <c r="AF57" s="328" t="b">
        <v>1</v>
      </c>
      <c r="AG57" s="322"/>
      <c r="AH57" s="322" t="b">
        <v>1</v>
      </c>
      <c r="AI57" s="322"/>
      <c r="AJ57" s="322" t="b">
        <v>1</v>
      </c>
      <c r="AK57" s="322"/>
      <c r="AL57" s="322"/>
      <c r="AM57" s="322" t="b">
        <v>1</v>
      </c>
      <c r="AN57" s="322"/>
      <c r="AO57" s="327" t="s">
        <v>86</v>
      </c>
      <c r="AP57" s="317" t="s">
        <v>95</v>
      </c>
      <c r="AQ57" s="60"/>
      <c r="AR57" s="170">
        <f t="shared" si="3"/>
        <v>45730</v>
      </c>
      <c r="AS57" s="62"/>
      <c r="AT57" s="329"/>
      <c r="AU57" s="330"/>
      <c r="AV57" s="62"/>
      <c r="AW57" s="63"/>
      <c r="AX57" s="64"/>
      <c r="AY57" s="65"/>
      <c r="AZ57" s="66"/>
    </row>
    <row r="58" ht="15.75" customHeight="1">
      <c r="A58" s="59">
        <v>56.0</v>
      </c>
      <c r="B58" s="317">
        <v>18601.0</v>
      </c>
      <c r="C58" s="318">
        <v>45693.0</v>
      </c>
      <c r="D58" s="319">
        <v>45700.0</v>
      </c>
      <c r="E58" s="320"/>
      <c r="F58" s="321" t="s">
        <v>2148</v>
      </c>
      <c r="G58" s="318">
        <v>45434.0</v>
      </c>
      <c r="H58" s="317">
        <v>0.0</v>
      </c>
      <c r="I58" s="322" t="s">
        <v>67</v>
      </c>
      <c r="J58" s="322" t="s">
        <v>2149</v>
      </c>
      <c r="K58" s="322" t="s">
        <v>2150</v>
      </c>
      <c r="L58" s="322" t="s">
        <v>62</v>
      </c>
      <c r="M58" s="322" t="s">
        <v>63</v>
      </c>
      <c r="N58" s="322" t="s">
        <v>2151</v>
      </c>
      <c r="O58" s="322" t="s">
        <v>2152</v>
      </c>
      <c r="P58" s="317" t="s">
        <v>92</v>
      </c>
      <c r="Q58" s="322" t="s">
        <v>67</v>
      </c>
      <c r="R58" s="317" t="s">
        <v>67</v>
      </c>
      <c r="S58" s="322" t="s">
        <v>2153</v>
      </c>
      <c r="T58" s="322" t="s">
        <v>67</v>
      </c>
      <c r="U58" s="323">
        <v>80289.69</v>
      </c>
      <c r="V58" s="324">
        <v>0.0</v>
      </c>
      <c r="W58" s="324">
        <v>0.0</v>
      </c>
      <c r="X58" s="324">
        <v>47781.9</v>
      </c>
      <c r="Y58" s="324">
        <v>3257.79</v>
      </c>
      <c r="Z58" s="324">
        <v>13650.0</v>
      </c>
      <c r="AA58" s="324">
        <v>5850.0</v>
      </c>
      <c r="AB58" s="331">
        <f t="shared" si="4"/>
        <v>19500</v>
      </c>
      <c r="AC58" s="326">
        <f t="shared" si="2"/>
        <v>9750</v>
      </c>
      <c r="AD58" s="327" t="s">
        <v>84</v>
      </c>
      <c r="AE58" s="327" t="s">
        <v>70</v>
      </c>
      <c r="AF58" s="328" t="b">
        <v>1</v>
      </c>
      <c r="AG58" s="322"/>
      <c r="AH58" s="322" t="b">
        <v>1</v>
      </c>
      <c r="AI58" s="322"/>
      <c r="AJ58" s="322" t="b">
        <v>1</v>
      </c>
      <c r="AK58" s="322"/>
      <c r="AL58" s="322"/>
      <c r="AM58" s="322" t="b">
        <v>1</v>
      </c>
      <c r="AN58" s="322"/>
      <c r="AO58" s="327" t="s">
        <v>86</v>
      </c>
      <c r="AP58" s="317" t="s">
        <v>74</v>
      </c>
      <c r="AQ58" s="60"/>
      <c r="AR58" s="170">
        <f t="shared" si="3"/>
        <v>45730</v>
      </c>
      <c r="AS58" s="62"/>
      <c r="AT58" s="329"/>
      <c r="AU58" s="330"/>
      <c r="AV58" s="62"/>
      <c r="AW58" s="63"/>
      <c r="AX58" s="64"/>
      <c r="AY58" s="65"/>
      <c r="AZ58" s="66"/>
    </row>
    <row r="59" ht="15.75" customHeight="1">
      <c r="A59" s="163">
        <v>57.0</v>
      </c>
      <c r="B59" s="332">
        <v>18798.0</v>
      </c>
      <c r="C59" s="333">
        <v>45697.0</v>
      </c>
      <c r="D59" s="334">
        <v>45700.0</v>
      </c>
      <c r="E59" s="320"/>
      <c r="F59" s="335" t="s">
        <v>2154</v>
      </c>
      <c r="G59" s="333">
        <v>23962.0</v>
      </c>
      <c r="H59" s="332">
        <v>59.0</v>
      </c>
      <c r="I59" s="336" t="s">
        <v>67</v>
      </c>
      <c r="J59" s="336" t="s">
        <v>2155</v>
      </c>
      <c r="K59" s="336" t="s">
        <v>2156</v>
      </c>
      <c r="L59" s="336" t="s">
        <v>99</v>
      </c>
      <c r="M59" s="336" t="s">
        <v>334</v>
      </c>
      <c r="N59" s="336" t="s">
        <v>2157</v>
      </c>
      <c r="O59" s="336" t="s">
        <v>2158</v>
      </c>
      <c r="P59" s="332" t="s">
        <v>92</v>
      </c>
      <c r="Q59" s="322" t="s">
        <v>67</v>
      </c>
      <c r="R59" s="317" t="s">
        <v>67</v>
      </c>
      <c r="S59" s="336" t="s">
        <v>2159</v>
      </c>
      <c r="T59" s="336" t="s">
        <v>83</v>
      </c>
      <c r="U59" s="337">
        <v>99917.37</v>
      </c>
      <c r="V59" s="338">
        <v>0.0</v>
      </c>
      <c r="W59" s="338">
        <v>0.0</v>
      </c>
      <c r="X59" s="338">
        <v>0.0</v>
      </c>
      <c r="Y59" s="338">
        <v>70667.37</v>
      </c>
      <c r="Z59" s="338">
        <v>13650.0</v>
      </c>
      <c r="AA59" s="338">
        <v>5850.0</v>
      </c>
      <c r="AB59" s="339">
        <f t="shared" si="4"/>
        <v>19500</v>
      </c>
      <c r="AC59" s="326">
        <f t="shared" si="2"/>
        <v>9750</v>
      </c>
      <c r="AD59" s="327" t="s">
        <v>84</v>
      </c>
      <c r="AE59" s="327" t="s">
        <v>70</v>
      </c>
      <c r="AF59" s="328" t="b">
        <v>1</v>
      </c>
      <c r="AG59" s="336"/>
      <c r="AH59" s="322" t="b">
        <v>1</v>
      </c>
      <c r="AI59" s="336"/>
      <c r="AJ59" s="322" t="b">
        <v>1</v>
      </c>
      <c r="AK59" s="336"/>
      <c r="AL59" s="336"/>
      <c r="AM59" s="322" t="b">
        <v>1</v>
      </c>
      <c r="AN59" s="336"/>
      <c r="AO59" s="327" t="s">
        <v>86</v>
      </c>
      <c r="AP59" s="317" t="s">
        <v>74</v>
      </c>
      <c r="AQ59" s="164"/>
      <c r="AR59" s="172">
        <f t="shared" si="3"/>
        <v>45730</v>
      </c>
      <c r="AS59" s="353"/>
      <c r="AT59" s="354"/>
      <c r="AU59" s="355"/>
      <c r="AV59" s="353"/>
      <c r="AW59" s="217"/>
      <c r="AX59" s="218"/>
      <c r="AY59" s="219"/>
      <c r="AZ59" s="220"/>
    </row>
    <row r="60" ht="15.75" customHeight="1">
      <c r="A60" s="59">
        <v>58.0</v>
      </c>
      <c r="B60" s="317">
        <v>18842.0</v>
      </c>
      <c r="C60" s="318">
        <v>45698.0</v>
      </c>
      <c r="D60" s="319">
        <v>45701.0</v>
      </c>
      <c r="E60" s="320"/>
      <c r="F60" s="321" t="s">
        <v>2160</v>
      </c>
      <c r="G60" s="318">
        <v>42258.0</v>
      </c>
      <c r="H60" s="317">
        <v>9.0</v>
      </c>
      <c r="I60" s="322" t="s">
        <v>107</v>
      </c>
      <c r="J60" s="322" t="s">
        <v>2161</v>
      </c>
      <c r="K60" s="322" t="s">
        <v>2162</v>
      </c>
      <c r="L60" s="322" t="s">
        <v>62</v>
      </c>
      <c r="M60" s="322" t="s">
        <v>63</v>
      </c>
      <c r="N60" s="322" t="s">
        <v>2163</v>
      </c>
      <c r="O60" s="322" t="s">
        <v>2164</v>
      </c>
      <c r="P60" s="317" t="s">
        <v>271</v>
      </c>
      <c r="Q60" s="349" t="s">
        <v>67</v>
      </c>
      <c r="R60" s="351" t="s">
        <v>67</v>
      </c>
      <c r="S60" s="322" t="s">
        <v>2165</v>
      </c>
      <c r="T60" s="322" t="s">
        <v>67</v>
      </c>
      <c r="U60" s="323">
        <v>55516.71</v>
      </c>
      <c r="V60" s="324">
        <v>0.0</v>
      </c>
      <c r="W60" s="324">
        <v>0.0</v>
      </c>
      <c r="X60" s="324">
        <v>0.0</v>
      </c>
      <c r="Y60" s="324">
        <v>47716.71</v>
      </c>
      <c r="Z60" s="324">
        <v>5460.0</v>
      </c>
      <c r="AA60" s="324">
        <v>2340.0</v>
      </c>
      <c r="AB60" s="331">
        <f t="shared" si="4"/>
        <v>7800</v>
      </c>
      <c r="AC60" s="326">
        <f t="shared" si="2"/>
        <v>0</v>
      </c>
      <c r="AD60" s="327" t="s">
        <v>69</v>
      </c>
      <c r="AE60" s="327" t="s">
        <v>70</v>
      </c>
      <c r="AF60" s="328" t="b">
        <v>1</v>
      </c>
      <c r="AG60" s="322"/>
      <c r="AH60" s="322" t="b">
        <v>1</v>
      </c>
      <c r="AI60" s="322"/>
      <c r="AJ60" s="322" t="b">
        <v>1</v>
      </c>
      <c r="AK60" s="322"/>
      <c r="AL60" s="322"/>
      <c r="AM60" s="322" t="b">
        <v>1</v>
      </c>
      <c r="AN60" s="322"/>
      <c r="AO60" s="327" t="s">
        <v>86</v>
      </c>
      <c r="AP60" s="317" t="s">
        <v>95</v>
      </c>
      <c r="AQ60" s="60"/>
      <c r="AR60" s="170">
        <f t="shared" si="3"/>
        <v>45731</v>
      </c>
      <c r="AS60" s="62"/>
      <c r="AT60" s="329"/>
      <c r="AU60" s="330"/>
      <c r="AV60" s="62"/>
      <c r="AW60" s="63"/>
      <c r="AX60" s="64"/>
      <c r="AY60" s="65"/>
      <c r="AZ60" s="66"/>
    </row>
    <row r="61" ht="15.75" customHeight="1">
      <c r="A61" s="59">
        <v>59.0</v>
      </c>
      <c r="B61" s="317">
        <v>18880.0</v>
      </c>
      <c r="C61" s="318">
        <v>45699.0</v>
      </c>
      <c r="D61" s="319">
        <v>45701.0</v>
      </c>
      <c r="E61" s="320"/>
      <c r="F61" s="321" t="s">
        <v>2166</v>
      </c>
      <c r="G61" s="318">
        <v>44621.0</v>
      </c>
      <c r="H61" s="317">
        <v>2.0</v>
      </c>
      <c r="I61" s="322" t="s">
        <v>107</v>
      </c>
      <c r="J61" s="322" t="s">
        <v>2167</v>
      </c>
      <c r="K61" s="322" t="s">
        <v>2168</v>
      </c>
      <c r="L61" s="322" t="s">
        <v>62</v>
      </c>
      <c r="M61" s="322" t="s">
        <v>63</v>
      </c>
      <c r="N61" s="322" t="s">
        <v>2169</v>
      </c>
      <c r="O61" s="322" t="s">
        <v>2170</v>
      </c>
      <c r="P61" s="317" t="s">
        <v>360</v>
      </c>
      <c r="Q61" s="322" t="s">
        <v>67</v>
      </c>
      <c r="R61" s="317" t="s">
        <v>67</v>
      </c>
      <c r="S61" s="322" t="s">
        <v>2171</v>
      </c>
      <c r="T61" s="322" t="s">
        <v>67</v>
      </c>
      <c r="U61" s="323">
        <v>40322.01</v>
      </c>
      <c r="V61" s="324">
        <v>0.0</v>
      </c>
      <c r="W61" s="324">
        <v>0.0</v>
      </c>
      <c r="X61" s="324">
        <v>21502.92</v>
      </c>
      <c r="Y61" s="324">
        <v>4194.09</v>
      </c>
      <c r="Z61" s="324">
        <v>10237.5</v>
      </c>
      <c r="AA61" s="324">
        <v>4387.5</v>
      </c>
      <c r="AB61" s="331">
        <f t="shared" si="4"/>
        <v>14625</v>
      </c>
      <c r="AC61" s="326">
        <f t="shared" si="2"/>
        <v>0</v>
      </c>
      <c r="AD61" s="327" t="s">
        <v>69</v>
      </c>
      <c r="AE61" s="327" t="s">
        <v>70</v>
      </c>
      <c r="AF61" s="328" t="b">
        <v>1</v>
      </c>
      <c r="AG61" s="322"/>
      <c r="AH61" s="322" t="b">
        <v>1</v>
      </c>
      <c r="AI61" s="322"/>
      <c r="AJ61" s="322" t="b">
        <v>1</v>
      </c>
      <c r="AK61" s="322"/>
      <c r="AL61" s="322" t="s">
        <v>2172</v>
      </c>
      <c r="AM61" s="322" t="b">
        <v>1</v>
      </c>
      <c r="AN61" s="322"/>
      <c r="AO61" s="327" t="s">
        <v>86</v>
      </c>
      <c r="AP61" s="317" t="s">
        <v>95</v>
      </c>
      <c r="AQ61" s="60"/>
      <c r="AR61" s="170">
        <f t="shared" si="3"/>
        <v>45731</v>
      </c>
      <c r="AS61" s="62"/>
      <c r="AT61" s="329"/>
      <c r="AU61" s="330"/>
      <c r="AV61" s="62"/>
      <c r="AW61" s="63"/>
      <c r="AX61" s="64"/>
      <c r="AY61" s="65"/>
      <c r="AZ61" s="66"/>
    </row>
    <row r="62" ht="75.0" customHeight="1">
      <c r="A62" s="59">
        <v>60.0</v>
      </c>
      <c r="B62" s="317">
        <v>18850.0</v>
      </c>
      <c r="C62" s="318">
        <v>45698.0</v>
      </c>
      <c r="D62" s="319">
        <v>45701.0</v>
      </c>
      <c r="E62" s="320"/>
      <c r="F62" s="321" t="s">
        <v>2173</v>
      </c>
      <c r="G62" s="318">
        <v>41704.0</v>
      </c>
      <c r="H62" s="317">
        <v>10.0</v>
      </c>
      <c r="I62" s="322" t="s">
        <v>2174</v>
      </c>
      <c r="J62" s="322" t="s">
        <v>2175</v>
      </c>
      <c r="K62" s="322" t="s">
        <v>2176</v>
      </c>
      <c r="L62" s="322" t="s">
        <v>227</v>
      </c>
      <c r="M62" s="322" t="s">
        <v>63</v>
      </c>
      <c r="N62" s="322" t="s">
        <v>345</v>
      </c>
      <c r="O62" s="322" t="s">
        <v>2177</v>
      </c>
      <c r="P62" s="317" t="s">
        <v>66</v>
      </c>
      <c r="Q62" s="322" t="s">
        <v>67</v>
      </c>
      <c r="R62" s="317" t="s">
        <v>67</v>
      </c>
      <c r="S62" s="322" t="s">
        <v>2178</v>
      </c>
      <c r="T62" s="322" t="s">
        <v>67</v>
      </c>
      <c r="U62" s="323">
        <v>58312.73</v>
      </c>
      <c r="V62" s="324">
        <v>0.0</v>
      </c>
      <c r="W62" s="324">
        <v>0.0</v>
      </c>
      <c r="X62" s="324">
        <v>0.0</v>
      </c>
      <c r="Y62" s="324">
        <v>20000.0</v>
      </c>
      <c r="Z62" s="324">
        <v>13650.0</v>
      </c>
      <c r="AA62" s="324">
        <v>5850.0</v>
      </c>
      <c r="AB62" s="331">
        <f t="shared" si="4"/>
        <v>19500</v>
      </c>
      <c r="AC62" s="326">
        <f t="shared" si="2"/>
        <v>18812.73</v>
      </c>
      <c r="AD62" s="327" t="s">
        <v>69</v>
      </c>
      <c r="AE62" s="327" t="s">
        <v>70</v>
      </c>
      <c r="AF62" s="328" t="b">
        <v>1</v>
      </c>
      <c r="AG62" s="322"/>
      <c r="AH62" s="322" t="b">
        <v>0</v>
      </c>
      <c r="AI62" s="356" t="s">
        <v>2179</v>
      </c>
      <c r="AJ62" s="322" t="b">
        <v>0</v>
      </c>
      <c r="AK62" s="356" t="s">
        <v>2179</v>
      </c>
      <c r="AL62" s="322" t="s">
        <v>2180</v>
      </c>
      <c r="AM62" s="322" t="b">
        <v>1</v>
      </c>
      <c r="AN62" s="322"/>
      <c r="AO62" s="327" t="s">
        <v>1266</v>
      </c>
      <c r="AP62" s="317"/>
      <c r="AQ62" s="60"/>
      <c r="AR62" s="170">
        <f t="shared" si="3"/>
        <v>45731</v>
      </c>
      <c r="AS62" s="62"/>
      <c r="AT62" s="329"/>
      <c r="AU62" s="330"/>
      <c r="AV62" s="62"/>
      <c r="AW62" s="63"/>
      <c r="AX62" s="64"/>
      <c r="AY62" s="65"/>
      <c r="AZ62" s="66"/>
    </row>
    <row r="63" ht="15.75" customHeight="1">
      <c r="A63" s="163">
        <v>61.0</v>
      </c>
      <c r="B63" s="332">
        <v>18841.0</v>
      </c>
      <c r="C63" s="333">
        <v>45332.0</v>
      </c>
      <c r="D63" s="334">
        <v>45701.0</v>
      </c>
      <c r="E63" s="320"/>
      <c r="F63" s="335" t="s">
        <v>2181</v>
      </c>
      <c r="G63" s="333">
        <v>43758.0</v>
      </c>
      <c r="H63" s="332">
        <v>5.0</v>
      </c>
      <c r="I63" s="336" t="s">
        <v>107</v>
      </c>
      <c r="J63" s="336" t="s">
        <v>2182</v>
      </c>
      <c r="K63" s="336" t="s">
        <v>2183</v>
      </c>
      <c r="L63" s="336" t="s">
        <v>62</v>
      </c>
      <c r="M63" s="336" t="s">
        <v>63</v>
      </c>
      <c r="N63" s="336" t="s">
        <v>2184</v>
      </c>
      <c r="O63" s="336" t="s">
        <v>2185</v>
      </c>
      <c r="P63" s="332" t="s">
        <v>670</v>
      </c>
      <c r="Q63" s="336" t="s">
        <v>67</v>
      </c>
      <c r="R63" s="332" t="s">
        <v>67</v>
      </c>
      <c r="S63" s="336" t="s">
        <v>2186</v>
      </c>
      <c r="T63" s="336" t="s">
        <v>67</v>
      </c>
      <c r="U63" s="337">
        <v>43442.44</v>
      </c>
      <c r="V63" s="338">
        <v>0.0</v>
      </c>
      <c r="W63" s="338">
        <v>0.0</v>
      </c>
      <c r="X63" s="338">
        <v>34418.94</v>
      </c>
      <c r="Y63" s="338">
        <v>1223.5</v>
      </c>
      <c r="Z63" s="338">
        <v>5460.0</v>
      </c>
      <c r="AA63" s="338">
        <v>2340.0</v>
      </c>
      <c r="AB63" s="339">
        <f t="shared" si="4"/>
        <v>7800</v>
      </c>
      <c r="AC63" s="340">
        <f t="shared" si="2"/>
        <v>0</v>
      </c>
      <c r="AD63" s="341" t="s">
        <v>69</v>
      </c>
      <c r="AE63" s="341" t="s">
        <v>70</v>
      </c>
      <c r="AF63" s="342" t="b">
        <v>1</v>
      </c>
      <c r="AG63" s="336"/>
      <c r="AH63" s="336" t="b">
        <v>1</v>
      </c>
      <c r="AI63" s="336"/>
      <c r="AJ63" s="336" t="b">
        <v>1</v>
      </c>
      <c r="AK63" s="336"/>
      <c r="AL63" s="322" t="s">
        <v>2187</v>
      </c>
      <c r="AM63" s="336" t="b">
        <v>1</v>
      </c>
      <c r="AN63" s="336"/>
      <c r="AO63" s="341" t="s">
        <v>86</v>
      </c>
      <c r="AP63" s="332" t="s">
        <v>95</v>
      </c>
      <c r="AQ63" s="164"/>
      <c r="AR63" s="172">
        <f t="shared" si="3"/>
        <v>45731</v>
      </c>
      <c r="AS63" s="62"/>
      <c r="AT63" s="329"/>
      <c r="AU63" s="330"/>
      <c r="AV63" s="62"/>
      <c r="AW63" s="63"/>
      <c r="AX63" s="64"/>
      <c r="AY63" s="65"/>
      <c r="AZ63" s="66"/>
    </row>
    <row r="64" ht="15.75" customHeight="1">
      <c r="A64" s="214">
        <v>62.0</v>
      </c>
      <c r="B64" s="351">
        <v>18872.0</v>
      </c>
      <c r="C64" s="344">
        <v>45699.0</v>
      </c>
      <c r="D64" s="345">
        <v>45702.0</v>
      </c>
      <c r="E64" s="320"/>
      <c r="F64" s="380" t="s">
        <v>2188</v>
      </c>
      <c r="G64" s="344">
        <v>39583.0</v>
      </c>
      <c r="H64" s="351">
        <v>18.0</v>
      </c>
      <c r="I64" s="349" t="s">
        <v>107</v>
      </c>
      <c r="J64" s="349" t="s">
        <v>2189</v>
      </c>
      <c r="K64" s="349" t="s">
        <v>2190</v>
      </c>
      <c r="L64" s="349" t="s">
        <v>62</v>
      </c>
      <c r="M64" s="349" t="s">
        <v>63</v>
      </c>
      <c r="N64" s="349" t="s">
        <v>2191</v>
      </c>
      <c r="O64" s="349" t="s">
        <v>2192</v>
      </c>
      <c r="P64" s="351" t="s">
        <v>670</v>
      </c>
      <c r="Q64" s="349" t="s">
        <v>67</v>
      </c>
      <c r="R64" s="351" t="s">
        <v>67</v>
      </c>
      <c r="S64" s="349" t="s">
        <v>2165</v>
      </c>
      <c r="T64" s="349" t="s">
        <v>67</v>
      </c>
      <c r="U64" s="381">
        <v>61169.13</v>
      </c>
      <c r="V64" s="382">
        <v>0.0</v>
      </c>
      <c r="W64" s="382">
        <v>0.0</v>
      </c>
      <c r="X64" s="382">
        <v>52324.55</v>
      </c>
      <c r="Y64" s="382">
        <v>1044.58</v>
      </c>
      <c r="Z64" s="382">
        <v>5460.0</v>
      </c>
      <c r="AA64" s="382">
        <v>2340.0</v>
      </c>
      <c r="AB64" s="325">
        <f t="shared" si="4"/>
        <v>7800</v>
      </c>
      <c r="AC64" s="346">
        <f t="shared" si="2"/>
        <v>0</v>
      </c>
      <c r="AD64" s="347" t="s">
        <v>69</v>
      </c>
      <c r="AE64" s="347" t="s">
        <v>70</v>
      </c>
      <c r="AF64" s="348" t="b">
        <v>1</v>
      </c>
      <c r="AG64" s="349"/>
      <c r="AH64" s="349" t="b">
        <v>1</v>
      </c>
      <c r="AI64" s="349"/>
      <c r="AJ64" s="349" t="b">
        <v>1</v>
      </c>
      <c r="AK64" s="349"/>
      <c r="AL64" s="348" t="s">
        <v>2193</v>
      </c>
      <c r="AM64" s="349" t="b">
        <v>1</v>
      </c>
      <c r="AN64" s="349"/>
      <c r="AO64" s="347" t="s">
        <v>73</v>
      </c>
      <c r="AP64" s="351" t="s">
        <v>95</v>
      </c>
      <c r="AQ64" s="215"/>
      <c r="AR64" s="193">
        <f t="shared" si="3"/>
        <v>45732</v>
      </c>
      <c r="AS64" s="209"/>
      <c r="AT64" s="383"/>
      <c r="AU64" s="384"/>
      <c r="AV64" s="209"/>
      <c r="AW64" s="385"/>
      <c r="AX64" s="386"/>
      <c r="AY64" s="387"/>
      <c r="AZ64" s="388"/>
      <c r="BA64" s="389"/>
    </row>
    <row r="65" ht="15.75" customHeight="1">
      <c r="A65" s="59">
        <v>63.0</v>
      </c>
      <c r="B65" s="317">
        <v>18719.0</v>
      </c>
      <c r="C65" s="318">
        <v>45695.0</v>
      </c>
      <c r="D65" s="319">
        <v>45702.0</v>
      </c>
      <c r="E65" s="320"/>
      <c r="F65" s="321" t="s">
        <v>2194</v>
      </c>
      <c r="G65" s="318">
        <v>25579.0</v>
      </c>
      <c r="H65" s="317">
        <v>55.0</v>
      </c>
      <c r="I65" s="322" t="s">
        <v>67</v>
      </c>
      <c r="J65" s="322" t="s">
        <v>67</v>
      </c>
      <c r="K65" s="322" t="s">
        <v>2195</v>
      </c>
      <c r="L65" s="322" t="s">
        <v>227</v>
      </c>
      <c r="M65" s="322" t="s">
        <v>79</v>
      </c>
      <c r="N65" s="322" t="s">
        <v>2196</v>
      </c>
      <c r="O65" s="322" t="s">
        <v>2197</v>
      </c>
      <c r="P65" s="317" t="s">
        <v>2198</v>
      </c>
      <c r="Q65" s="322" t="s">
        <v>67</v>
      </c>
      <c r="R65" s="317" t="s">
        <v>67</v>
      </c>
      <c r="S65" s="322" t="s">
        <v>439</v>
      </c>
      <c r="T65" s="322" t="s">
        <v>67</v>
      </c>
      <c r="U65" s="323">
        <v>235060.22</v>
      </c>
      <c r="V65" s="324">
        <v>47012.0</v>
      </c>
      <c r="W65" s="324">
        <v>0.0</v>
      </c>
      <c r="X65" s="324">
        <v>0.0</v>
      </c>
      <c r="Y65" s="324">
        <v>103040.33</v>
      </c>
      <c r="Z65" s="324">
        <v>56000.0</v>
      </c>
      <c r="AA65" s="324">
        <v>24000.0</v>
      </c>
      <c r="AB65" s="331">
        <f t="shared" si="4"/>
        <v>80000</v>
      </c>
      <c r="AC65" s="326">
        <f t="shared" si="2"/>
        <v>5007.89</v>
      </c>
      <c r="AD65" s="327" t="s">
        <v>84</v>
      </c>
      <c r="AE65" s="327" t="s">
        <v>70</v>
      </c>
      <c r="AF65" s="328" t="b">
        <v>1</v>
      </c>
      <c r="AG65" s="322"/>
      <c r="AH65" s="322" t="b">
        <v>0</v>
      </c>
      <c r="AI65" s="356" t="s">
        <v>2199</v>
      </c>
      <c r="AJ65" s="322" t="b">
        <v>0</v>
      </c>
      <c r="AK65" s="356" t="s">
        <v>2199</v>
      </c>
      <c r="AL65" s="322"/>
      <c r="AM65" s="322" t="b">
        <v>1</v>
      </c>
      <c r="AN65" s="322"/>
      <c r="AO65" s="327" t="s">
        <v>86</v>
      </c>
      <c r="AP65" s="317" t="s">
        <v>95</v>
      </c>
      <c r="AQ65" s="60"/>
      <c r="AR65" s="170">
        <f t="shared" si="3"/>
        <v>45732</v>
      </c>
      <c r="AS65" s="62"/>
      <c r="AT65" s="329"/>
      <c r="AU65" s="330"/>
      <c r="AV65" s="62"/>
      <c r="AW65" s="63"/>
      <c r="AX65" s="64"/>
      <c r="AY65" s="65"/>
      <c r="AZ65" s="66"/>
    </row>
    <row r="66" ht="15.75" customHeight="1">
      <c r="A66" s="163">
        <v>64.0</v>
      </c>
      <c r="B66" s="332">
        <v>18956.0</v>
      </c>
      <c r="C66" s="333">
        <v>45700.0</v>
      </c>
      <c r="D66" s="334">
        <v>45702.0</v>
      </c>
      <c r="E66" s="320"/>
      <c r="F66" s="335" t="s">
        <v>2200</v>
      </c>
      <c r="G66" s="333">
        <v>35671.0</v>
      </c>
      <c r="H66" s="332">
        <v>27.0</v>
      </c>
      <c r="I66" s="336" t="s">
        <v>67</v>
      </c>
      <c r="J66" s="336" t="s">
        <v>67</v>
      </c>
      <c r="K66" s="336" t="s">
        <v>2201</v>
      </c>
      <c r="L66" s="336" t="s">
        <v>62</v>
      </c>
      <c r="M66" s="336" t="s">
        <v>79</v>
      </c>
      <c r="N66" s="336"/>
      <c r="O66" s="336"/>
      <c r="P66" s="332"/>
      <c r="Q66" s="336"/>
      <c r="R66" s="332"/>
      <c r="S66" s="336" t="s">
        <v>655</v>
      </c>
      <c r="T66" s="336" t="s">
        <v>67</v>
      </c>
      <c r="U66" s="337">
        <v>38768.74</v>
      </c>
      <c r="V66" s="338">
        <v>0.0</v>
      </c>
      <c r="W66" s="338">
        <v>0.0</v>
      </c>
      <c r="X66" s="338">
        <v>0.0</v>
      </c>
      <c r="Y66" s="338">
        <v>20000.0</v>
      </c>
      <c r="Z66" s="338">
        <v>9009.0</v>
      </c>
      <c r="AA66" s="338">
        <v>3861.0</v>
      </c>
      <c r="AB66" s="339">
        <f t="shared" si="4"/>
        <v>12870</v>
      </c>
      <c r="AC66" s="340">
        <f t="shared" si="2"/>
        <v>5898.74</v>
      </c>
      <c r="AD66" s="341" t="s">
        <v>84</v>
      </c>
      <c r="AE66" s="341" t="s">
        <v>70</v>
      </c>
      <c r="AF66" s="342" t="b">
        <v>1</v>
      </c>
      <c r="AG66" s="336"/>
      <c r="AH66" s="336" t="b">
        <v>1</v>
      </c>
      <c r="AI66" s="336"/>
      <c r="AJ66" s="336" t="b">
        <v>1</v>
      </c>
      <c r="AK66" s="336"/>
      <c r="AL66" s="336"/>
      <c r="AM66" s="336" t="b">
        <v>1</v>
      </c>
      <c r="AN66" s="336"/>
      <c r="AO66" s="341" t="s">
        <v>86</v>
      </c>
      <c r="AP66" s="332" t="s">
        <v>95</v>
      </c>
      <c r="AQ66" s="164"/>
      <c r="AR66" s="172">
        <f t="shared" si="3"/>
        <v>45732</v>
      </c>
      <c r="AS66" s="353"/>
      <c r="AT66" s="354"/>
      <c r="AU66" s="355"/>
      <c r="AV66" s="353"/>
      <c r="AW66" s="217"/>
      <c r="AX66" s="218"/>
      <c r="AY66" s="219"/>
      <c r="AZ66" s="220"/>
      <c r="BA66" s="390"/>
    </row>
    <row r="67" ht="15.75" customHeight="1">
      <c r="A67" s="59">
        <v>65.0</v>
      </c>
      <c r="B67" s="317">
        <v>18923.0</v>
      </c>
      <c r="C67" s="318">
        <v>45700.0</v>
      </c>
      <c r="D67" s="319">
        <v>45703.0</v>
      </c>
      <c r="E67" s="320"/>
      <c r="F67" s="321" t="s">
        <v>2202</v>
      </c>
      <c r="G67" s="318">
        <v>43225.0</v>
      </c>
      <c r="H67" s="317">
        <v>6.0</v>
      </c>
      <c r="I67" s="322" t="s">
        <v>2203</v>
      </c>
      <c r="J67" s="322" t="s">
        <v>2204</v>
      </c>
      <c r="K67" s="322" t="s">
        <v>2205</v>
      </c>
      <c r="L67" s="322" t="s">
        <v>62</v>
      </c>
      <c r="M67" s="322" t="s">
        <v>63</v>
      </c>
      <c r="N67" s="322" t="s">
        <v>2206</v>
      </c>
      <c r="O67" s="322" t="s">
        <v>1284</v>
      </c>
      <c r="P67" s="317" t="s">
        <v>92</v>
      </c>
      <c r="Q67" s="322" t="s">
        <v>67</v>
      </c>
      <c r="R67" s="317" t="s">
        <v>67</v>
      </c>
      <c r="S67" s="322" t="s">
        <v>134</v>
      </c>
      <c r="T67" s="322" t="s">
        <v>67</v>
      </c>
      <c r="U67" s="323">
        <v>69978.33</v>
      </c>
      <c r="V67" s="324">
        <v>0.0</v>
      </c>
      <c r="W67" s="324">
        <v>0.0</v>
      </c>
      <c r="X67" s="324">
        <v>32918.21</v>
      </c>
      <c r="Y67" s="324">
        <v>0.0</v>
      </c>
      <c r="Z67" s="324">
        <v>20475.0</v>
      </c>
      <c r="AA67" s="324">
        <v>8775.0</v>
      </c>
      <c r="AB67" s="331">
        <f t="shared" si="4"/>
        <v>29250</v>
      </c>
      <c r="AC67" s="326">
        <f t="shared" si="2"/>
        <v>7810.12</v>
      </c>
      <c r="AD67" s="327" t="s">
        <v>69</v>
      </c>
      <c r="AE67" s="327" t="s">
        <v>70</v>
      </c>
      <c r="AF67" s="328" t="b">
        <v>1</v>
      </c>
      <c r="AG67" s="322"/>
      <c r="AH67" s="322" t="b">
        <v>1</v>
      </c>
      <c r="AI67" s="322"/>
      <c r="AJ67" s="322" t="b">
        <v>1</v>
      </c>
      <c r="AK67" s="322"/>
      <c r="AL67" s="348" t="s">
        <v>2207</v>
      </c>
      <c r="AM67" s="322" t="b">
        <v>1</v>
      </c>
      <c r="AN67" s="322"/>
      <c r="AO67" s="327" t="s">
        <v>86</v>
      </c>
      <c r="AP67" s="317" t="s">
        <v>95</v>
      </c>
      <c r="AQ67" s="60"/>
      <c r="AR67" s="170">
        <f t="shared" si="3"/>
        <v>45733</v>
      </c>
      <c r="AS67" s="62"/>
      <c r="AT67" s="329"/>
      <c r="AU67" s="330"/>
      <c r="AV67" s="62"/>
      <c r="AW67" s="63"/>
      <c r="AX67" s="64"/>
      <c r="AY67" s="65"/>
      <c r="AZ67" s="66"/>
    </row>
    <row r="68" ht="15.75" customHeight="1">
      <c r="A68" s="59">
        <v>66.0</v>
      </c>
      <c r="B68" s="317">
        <v>18821.0</v>
      </c>
      <c r="C68" s="318">
        <v>45698.0</v>
      </c>
      <c r="D68" s="319">
        <v>45703.0</v>
      </c>
      <c r="E68" s="320"/>
      <c r="F68" s="321" t="s">
        <v>2208</v>
      </c>
      <c r="G68" s="318">
        <v>21218.0</v>
      </c>
      <c r="H68" s="317">
        <v>67.0</v>
      </c>
      <c r="I68" s="322" t="s">
        <v>67</v>
      </c>
      <c r="J68" s="322" t="s">
        <v>67</v>
      </c>
      <c r="K68" s="322" t="s">
        <v>2209</v>
      </c>
      <c r="L68" s="322" t="s">
        <v>99</v>
      </c>
      <c r="M68" s="322" t="s">
        <v>79</v>
      </c>
      <c r="N68" s="322" t="s">
        <v>2210</v>
      </c>
      <c r="O68" s="322" t="s">
        <v>2211</v>
      </c>
      <c r="P68" s="317" t="s">
        <v>2212</v>
      </c>
      <c r="Q68" s="391" t="s">
        <v>2213</v>
      </c>
      <c r="R68" s="392">
        <v>11043.0</v>
      </c>
      <c r="S68" s="393" t="s">
        <v>2214</v>
      </c>
      <c r="T68" s="393" t="s">
        <v>2215</v>
      </c>
      <c r="U68" s="394">
        <v>265919.23</v>
      </c>
      <c r="V68" s="395">
        <v>53183.86</v>
      </c>
      <c r="W68" s="395">
        <v>0.0</v>
      </c>
      <c r="X68" s="395">
        <v>0.0</v>
      </c>
      <c r="Y68" s="395">
        <v>93694.26</v>
      </c>
      <c r="Z68" s="395">
        <f>5460+10725</f>
        <v>16185</v>
      </c>
      <c r="AA68" s="395">
        <f>2340+4914</f>
        <v>7254</v>
      </c>
      <c r="AB68" s="331">
        <f t="shared" si="4"/>
        <v>23439</v>
      </c>
      <c r="AC68" s="326">
        <f t="shared" si="2"/>
        <v>95602.11</v>
      </c>
      <c r="AD68" s="327" t="s">
        <v>150</v>
      </c>
      <c r="AE68" s="327" t="s">
        <v>70</v>
      </c>
      <c r="AF68" s="328" t="b">
        <v>1</v>
      </c>
      <c r="AG68" s="322"/>
      <c r="AH68" s="322" t="b">
        <v>1</v>
      </c>
      <c r="AI68" s="322"/>
      <c r="AJ68" s="322" t="b">
        <v>1</v>
      </c>
      <c r="AK68" s="322"/>
      <c r="AL68" s="322" t="s">
        <v>1996</v>
      </c>
      <c r="AM68" s="322" t="b">
        <v>1</v>
      </c>
      <c r="AN68" s="393"/>
      <c r="AO68" s="327" t="s">
        <v>86</v>
      </c>
      <c r="AP68" s="317" t="s">
        <v>127</v>
      </c>
      <c r="AQ68" s="60"/>
      <c r="AR68" s="170">
        <f t="shared" si="3"/>
        <v>45733</v>
      </c>
      <c r="AS68" s="227"/>
      <c r="AT68" s="396"/>
      <c r="AU68" s="397"/>
      <c r="AV68" s="227"/>
      <c r="AW68" s="224"/>
      <c r="AX68" s="225"/>
      <c r="AY68" s="226"/>
      <c r="AZ68" s="223"/>
      <c r="BA68" s="227"/>
    </row>
    <row r="69" ht="15.75" customHeight="1">
      <c r="A69" s="59">
        <v>67.0</v>
      </c>
      <c r="B69" s="317">
        <v>19010.0</v>
      </c>
      <c r="C69" s="318">
        <v>45701.0</v>
      </c>
      <c r="D69" s="319">
        <v>45703.0</v>
      </c>
      <c r="E69" s="320"/>
      <c r="F69" s="321" t="s">
        <v>2216</v>
      </c>
      <c r="G69" s="318">
        <v>28716.0</v>
      </c>
      <c r="H69" s="317">
        <v>46.0</v>
      </c>
      <c r="I69" s="322" t="s">
        <v>67</v>
      </c>
      <c r="J69" s="322" t="s">
        <v>67</v>
      </c>
      <c r="K69" s="322" t="s">
        <v>2217</v>
      </c>
      <c r="L69" s="322" t="s">
        <v>62</v>
      </c>
      <c r="M69" s="322" t="s">
        <v>79</v>
      </c>
      <c r="N69" s="322" t="s">
        <v>2218</v>
      </c>
      <c r="O69" s="322" t="s">
        <v>2218</v>
      </c>
      <c r="P69" s="317" t="s">
        <v>2219</v>
      </c>
      <c r="Q69" s="322" t="s">
        <v>2220</v>
      </c>
      <c r="R69" s="317">
        <v>58100.0</v>
      </c>
      <c r="S69" s="322" t="s">
        <v>2221</v>
      </c>
      <c r="T69" s="322" t="s">
        <v>1105</v>
      </c>
      <c r="U69" s="323">
        <v>66496.01</v>
      </c>
      <c r="V69" s="324">
        <v>13299.22</v>
      </c>
      <c r="W69" s="324">
        <v>0.0</v>
      </c>
      <c r="X69" s="324">
        <v>31393.13</v>
      </c>
      <c r="Y69" s="324">
        <v>353.66</v>
      </c>
      <c r="Z69" s="324">
        <v>12870.0</v>
      </c>
      <c r="AA69" s="324">
        <v>8580.0</v>
      </c>
      <c r="AB69" s="331">
        <f t="shared" si="4"/>
        <v>21450</v>
      </c>
      <c r="AC69" s="326">
        <f t="shared" si="2"/>
        <v>0</v>
      </c>
      <c r="AD69" s="327" t="s">
        <v>117</v>
      </c>
      <c r="AE69" s="327" t="s">
        <v>70</v>
      </c>
      <c r="AF69" s="328" t="b">
        <v>1</v>
      </c>
      <c r="AG69" s="322"/>
      <c r="AH69" s="322" t="b">
        <v>1</v>
      </c>
      <c r="AI69" s="322"/>
      <c r="AJ69" s="322" t="b">
        <v>1</v>
      </c>
      <c r="AK69" s="322"/>
      <c r="AL69" s="322" t="s">
        <v>1996</v>
      </c>
      <c r="AM69" s="322" t="b">
        <v>1</v>
      </c>
      <c r="AN69" s="322"/>
      <c r="AO69" s="327" t="s">
        <v>266</v>
      </c>
      <c r="AP69" s="317" t="s">
        <v>74</v>
      </c>
      <c r="AQ69" s="60"/>
      <c r="AR69" s="170">
        <f t="shared" si="3"/>
        <v>45733</v>
      </c>
      <c r="AS69" s="62"/>
      <c r="AT69" s="329"/>
      <c r="AU69" s="330"/>
      <c r="AV69" s="62"/>
      <c r="AW69" s="63"/>
      <c r="AX69" s="64"/>
      <c r="AY69" s="65"/>
      <c r="AZ69" s="66"/>
    </row>
    <row r="70" ht="15.75" customHeight="1">
      <c r="A70" s="163">
        <v>68.0</v>
      </c>
      <c r="B70" s="332">
        <v>19070.0</v>
      </c>
      <c r="C70" s="334">
        <v>45703.0</v>
      </c>
      <c r="D70" s="334">
        <v>45703.0</v>
      </c>
      <c r="E70" s="320"/>
      <c r="F70" s="335" t="s">
        <v>2222</v>
      </c>
      <c r="G70" s="333">
        <v>22332.0</v>
      </c>
      <c r="H70" s="332">
        <v>63.0</v>
      </c>
      <c r="I70" s="336" t="s">
        <v>67</v>
      </c>
      <c r="J70" s="336" t="s">
        <v>67</v>
      </c>
      <c r="K70" s="336" t="s">
        <v>2223</v>
      </c>
      <c r="L70" s="336" t="s">
        <v>99</v>
      </c>
      <c r="M70" s="336" t="s">
        <v>79</v>
      </c>
      <c r="N70" s="336" t="s">
        <v>2224</v>
      </c>
      <c r="O70" s="336" t="s">
        <v>2225</v>
      </c>
      <c r="P70" s="332" t="s">
        <v>2219</v>
      </c>
      <c r="Q70" s="336" t="s">
        <v>2226</v>
      </c>
      <c r="R70" s="332">
        <v>58120.0</v>
      </c>
      <c r="S70" s="336" t="s">
        <v>2227</v>
      </c>
      <c r="T70" s="336" t="s">
        <v>67</v>
      </c>
      <c r="U70" s="337">
        <v>37839.78</v>
      </c>
      <c r="V70" s="338">
        <v>7567.95</v>
      </c>
      <c r="W70" s="338">
        <v>0.0</v>
      </c>
      <c r="X70" s="338">
        <v>0.0</v>
      </c>
      <c r="Y70" s="338">
        <v>8821.83</v>
      </c>
      <c r="Z70" s="338">
        <v>12870.0</v>
      </c>
      <c r="AA70" s="338">
        <v>8580.0</v>
      </c>
      <c r="AB70" s="339">
        <f t="shared" si="4"/>
        <v>21450</v>
      </c>
      <c r="AC70" s="340">
        <f t="shared" si="2"/>
        <v>0</v>
      </c>
      <c r="AD70" s="341" t="s">
        <v>306</v>
      </c>
      <c r="AE70" s="341" t="s">
        <v>307</v>
      </c>
      <c r="AF70" s="342" t="b">
        <v>1</v>
      </c>
      <c r="AG70" s="336"/>
      <c r="AH70" s="322" t="b">
        <v>1</v>
      </c>
      <c r="AI70" s="336"/>
      <c r="AJ70" s="336" t="b">
        <v>1</v>
      </c>
      <c r="AK70" s="336"/>
      <c r="AL70" s="336" t="s">
        <v>2228</v>
      </c>
      <c r="AM70" s="322" t="b">
        <v>1</v>
      </c>
      <c r="AN70" s="336"/>
      <c r="AO70" s="341" t="s">
        <v>86</v>
      </c>
      <c r="AP70" s="332" t="s">
        <v>74</v>
      </c>
      <c r="AQ70" s="164"/>
      <c r="AR70" s="172">
        <f t="shared" si="3"/>
        <v>45733</v>
      </c>
      <c r="AS70" s="353"/>
      <c r="AT70" s="354"/>
      <c r="AU70" s="355"/>
      <c r="AV70" s="353"/>
      <c r="AW70" s="217"/>
      <c r="AX70" s="218"/>
      <c r="AY70" s="219"/>
      <c r="AZ70" s="220"/>
    </row>
    <row r="71" ht="15.75" customHeight="1">
      <c r="A71" s="59">
        <v>70.0</v>
      </c>
      <c r="B71" s="317">
        <v>18855.0</v>
      </c>
      <c r="C71" s="318">
        <v>45698.0</v>
      </c>
      <c r="D71" s="319">
        <v>45704.0</v>
      </c>
      <c r="E71" s="320"/>
      <c r="F71" s="321" t="s">
        <v>2229</v>
      </c>
      <c r="G71" s="318">
        <v>37263.0</v>
      </c>
      <c r="H71" s="317">
        <v>23.0</v>
      </c>
      <c r="I71" s="322" t="s">
        <v>67</v>
      </c>
      <c r="J71" s="322"/>
      <c r="K71" s="322" t="s">
        <v>2230</v>
      </c>
      <c r="L71" s="322" t="s">
        <v>62</v>
      </c>
      <c r="M71" s="322" t="s">
        <v>79</v>
      </c>
      <c r="N71" s="322" t="s">
        <v>2231</v>
      </c>
      <c r="O71" s="322" t="s">
        <v>2232</v>
      </c>
      <c r="P71" s="317" t="s">
        <v>66</v>
      </c>
      <c r="Q71" s="322" t="s">
        <v>67</v>
      </c>
      <c r="R71" s="317" t="s">
        <v>67</v>
      </c>
      <c r="S71" s="322" t="s">
        <v>2022</v>
      </c>
      <c r="T71" s="322" t="s">
        <v>67</v>
      </c>
      <c r="U71" s="323">
        <v>77337.98</v>
      </c>
      <c r="V71" s="324">
        <v>0.0</v>
      </c>
      <c r="W71" s="324">
        <v>0.0</v>
      </c>
      <c r="X71" s="324">
        <v>57587.98</v>
      </c>
      <c r="Y71" s="324">
        <v>250.0</v>
      </c>
      <c r="Z71" s="324">
        <v>13650.0</v>
      </c>
      <c r="AA71" s="324">
        <v>5850.0</v>
      </c>
      <c r="AB71" s="331">
        <f t="shared" si="4"/>
        <v>19500</v>
      </c>
      <c r="AC71" s="326">
        <f t="shared" si="2"/>
        <v>0</v>
      </c>
      <c r="AD71" s="327" t="s">
        <v>84</v>
      </c>
      <c r="AE71" s="327" t="s">
        <v>70</v>
      </c>
      <c r="AF71" s="328" t="b">
        <v>1</v>
      </c>
      <c r="AG71" s="322"/>
      <c r="AH71" s="348" t="b">
        <v>1</v>
      </c>
      <c r="AI71" s="322"/>
      <c r="AJ71" s="322" t="b">
        <v>1</v>
      </c>
      <c r="AK71" s="322"/>
      <c r="AL71" s="322"/>
      <c r="AM71" s="349" t="b">
        <v>1</v>
      </c>
      <c r="AN71" s="322"/>
      <c r="AO71" s="341" t="s">
        <v>86</v>
      </c>
      <c r="AP71" s="317" t="s">
        <v>95</v>
      </c>
      <c r="AQ71" s="60"/>
      <c r="AR71" s="170">
        <f t="shared" si="3"/>
        <v>45734</v>
      </c>
      <c r="AS71" s="62"/>
      <c r="AT71" s="329"/>
      <c r="AU71" s="330"/>
      <c r="AV71" s="62"/>
      <c r="AW71" s="63"/>
      <c r="AX71" s="64"/>
      <c r="AY71" s="65"/>
      <c r="AZ71" s="66"/>
    </row>
    <row r="72" ht="15.75" customHeight="1">
      <c r="A72" s="59">
        <v>71.0</v>
      </c>
      <c r="B72" s="317">
        <v>19025.0</v>
      </c>
      <c r="C72" s="318">
        <v>45702.0</v>
      </c>
      <c r="D72" s="319">
        <v>45704.0</v>
      </c>
      <c r="E72" s="320"/>
      <c r="F72" s="321" t="s">
        <v>2233</v>
      </c>
      <c r="G72" s="318">
        <v>17953.0</v>
      </c>
      <c r="H72" s="317">
        <v>75.0</v>
      </c>
      <c r="I72" s="322" t="s">
        <v>67</v>
      </c>
      <c r="J72" s="322" t="s">
        <v>67</v>
      </c>
      <c r="K72" s="322" t="s">
        <v>2234</v>
      </c>
      <c r="L72" s="322" t="s">
        <v>99</v>
      </c>
      <c r="M72" s="322" t="s">
        <v>79</v>
      </c>
      <c r="N72" s="322" t="s">
        <v>2235</v>
      </c>
      <c r="O72" s="322" t="s">
        <v>2236</v>
      </c>
      <c r="P72" s="317" t="s">
        <v>2237</v>
      </c>
      <c r="Q72" s="322" t="s">
        <v>67</v>
      </c>
      <c r="R72" s="317" t="s">
        <v>67</v>
      </c>
      <c r="S72" s="322" t="s">
        <v>439</v>
      </c>
      <c r="T72" s="322" t="s">
        <v>67</v>
      </c>
      <c r="U72" s="323">
        <v>61813.67</v>
      </c>
      <c r="V72" s="324">
        <v>12632.69</v>
      </c>
      <c r="W72" s="324">
        <v>0.0</v>
      </c>
      <c r="X72" s="324">
        <v>0.0</v>
      </c>
      <c r="Y72" s="324">
        <f>20000+11900.98</f>
        <v>31900.98</v>
      </c>
      <c r="Z72" s="324">
        <v>12285.0</v>
      </c>
      <c r="AA72" s="324">
        <v>5265.0</v>
      </c>
      <c r="AB72" s="331">
        <f t="shared" si="4"/>
        <v>17550</v>
      </c>
      <c r="AC72" s="326">
        <f t="shared" si="2"/>
        <v>-270</v>
      </c>
      <c r="AD72" s="327" t="s">
        <v>84</v>
      </c>
      <c r="AE72" s="327" t="s">
        <v>70</v>
      </c>
      <c r="AF72" s="328" t="b">
        <v>1</v>
      </c>
      <c r="AG72" s="322"/>
      <c r="AH72" s="322" t="b">
        <v>1</v>
      </c>
      <c r="AI72" s="322"/>
      <c r="AJ72" s="322" t="b">
        <v>1</v>
      </c>
      <c r="AK72" s="322"/>
      <c r="AL72" s="322"/>
      <c r="AM72" s="322" t="b">
        <v>1</v>
      </c>
      <c r="AN72" s="322"/>
      <c r="AO72" s="327" t="s">
        <v>86</v>
      </c>
      <c r="AP72" s="317" t="s">
        <v>95</v>
      </c>
      <c r="AQ72" s="60"/>
      <c r="AR72" s="170">
        <f t="shared" si="3"/>
        <v>45734</v>
      </c>
      <c r="AS72" s="62"/>
      <c r="AT72" s="329"/>
      <c r="AU72" s="330"/>
      <c r="AV72" s="62"/>
      <c r="AW72" s="63"/>
      <c r="AX72" s="64"/>
      <c r="AY72" s="65"/>
      <c r="AZ72" s="66"/>
    </row>
    <row r="73" ht="15.75" customHeight="1">
      <c r="A73" s="59">
        <v>72.0</v>
      </c>
      <c r="B73" s="317">
        <v>19008.0</v>
      </c>
      <c r="C73" s="318">
        <v>45701.0</v>
      </c>
      <c r="D73" s="319">
        <v>45704.0</v>
      </c>
      <c r="E73" s="320"/>
      <c r="F73" s="321" t="s">
        <v>2238</v>
      </c>
      <c r="G73" s="318">
        <v>20684.0</v>
      </c>
      <c r="H73" s="317">
        <v>68.0</v>
      </c>
      <c r="I73" s="322" t="s">
        <v>67</v>
      </c>
      <c r="J73" s="322" t="s">
        <v>67</v>
      </c>
      <c r="K73" s="322" t="s">
        <v>2239</v>
      </c>
      <c r="L73" s="322" t="s">
        <v>99</v>
      </c>
      <c r="M73" s="322" t="s">
        <v>79</v>
      </c>
      <c r="N73" s="322" t="s">
        <v>2240</v>
      </c>
      <c r="O73" s="322" t="s">
        <v>2241</v>
      </c>
      <c r="P73" s="317" t="s">
        <v>2242</v>
      </c>
      <c r="Q73" s="322" t="s">
        <v>2243</v>
      </c>
      <c r="R73" s="317">
        <v>19240.0</v>
      </c>
      <c r="S73" s="322" t="s">
        <v>776</v>
      </c>
      <c r="T73" s="322" t="s">
        <v>2244</v>
      </c>
      <c r="U73" s="323">
        <v>231112.35</v>
      </c>
      <c r="V73" s="324">
        <v>46222.51</v>
      </c>
      <c r="W73" s="324">
        <v>0.0</v>
      </c>
      <c r="X73" s="324">
        <v>0.0</v>
      </c>
      <c r="Y73" s="324">
        <v>141989.84</v>
      </c>
      <c r="Z73" s="324">
        <v>25740.0</v>
      </c>
      <c r="AA73" s="324">
        <v>17160.0</v>
      </c>
      <c r="AB73" s="331">
        <f t="shared" si="4"/>
        <v>42900</v>
      </c>
      <c r="AC73" s="326">
        <f t="shared" si="2"/>
        <v>0</v>
      </c>
      <c r="AD73" s="327" t="s">
        <v>306</v>
      </c>
      <c r="AE73" s="327" t="s">
        <v>70</v>
      </c>
      <c r="AF73" s="328" t="b">
        <v>1</v>
      </c>
      <c r="AG73" s="322"/>
      <c r="AH73" s="322" t="b">
        <v>1</v>
      </c>
      <c r="AI73" s="322"/>
      <c r="AJ73" s="322" t="b">
        <v>1</v>
      </c>
      <c r="AK73" s="322"/>
      <c r="AL73" s="322" t="s">
        <v>1996</v>
      </c>
      <c r="AM73" s="322" t="b">
        <v>1</v>
      </c>
      <c r="AN73" s="322"/>
      <c r="AO73" s="327" t="s">
        <v>86</v>
      </c>
      <c r="AP73" s="317" t="s">
        <v>95</v>
      </c>
      <c r="AQ73" s="60"/>
      <c r="AR73" s="170">
        <f t="shared" si="3"/>
        <v>45734</v>
      </c>
      <c r="AS73" s="62"/>
      <c r="AT73" s="329"/>
      <c r="AU73" s="330"/>
      <c r="AV73" s="62"/>
      <c r="AW73" s="63"/>
      <c r="AX73" s="64"/>
      <c r="AY73" s="65"/>
      <c r="AZ73" s="66"/>
    </row>
    <row r="74" ht="15.75" customHeight="1">
      <c r="A74" s="59">
        <v>73.0</v>
      </c>
      <c r="B74" s="317">
        <v>18944.0</v>
      </c>
      <c r="C74" s="318">
        <v>45700.0</v>
      </c>
      <c r="D74" s="319">
        <v>45704.0</v>
      </c>
      <c r="E74" s="320"/>
      <c r="F74" s="321" t="s">
        <v>2245</v>
      </c>
      <c r="G74" s="318">
        <v>36699.0</v>
      </c>
      <c r="H74" s="317">
        <v>24.0</v>
      </c>
      <c r="I74" s="322" t="s">
        <v>67</v>
      </c>
      <c r="J74" s="322" t="s">
        <v>67</v>
      </c>
      <c r="K74" s="322" t="s">
        <v>2246</v>
      </c>
      <c r="L74" s="322" t="s">
        <v>62</v>
      </c>
      <c r="M74" s="322" t="s">
        <v>79</v>
      </c>
      <c r="N74" s="322" t="s">
        <v>2247</v>
      </c>
      <c r="O74" s="322" t="s">
        <v>2248</v>
      </c>
      <c r="P74" s="317" t="s">
        <v>2249</v>
      </c>
      <c r="Q74" s="322" t="s">
        <v>2250</v>
      </c>
      <c r="R74" s="317" t="s">
        <v>67</v>
      </c>
      <c r="S74" s="322" t="s">
        <v>769</v>
      </c>
      <c r="T74" s="322" t="s">
        <v>2251</v>
      </c>
      <c r="U74" s="323">
        <v>152988.72</v>
      </c>
      <c r="V74" s="324">
        <v>0.0</v>
      </c>
      <c r="W74" s="324">
        <v>0.0</v>
      </c>
      <c r="X74" s="324">
        <v>80000.0</v>
      </c>
      <c r="Y74" s="324">
        <v>45298.72</v>
      </c>
      <c r="Z74" s="324">
        <v>19383.0</v>
      </c>
      <c r="AA74" s="324">
        <v>8307.0</v>
      </c>
      <c r="AB74" s="331">
        <f t="shared" si="4"/>
        <v>27690</v>
      </c>
      <c r="AC74" s="326">
        <f t="shared" si="2"/>
        <v>0</v>
      </c>
      <c r="AD74" s="327" t="s">
        <v>84</v>
      </c>
      <c r="AE74" s="327" t="s">
        <v>70</v>
      </c>
      <c r="AF74" s="328" t="b">
        <v>1</v>
      </c>
      <c r="AG74" s="322"/>
      <c r="AH74" s="322" t="b">
        <v>1</v>
      </c>
      <c r="AI74" s="322"/>
      <c r="AJ74" s="322" t="b">
        <v>0</v>
      </c>
      <c r="AK74" s="356" t="s">
        <v>2252</v>
      </c>
      <c r="AL74" s="322"/>
      <c r="AM74" s="322" t="b">
        <v>1</v>
      </c>
      <c r="AN74" s="322"/>
      <c r="AO74" s="327" t="s">
        <v>73</v>
      </c>
      <c r="AP74" s="317" t="s">
        <v>95</v>
      </c>
      <c r="AQ74" s="60"/>
      <c r="AR74" s="170">
        <f t="shared" si="3"/>
        <v>45734</v>
      </c>
      <c r="AS74" s="62"/>
      <c r="AT74" s="329"/>
      <c r="AU74" s="330"/>
      <c r="AV74" s="62"/>
      <c r="AW74" s="63"/>
      <c r="AX74" s="64"/>
      <c r="AY74" s="65"/>
      <c r="AZ74" s="66"/>
    </row>
    <row r="75" ht="15.75" customHeight="1">
      <c r="A75" s="59">
        <v>74.0</v>
      </c>
      <c r="B75" s="317">
        <v>18883.0</v>
      </c>
      <c r="C75" s="318">
        <v>45699.0</v>
      </c>
      <c r="D75" s="319">
        <v>45704.0</v>
      </c>
      <c r="E75" s="320"/>
      <c r="F75" s="321" t="s">
        <v>2253</v>
      </c>
      <c r="G75" s="318">
        <v>45660.0</v>
      </c>
      <c r="H75" s="317">
        <v>0.0</v>
      </c>
      <c r="I75" s="322" t="s">
        <v>67</v>
      </c>
      <c r="J75" s="322" t="s">
        <v>2254</v>
      </c>
      <c r="K75" s="322" t="s">
        <v>2255</v>
      </c>
      <c r="L75" s="322" t="s">
        <v>62</v>
      </c>
      <c r="M75" s="322" t="s">
        <v>63</v>
      </c>
      <c r="N75" s="322" t="s">
        <v>186</v>
      </c>
      <c r="O75" s="322" t="s">
        <v>1284</v>
      </c>
      <c r="P75" s="317" t="s">
        <v>92</v>
      </c>
      <c r="Q75" s="322" t="s">
        <v>67</v>
      </c>
      <c r="R75" s="317" t="s">
        <v>67</v>
      </c>
      <c r="S75" s="322" t="s">
        <v>188</v>
      </c>
      <c r="T75" s="322" t="s">
        <v>67</v>
      </c>
      <c r="U75" s="323">
        <v>64509.23</v>
      </c>
      <c r="V75" s="324">
        <v>0.0</v>
      </c>
      <c r="W75" s="324">
        <v>0.0</v>
      </c>
      <c r="X75" s="324">
        <v>0.0</v>
      </c>
      <c r="Y75" s="324">
        <v>35259.23</v>
      </c>
      <c r="Z75" s="324">
        <v>20475.0</v>
      </c>
      <c r="AA75" s="324">
        <v>8775.0</v>
      </c>
      <c r="AB75" s="331">
        <f t="shared" si="4"/>
        <v>29250</v>
      </c>
      <c r="AC75" s="326">
        <f t="shared" si="2"/>
        <v>0</v>
      </c>
      <c r="AD75" s="327" t="s">
        <v>84</v>
      </c>
      <c r="AE75" s="327" t="s">
        <v>70</v>
      </c>
      <c r="AF75" s="328" t="b">
        <v>1</v>
      </c>
      <c r="AG75" s="322"/>
      <c r="AH75" s="322" t="b">
        <v>1</v>
      </c>
      <c r="AI75" s="322"/>
      <c r="AJ75" s="322" t="b">
        <v>1</v>
      </c>
      <c r="AK75" s="322"/>
      <c r="AL75" s="322"/>
      <c r="AM75" s="322" t="b">
        <v>1</v>
      </c>
      <c r="AN75" s="322"/>
      <c r="AO75" s="327" t="s">
        <v>86</v>
      </c>
      <c r="AP75" s="317" t="s">
        <v>74</v>
      </c>
      <c r="AQ75" s="60"/>
      <c r="AR75" s="170">
        <f t="shared" si="3"/>
        <v>45734</v>
      </c>
      <c r="AS75" s="62"/>
      <c r="AT75" s="329"/>
      <c r="AU75" s="330"/>
      <c r="AV75" s="62"/>
      <c r="AW75" s="63"/>
      <c r="AX75" s="64"/>
      <c r="AY75" s="65"/>
      <c r="AZ75" s="66"/>
    </row>
    <row r="76" ht="15.75" customHeight="1">
      <c r="A76" s="163">
        <v>75.0</v>
      </c>
      <c r="B76" s="332">
        <v>18854.0</v>
      </c>
      <c r="C76" s="333">
        <v>45699.0</v>
      </c>
      <c r="D76" s="334">
        <v>45704.0</v>
      </c>
      <c r="E76" s="320"/>
      <c r="F76" s="335" t="s">
        <v>2256</v>
      </c>
      <c r="G76" s="318">
        <v>34568.0</v>
      </c>
      <c r="H76" s="332">
        <v>30.0</v>
      </c>
      <c r="I76" s="336" t="s">
        <v>67</v>
      </c>
      <c r="J76" s="336" t="s">
        <v>67</v>
      </c>
      <c r="K76" s="336" t="s">
        <v>2257</v>
      </c>
      <c r="L76" s="336" t="s">
        <v>78</v>
      </c>
      <c r="M76" s="336" t="s">
        <v>79</v>
      </c>
      <c r="N76" s="336" t="s">
        <v>2258</v>
      </c>
      <c r="O76" s="336" t="s">
        <v>2259</v>
      </c>
      <c r="P76" s="332" t="s">
        <v>2260</v>
      </c>
      <c r="Q76" s="336" t="s">
        <v>67</v>
      </c>
      <c r="R76" s="332" t="s">
        <v>67</v>
      </c>
      <c r="S76" s="336" t="s">
        <v>2261</v>
      </c>
      <c r="T76" s="336" t="s">
        <v>2262</v>
      </c>
      <c r="U76" s="337">
        <v>274094.24</v>
      </c>
      <c r="V76" s="338">
        <v>0.0</v>
      </c>
      <c r="W76" s="338">
        <v>0.0</v>
      </c>
      <c r="X76" s="338">
        <v>0.0</v>
      </c>
      <c r="Y76" s="338">
        <v>183994.24</v>
      </c>
      <c r="Z76" s="338">
        <v>63070.0</v>
      </c>
      <c r="AA76" s="338">
        <v>27030.0</v>
      </c>
      <c r="AB76" s="339">
        <f t="shared" si="4"/>
        <v>90100</v>
      </c>
      <c r="AC76" s="340">
        <f t="shared" si="2"/>
        <v>0</v>
      </c>
      <c r="AD76" s="341" t="s">
        <v>84</v>
      </c>
      <c r="AE76" s="341" t="s">
        <v>70</v>
      </c>
      <c r="AF76" s="342" t="b">
        <v>1</v>
      </c>
      <c r="AG76" s="336"/>
      <c r="AH76" s="336" t="b">
        <v>1</v>
      </c>
      <c r="AI76" s="336"/>
      <c r="AJ76" s="336" t="b">
        <v>0</v>
      </c>
      <c r="AK76" s="352" t="s">
        <v>2263</v>
      </c>
      <c r="AL76" s="336"/>
      <c r="AM76" s="336" t="b">
        <v>1</v>
      </c>
      <c r="AN76" s="336"/>
      <c r="AO76" s="341" t="s">
        <v>86</v>
      </c>
      <c r="AP76" s="332" t="s">
        <v>127</v>
      </c>
      <c r="AQ76" s="164"/>
      <c r="AR76" s="172">
        <f t="shared" si="3"/>
        <v>45734</v>
      </c>
      <c r="AS76" s="353"/>
      <c r="AT76" s="354"/>
      <c r="AU76" s="355"/>
      <c r="AV76" s="353"/>
      <c r="AW76" s="217"/>
      <c r="AX76" s="218"/>
      <c r="AY76" s="219"/>
      <c r="AZ76" s="220"/>
    </row>
    <row r="77" ht="15.75" customHeight="1">
      <c r="A77" s="59">
        <v>76.0</v>
      </c>
      <c r="B77" s="317">
        <v>19031.0</v>
      </c>
      <c r="C77" s="318">
        <v>45702.0</v>
      </c>
      <c r="D77" s="319">
        <v>45705.0</v>
      </c>
      <c r="E77" s="320"/>
      <c r="F77" s="321" t="s">
        <v>2264</v>
      </c>
      <c r="G77" s="344">
        <v>35375.0</v>
      </c>
      <c r="H77" s="317">
        <v>27.0</v>
      </c>
      <c r="I77" s="322" t="s">
        <v>67</v>
      </c>
      <c r="J77" s="322" t="s">
        <v>2265</v>
      </c>
      <c r="K77" s="322" t="s">
        <v>2266</v>
      </c>
      <c r="L77" s="322" t="s">
        <v>62</v>
      </c>
      <c r="M77" s="322" t="s">
        <v>334</v>
      </c>
      <c r="N77" s="322" t="s">
        <v>2267</v>
      </c>
      <c r="O77" s="322" t="s">
        <v>2268</v>
      </c>
      <c r="P77" s="317" t="s">
        <v>2269</v>
      </c>
      <c r="Q77" s="322" t="s">
        <v>1038</v>
      </c>
      <c r="R77" s="317">
        <v>59513.0</v>
      </c>
      <c r="S77" s="322" t="s">
        <v>2270</v>
      </c>
      <c r="T77" s="322" t="s">
        <v>1993</v>
      </c>
      <c r="U77" s="323">
        <v>154377.34</v>
      </c>
      <c r="V77" s="324">
        <v>0.0</v>
      </c>
      <c r="W77" s="324">
        <v>8325.34</v>
      </c>
      <c r="X77" s="324">
        <v>0.0</v>
      </c>
      <c r="Y77" s="324">
        <v>109002.0</v>
      </c>
      <c r="Z77" s="324">
        <v>22230.0</v>
      </c>
      <c r="AA77" s="324">
        <v>14820.0</v>
      </c>
      <c r="AB77" s="331">
        <f t="shared" si="4"/>
        <v>37050</v>
      </c>
      <c r="AC77" s="326">
        <f t="shared" si="2"/>
        <v>0</v>
      </c>
      <c r="AD77" s="327" t="s">
        <v>306</v>
      </c>
      <c r="AE77" s="327" t="s">
        <v>70</v>
      </c>
      <c r="AF77" s="328" t="b">
        <v>1</v>
      </c>
      <c r="AG77" s="322"/>
      <c r="AH77" s="322" t="b">
        <v>1</v>
      </c>
      <c r="AI77" s="322"/>
      <c r="AJ77" s="322" t="b">
        <v>1</v>
      </c>
      <c r="AK77" s="322"/>
      <c r="AL77" s="322" t="s">
        <v>1996</v>
      </c>
      <c r="AM77" s="322" t="b">
        <v>1</v>
      </c>
      <c r="AN77" s="322"/>
      <c r="AO77" s="327" t="s">
        <v>237</v>
      </c>
      <c r="AP77" s="317" t="s">
        <v>95</v>
      </c>
      <c r="AQ77" s="60"/>
      <c r="AR77" s="170">
        <f t="shared" si="3"/>
        <v>45735</v>
      </c>
      <c r="AS77" s="62"/>
      <c r="AT77" s="329"/>
      <c r="AU77" s="330"/>
      <c r="AV77" s="62"/>
      <c r="AW77" s="63"/>
      <c r="AX77" s="64"/>
      <c r="AY77" s="65"/>
      <c r="AZ77" s="66"/>
    </row>
    <row r="78" ht="15.75" customHeight="1">
      <c r="A78" s="59">
        <v>77.0</v>
      </c>
      <c r="B78" s="317">
        <v>19048.0</v>
      </c>
      <c r="C78" s="318">
        <v>45702.0</v>
      </c>
      <c r="D78" s="319">
        <v>45705.0</v>
      </c>
      <c r="E78" s="320"/>
      <c r="F78" s="321" t="s">
        <v>2271</v>
      </c>
      <c r="G78" s="318">
        <v>45702.0</v>
      </c>
      <c r="H78" s="317">
        <v>0.0</v>
      </c>
      <c r="I78" s="322" t="s">
        <v>67</v>
      </c>
      <c r="J78" s="322" t="s">
        <v>2265</v>
      </c>
      <c r="K78" s="322" t="s">
        <v>2266</v>
      </c>
      <c r="L78" s="322" t="s">
        <v>62</v>
      </c>
      <c r="M78" s="322" t="s">
        <v>63</v>
      </c>
      <c r="N78" s="322" t="s">
        <v>2272</v>
      </c>
      <c r="O78" s="322" t="s">
        <v>2273</v>
      </c>
      <c r="P78" s="317" t="s">
        <v>2274</v>
      </c>
      <c r="Q78" s="322" t="s">
        <v>67</v>
      </c>
      <c r="R78" s="317" t="s">
        <v>67</v>
      </c>
      <c r="S78" s="322" t="s">
        <v>188</v>
      </c>
      <c r="T78" s="322" t="s">
        <v>67</v>
      </c>
      <c r="U78" s="323">
        <v>45918.89</v>
      </c>
      <c r="V78" s="324">
        <v>0.0</v>
      </c>
      <c r="W78" s="324">
        <v>3411.59</v>
      </c>
      <c r="X78" s="324">
        <v>0.0</v>
      </c>
      <c r="Y78" s="324">
        <v>18619.8</v>
      </c>
      <c r="Z78" s="324">
        <f>12694.5+4774.5</f>
        <v>17469</v>
      </c>
      <c r="AA78" s="324">
        <f>5440.5+978</f>
        <v>6418.5</v>
      </c>
      <c r="AB78" s="331">
        <f t="shared" si="4"/>
        <v>23887.5</v>
      </c>
      <c r="AC78" s="326">
        <f t="shared" si="2"/>
        <v>0</v>
      </c>
      <c r="AD78" s="327" t="s">
        <v>254</v>
      </c>
      <c r="AE78" s="327" t="s">
        <v>70</v>
      </c>
      <c r="AF78" s="328" t="b">
        <v>0</v>
      </c>
      <c r="AG78" s="322" t="s">
        <v>1427</v>
      </c>
      <c r="AH78" s="322" t="b">
        <v>1</v>
      </c>
      <c r="AI78" s="322"/>
      <c r="AJ78" s="322" t="b">
        <v>1</v>
      </c>
      <c r="AK78" s="322"/>
      <c r="AL78" s="322"/>
      <c r="AM78" s="322" t="b">
        <v>1</v>
      </c>
      <c r="AN78" s="322"/>
      <c r="AO78" s="327"/>
      <c r="AP78" s="317" t="s">
        <v>95</v>
      </c>
      <c r="AQ78" s="60"/>
      <c r="AR78" s="170">
        <f t="shared" si="3"/>
        <v>45735</v>
      </c>
      <c r="AS78" s="62"/>
      <c r="AT78" s="329"/>
      <c r="AU78" s="330"/>
      <c r="AV78" s="62"/>
      <c r="AW78" s="63"/>
      <c r="AX78" s="64"/>
      <c r="AY78" s="65"/>
      <c r="AZ78" s="66"/>
    </row>
    <row r="79" ht="15.75" customHeight="1">
      <c r="A79" s="163">
        <v>78.0</v>
      </c>
      <c r="B79" s="332">
        <v>19044.0</v>
      </c>
      <c r="C79" s="333">
        <v>45702.0</v>
      </c>
      <c r="D79" s="334">
        <v>45705.0</v>
      </c>
      <c r="E79" s="320"/>
      <c r="F79" s="335" t="s">
        <v>2275</v>
      </c>
      <c r="G79" s="333">
        <v>45111.0</v>
      </c>
      <c r="H79" s="332">
        <v>1.0</v>
      </c>
      <c r="I79" s="336" t="s">
        <v>67</v>
      </c>
      <c r="J79" s="336" t="s">
        <v>2276</v>
      </c>
      <c r="K79" s="336" t="s">
        <v>2277</v>
      </c>
      <c r="L79" s="336" t="s">
        <v>62</v>
      </c>
      <c r="M79" s="336" t="s">
        <v>63</v>
      </c>
      <c r="N79" s="336" t="s">
        <v>2278</v>
      </c>
      <c r="O79" s="336" t="s">
        <v>1284</v>
      </c>
      <c r="P79" s="332" t="s">
        <v>92</v>
      </c>
      <c r="Q79" s="336" t="s">
        <v>67</v>
      </c>
      <c r="R79" s="332" t="s">
        <v>67</v>
      </c>
      <c r="S79" s="336" t="s">
        <v>168</v>
      </c>
      <c r="T79" s="336" t="s">
        <v>67</v>
      </c>
      <c r="U79" s="337">
        <v>55043.97</v>
      </c>
      <c r="V79" s="338">
        <v>0.0</v>
      </c>
      <c r="W79" s="338">
        <v>0.0</v>
      </c>
      <c r="X79" s="338">
        <v>25370.39</v>
      </c>
      <c r="Y79" s="338">
        <v>423.58</v>
      </c>
      <c r="Z79" s="338">
        <v>20475.0</v>
      </c>
      <c r="AA79" s="338">
        <v>8775.0</v>
      </c>
      <c r="AB79" s="339">
        <f t="shared" si="4"/>
        <v>29250</v>
      </c>
      <c r="AC79" s="340">
        <f t="shared" si="2"/>
        <v>0</v>
      </c>
      <c r="AD79" s="341" t="s">
        <v>84</v>
      </c>
      <c r="AE79" s="341" t="s">
        <v>70</v>
      </c>
      <c r="AF79" s="342" t="b">
        <v>1</v>
      </c>
      <c r="AG79" s="336"/>
      <c r="AH79" s="336" t="b">
        <v>1</v>
      </c>
      <c r="AI79" s="336"/>
      <c r="AJ79" s="336" t="b">
        <v>1</v>
      </c>
      <c r="AK79" s="336"/>
      <c r="AL79" s="336"/>
      <c r="AM79" s="336" t="b">
        <v>1</v>
      </c>
      <c r="AN79" s="336"/>
      <c r="AO79" s="341" t="s">
        <v>86</v>
      </c>
      <c r="AP79" s="332" t="s">
        <v>95</v>
      </c>
      <c r="AQ79" s="164"/>
      <c r="AR79" s="172">
        <f t="shared" si="3"/>
        <v>45735</v>
      </c>
      <c r="AS79" s="353"/>
      <c r="AT79" s="354"/>
      <c r="AU79" s="355"/>
      <c r="AV79" s="353"/>
      <c r="AW79" s="217"/>
      <c r="AX79" s="218"/>
      <c r="AY79" s="219"/>
      <c r="AZ79" s="220"/>
    </row>
    <row r="80" ht="15.75" customHeight="1">
      <c r="A80" s="59">
        <v>79.0</v>
      </c>
      <c r="B80" s="317">
        <v>19101.0</v>
      </c>
      <c r="C80" s="318">
        <v>45704.0</v>
      </c>
      <c r="D80" s="319">
        <v>45706.0</v>
      </c>
      <c r="E80" s="320"/>
      <c r="F80" s="321" t="s">
        <v>2279</v>
      </c>
      <c r="G80" s="318">
        <v>26825.0</v>
      </c>
      <c r="H80" s="317">
        <v>51.0</v>
      </c>
      <c r="I80" s="322" t="s">
        <v>67</v>
      </c>
      <c r="J80" s="322" t="s">
        <v>67</v>
      </c>
      <c r="K80" s="322" t="s">
        <v>2280</v>
      </c>
      <c r="L80" s="322" t="s">
        <v>62</v>
      </c>
      <c r="M80" s="322" t="s">
        <v>63</v>
      </c>
      <c r="N80" s="322" t="s">
        <v>2281</v>
      </c>
      <c r="O80" s="322" t="s">
        <v>2282</v>
      </c>
      <c r="P80" s="317" t="s">
        <v>768</v>
      </c>
      <c r="Q80" s="322" t="s">
        <v>67</v>
      </c>
      <c r="R80" s="317" t="s">
        <v>67</v>
      </c>
      <c r="S80" s="322" t="s">
        <v>2082</v>
      </c>
      <c r="T80" s="322" t="s">
        <v>2283</v>
      </c>
      <c r="U80" s="323">
        <v>114648.12</v>
      </c>
      <c r="V80" s="324">
        <v>0.0</v>
      </c>
      <c r="W80" s="324">
        <v>0.0</v>
      </c>
      <c r="X80" s="324">
        <v>0.0</v>
      </c>
      <c r="Y80" s="324">
        <v>95928.12</v>
      </c>
      <c r="Z80" s="324">
        <v>13104.0</v>
      </c>
      <c r="AA80" s="324">
        <v>5616.0</v>
      </c>
      <c r="AB80" s="331">
        <f t="shared" si="4"/>
        <v>18720</v>
      </c>
      <c r="AC80" s="326">
        <f t="shared" si="2"/>
        <v>0</v>
      </c>
      <c r="AD80" s="327" t="s">
        <v>84</v>
      </c>
      <c r="AE80" s="327" t="s">
        <v>70</v>
      </c>
      <c r="AF80" s="328" t="b">
        <v>1</v>
      </c>
      <c r="AG80" s="322"/>
      <c r="AH80" s="322" t="b">
        <v>1</v>
      </c>
      <c r="AI80" s="322"/>
      <c r="AJ80" s="322"/>
      <c r="AK80" s="356" t="s">
        <v>2284</v>
      </c>
      <c r="AL80" s="322"/>
      <c r="AM80" s="322" t="b">
        <v>1</v>
      </c>
      <c r="AN80" s="322"/>
      <c r="AO80" s="327" t="s">
        <v>1266</v>
      </c>
      <c r="AP80" s="317" t="s">
        <v>127</v>
      </c>
      <c r="AQ80" s="60"/>
      <c r="AR80" s="170">
        <f t="shared" si="3"/>
        <v>45736</v>
      </c>
      <c r="AS80" s="62"/>
      <c r="AT80" s="329"/>
      <c r="AU80" s="330"/>
      <c r="AV80" s="62"/>
      <c r="AW80" s="63"/>
      <c r="AX80" s="64"/>
      <c r="AY80" s="65"/>
      <c r="AZ80" s="66"/>
    </row>
    <row r="81" ht="15.75" customHeight="1">
      <c r="A81" s="332">
        <v>80.0</v>
      </c>
      <c r="B81" s="332">
        <v>18858.0</v>
      </c>
      <c r="C81" s="333">
        <v>45699.0</v>
      </c>
      <c r="D81" s="319">
        <v>45706.0</v>
      </c>
      <c r="E81" s="320"/>
      <c r="F81" s="335" t="s">
        <v>2285</v>
      </c>
      <c r="G81" s="333">
        <v>33603.0</v>
      </c>
      <c r="H81" s="332">
        <v>33.0</v>
      </c>
      <c r="I81" s="336" t="s">
        <v>67</v>
      </c>
      <c r="J81" s="336" t="s">
        <v>67</v>
      </c>
      <c r="K81" s="336" t="s">
        <v>2286</v>
      </c>
      <c r="L81" s="336" t="s">
        <v>62</v>
      </c>
      <c r="M81" s="322" t="s">
        <v>79</v>
      </c>
      <c r="N81" s="336" t="s">
        <v>2287</v>
      </c>
      <c r="O81" s="336" t="s">
        <v>2287</v>
      </c>
      <c r="P81" s="332"/>
      <c r="Q81" s="336" t="s">
        <v>2288</v>
      </c>
      <c r="R81" s="332">
        <v>47610.0</v>
      </c>
      <c r="S81" s="336" t="s">
        <v>2289</v>
      </c>
      <c r="T81" s="336" t="s">
        <v>2290</v>
      </c>
      <c r="U81" s="338"/>
      <c r="V81" s="338"/>
      <c r="W81" s="338"/>
      <c r="X81" s="338"/>
      <c r="Y81" s="338"/>
      <c r="Z81" s="338"/>
      <c r="AA81" s="338"/>
      <c r="AB81" s="339">
        <f t="shared" si="4"/>
        <v>0</v>
      </c>
      <c r="AC81" s="340">
        <f t="shared" si="2"/>
        <v>0</v>
      </c>
      <c r="AD81" s="341" t="s">
        <v>84</v>
      </c>
      <c r="AE81" s="341" t="s">
        <v>70</v>
      </c>
      <c r="AF81" s="336" t="b">
        <v>1</v>
      </c>
      <c r="AG81" s="336"/>
      <c r="AH81" s="336" t="b">
        <v>1</v>
      </c>
      <c r="AI81" s="336"/>
      <c r="AJ81" s="336" t="b">
        <v>1</v>
      </c>
      <c r="AK81" s="336"/>
      <c r="AL81" s="336" t="s">
        <v>1996</v>
      </c>
      <c r="AM81" s="336" t="b">
        <v>1</v>
      </c>
      <c r="AN81" s="336"/>
      <c r="AO81" s="341" t="s">
        <v>1266</v>
      </c>
      <c r="AP81" s="332" t="s">
        <v>74</v>
      </c>
      <c r="AQ81" s="398"/>
      <c r="AR81" s="399">
        <f t="shared" si="3"/>
        <v>45736</v>
      </c>
      <c r="AS81" s="353"/>
      <c r="AT81" s="354"/>
      <c r="AU81" s="355"/>
      <c r="AV81" s="354"/>
      <c r="AW81" s="400"/>
      <c r="AX81" s="400"/>
      <c r="AY81" s="401"/>
      <c r="AZ81" s="30"/>
    </row>
    <row r="82" ht="15.75" customHeight="1">
      <c r="A82" s="59">
        <v>81.0</v>
      </c>
      <c r="B82" s="317">
        <v>18958.0</v>
      </c>
      <c r="C82" s="318">
        <v>45700.0</v>
      </c>
      <c r="D82" s="402">
        <v>45707.0</v>
      </c>
      <c r="E82" s="320"/>
      <c r="F82" s="321" t="s">
        <v>2291</v>
      </c>
      <c r="G82" s="318">
        <v>16148.0</v>
      </c>
      <c r="H82" s="317">
        <v>80.0</v>
      </c>
      <c r="I82" s="322" t="s">
        <v>67</v>
      </c>
      <c r="J82" s="322" t="s">
        <v>67</v>
      </c>
      <c r="K82" s="322" t="s">
        <v>2292</v>
      </c>
      <c r="L82" s="403" t="s">
        <v>99</v>
      </c>
      <c r="M82" s="348" t="s">
        <v>79</v>
      </c>
      <c r="N82" s="322" t="s">
        <v>1181</v>
      </c>
      <c r="O82" s="322" t="s">
        <v>2293</v>
      </c>
      <c r="P82" s="317" t="s">
        <v>2065</v>
      </c>
      <c r="Q82" s="322" t="s">
        <v>67</v>
      </c>
      <c r="R82" s="317" t="s">
        <v>67</v>
      </c>
      <c r="S82" s="322" t="s">
        <v>1811</v>
      </c>
      <c r="T82" s="322" t="s">
        <v>2294</v>
      </c>
      <c r="U82" s="323">
        <v>225713.45</v>
      </c>
      <c r="V82" s="324">
        <v>45142.75</v>
      </c>
      <c r="W82" s="324">
        <v>0.0</v>
      </c>
      <c r="X82" s="324">
        <v>0.0</v>
      </c>
      <c r="Y82" s="324">
        <v>152295.7</v>
      </c>
      <c r="Z82" s="324">
        <v>19792.5</v>
      </c>
      <c r="AA82" s="324">
        <v>8482.5</v>
      </c>
      <c r="AB82" s="331">
        <f t="shared" si="4"/>
        <v>28275</v>
      </c>
      <c r="AC82" s="326">
        <f t="shared" si="2"/>
        <v>0</v>
      </c>
      <c r="AD82" s="327" t="s">
        <v>84</v>
      </c>
      <c r="AE82" s="327" t="s">
        <v>70</v>
      </c>
      <c r="AF82" s="328" t="b">
        <v>1</v>
      </c>
      <c r="AG82" s="322"/>
      <c r="AH82" s="322" t="b">
        <v>1</v>
      </c>
      <c r="AI82" s="322"/>
      <c r="AJ82" s="322" t="b">
        <v>1</v>
      </c>
      <c r="AK82" s="322"/>
      <c r="AL82" s="322"/>
      <c r="AM82" s="322" t="b">
        <v>1</v>
      </c>
      <c r="AN82" s="322"/>
      <c r="AO82" s="327" t="s">
        <v>86</v>
      </c>
      <c r="AP82" s="317" t="s">
        <v>74</v>
      </c>
      <c r="AQ82" s="60"/>
      <c r="AR82" s="170">
        <f t="shared" si="3"/>
        <v>45737</v>
      </c>
      <c r="AS82" s="62"/>
      <c r="AT82" s="329"/>
      <c r="AU82" s="330"/>
      <c r="AV82" s="62"/>
      <c r="AW82" s="63"/>
      <c r="AX82" s="64"/>
      <c r="AY82" s="65"/>
      <c r="AZ82" s="66"/>
    </row>
    <row r="83" ht="15.75" customHeight="1">
      <c r="A83" s="163">
        <v>82.0</v>
      </c>
      <c r="B83" s="332">
        <v>19085.0</v>
      </c>
      <c r="C83" s="404">
        <v>45704.0</v>
      </c>
      <c r="D83" s="405">
        <v>45707.0</v>
      </c>
      <c r="E83" s="320"/>
      <c r="F83" s="335" t="s">
        <v>2295</v>
      </c>
      <c r="G83" s="333">
        <v>39379.0</v>
      </c>
      <c r="H83" s="332">
        <v>17.0</v>
      </c>
      <c r="I83" s="336" t="s">
        <v>67</v>
      </c>
      <c r="J83" s="336" t="s">
        <v>2296</v>
      </c>
      <c r="K83" s="336" t="s">
        <v>2297</v>
      </c>
      <c r="L83" s="406" t="s">
        <v>164</v>
      </c>
      <c r="M83" s="342" t="s">
        <v>63</v>
      </c>
      <c r="N83" s="336" t="s">
        <v>2298</v>
      </c>
      <c r="O83" s="336" t="s">
        <v>2299</v>
      </c>
      <c r="P83" s="332" t="s">
        <v>2300</v>
      </c>
      <c r="Q83" s="336" t="s">
        <v>67</v>
      </c>
      <c r="R83" s="332" t="s">
        <v>67</v>
      </c>
      <c r="S83" s="336" t="s">
        <v>2301</v>
      </c>
      <c r="T83" s="336" t="s">
        <v>2302</v>
      </c>
      <c r="U83" s="337">
        <v>92098.74</v>
      </c>
      <c r="V83" s="338">
        <v>0.0</v>
      </c>
      <c r="W83" s="338">
        <v>0.0</v>
      </c>
      <c r="X83" s="338">
        <v>0.0</v>
      </c>
      <c r="Y83" s="338">
        <v>81373.74</v>
      </c>
      <c r="Z83" s="338">
        <v>7507.5</v>
      </c>
      <c r="AA83" s="338">
        <v>3217.5</v>
      </c>
      <c r="AB83" s="339">
        <f t="shared" si="4"/>
        <v>10725</v>
      </c>
      <c r="AC83" s="340">
        <f t="shared" si="2"/>
        <v>0</v>
      </c>
      <c r="AD83" s="341" t="s">
        <v>84</v>
      </c>
      <c r="AE83" s="341" t="s">
        <v>70</v>
      </c>
      <c r="AF83" s="342" t="b">
        <v>1</v>
      </c>
      <c r="AG83" s="336"/>
      <c r="AH83" s="336" t="b">
        <v>0</v>
      </c>
      <c r="AI83" s="352" t="s">
        <v>2303</v>
      </c>
      <c r="AJ83" s="336" t="b">
        <v>0</v>
      </c>
      <c r="AK83" s="352" t="s">
        <v>2303</v>
      </c>
      <c r="AL83" s="336"/>
      <c r="AM83" s="322" t="b">
        <v>1</v>
      </c>
      <c r="AN83" s="336"/>
      <c r="AO83" s="341" t="s">
        <v>86</v>
      </c>
      <c r="AP83" s="332" t="s">
        <v>95</v>
      </c>
      <c r="AQ83" s="164"/>
      <c r="AR83" s="172">
        <f t="shared" si="3"/>
        <v>45737</v>
      </c>
      <c r="AS83" s="353"/>
      <c r="AT83" s="354"/>
      <c r="AU83" s="355"/>
      <c r="AV83" s="353"/>
      <c r="AW83" s="217"/>
      <c r="AX83" s="218"/>
      <c r="AY83" s="219"/>
      <c r="AZ83" s="220"/>
    </row>
    <row r="84" ht="15.75" customHeight="1">
      <c r="A84" s="59">
        <v>83.0</v>
      </c>
      <c r="B84" s="317">
        <v>19154.0</v>
      </c>
      <c r="C84" s="318">
        <v>45706.0</v>
      </c>
      <c r="D84" s="319">
        <v>45708.0</v>
      </c>
      <c r="E84" s="320"/>
      <c r="F84" s="321" t="s">
        <v>2304</v>
      </c>
      <c r="G84" s="318">
        <v>34102.0</v>
      </c>
      <c r="H84" s="317">
        <v>31.0</v>
      </c>
      <c r="I84" s="322" t="s">
        <v>67</v>
      </c>
      <c r="J84" s="322" t="s">
        <v>2304</v>
      </c>
      <c r="K84" s="322" t="s">
        <v>2305</v>
      </c>
      <c r="L84" s="403" t="s">
        <v>62</v>
      </c>
      <c r="M84" s="328" t="s">
        <v>79</v>
      </c>
      <c r="N84" s="322" t="s">
        <v>2306</v>
      </c>
      <c r="O84" s="322" t="s">
        <v>2020</v>
      </c>
      <c r="P84" s="317" t="s">
        <v>662</v>
      </c>
      <c r="Q84" s="322" t="s">
        <v>2307</v>
      </c>
      <c r="R84" s="317">
        <v>44960.0</v>
      </c>
      <c r="S84" s="322" t="s">
        <v>776</v>
      </c>
      <c r="T84" s="322" t="s">
        <v>2308</v>
      </c>
      <c r="U84" s="323">
        <v>163020.19</v>
      </c>
      <c r="V84" s="324">
        <v>0.0</v>
      </c>
      <c r="W84" s="324">
        <v>0.0</v>
      </c>
      <c r="X84" s="324">
        <v>68500.0</v>
      </c>
      <c r="Y84" s="324">
        <v>47720.19</v>
      </c>
      <c r="Z84" s="324">
        <v>28080.0</v>
      </c>
      <c r="AA84" s="324">
        <v>18720.0</v>
      </c>
      <c r="AB84" s="324">
        <f t="shared" si="4"/>
        <v>46800</v>
      </c>
      <c r="AC84" s="326">
        <f t="shared" si="2"/>
        <v>0</v>
      </c>
      <c r="AD84" s="327" t="s">
        <v>306</v>
      </c>
      <c r="AE84" s="327" t="s">
        <v>70</v>
      </c>
      <c r="AF84" s="328" t="b">
        <v>1</v>
      </c>
      <c r="AG84" s="322"/>
      <c r="AH84" s="322" t="b">
        <v>1</v>
      </c>
      <c r="AI84" s="322"/>
      <c r="AJ84" s="322" t="b">
        <v>1</v>
      </c>
      <c r="AK84" s="322"/>
      <c r="AL84" s="336" t="s">
        <v>1996</v>
      </c>
      <c r="AM84" s="322" t="b">
        <v>0</v>
      </c>
      <c r="AN84" s="322"/>
      <c r="AO84" s="327" t="s">
        <v>86</v>
      </c>
      <c r="AP84" s="317" t="s">
        <v>74</v>
      </c>
      <c r="AQ84" s="60"/>
      <c r="AR84" s="407"/>
      <c r="AS84" s="62"/>
      <c r="AT84" s="329"/>
      <c r="AU84" s="330"/>
      <c r="AV84" s="62"/>
      <c r="AW84" s="63"/>
      <c r="AX84" s="64"/>
      <c r="AY84" s="65"/>
      <c r="AZ84" s="66"/>
    </row>
    <row r="85" ht="15.75" customHeight="1">
      <c r="A85" s="59">
        <v>84.0</v>
      </c>
      <c r="B85" s="317">
        <v>19097.0</v>
      </c>
      <c r="C85" s="318">
        <v>45704.0</v>
      </c>
      <c r="D85" s="319">
        <v>45708.0</v>
      </c>
      <c r="E85" s="320"/>
      <c r="F85" s="321" t="s">
        <v>2309</v>
      </c>
      <c r="G85" s="318">
        <v>29860.0</v>
      </c>
      <c r="H85" s="317">
        <v>9.0</v>
      </c>
      <c r="I85" s="322" t="s">
        <v>67</v>
      </c>
      <c r="J85" s="322" t="s">
        <v>2310</v>
      </c>
      <c r="K85" s="322" t="s">
        <v>2311</v>
      </c>
      <c r="L85" s="403" t="s">
        <v>62</v>
      </c>
      <c r="M85" s="328" t="s">
        <v>63</v>
      </c>
      <c r="N85" s="322" t="s">
        <v>2312</v>
      </c>
      <c r="O85" s="322" t="s">
        <v>369</v>
      </c>
      <c r="P85" s="317" t="s">
        <v>360</v>
      </c>
      <c r="Q85" s="322" t="s">
        <v>67</v>
      </c>
      <c r="R85" s="317" t="s">
        <v>67</v>
      </c>
      <c r="S85" s="322" t="s">
        <v>2313</v>
      </c>
      <c r="T85" s="322" t="s">
        <v>67</v>
      </c>
      <c r="U85" s="323">
        <v>61467.2</v>
      </c>
      <c r="V85" s="324">
        <v>0.0</v>
      </c>
      <c r="W85" s="324">
        <v>0.0</v>
      </c>
      <c r="X85" s="324">
        <v>0.0</v>
      </c>
      <c r="Y85" s="324">
        <v>20000.0</v>
      </c>
      <c r="Z85" s="324">
        <v>10237.5</v>
      </c>
      <c r="AA85" s="324">
        <v>4387.5</v>
      </c>
      <c r="AB85" s="324">
        <f t="shared" si="4"/>
        <v>14625</v>
      </c>
      <c r="AC85" s="326">
        <f t="shared" si="2"/>
        <v>26842.2</v>
      </c>
      <c r="AD85" s="327" t="s">
        <v>170</v>
      </c>
      <c r="AE85" s="327" t="s">
        <v>70</v>
      </c>
      <c r="AF85" s="328" t="b">
        <v>1</v>
      </c>
      <c r="AG85" s="322"/>
      <c r="AH85" s="322" t="b">
        <v>1</v>
      </c>
      <c r="AI85" s="322"/>
      <c r="AJ85" s="322" t="b">
        <v>1</v>
      </c>
      <c r="AK85" s="322"/>
      <c r="AL85" s="322"/>
      <c r="AM85" s="322" t="b">
        <v>0</v>
      </c>
      <c r="AN85" s="322"/>
      <c r="AO85" s="327" t="s">
        <v>86</v>
      </c>
      <c r="AP85" s="317" t="s">
        <v>95</v>
      </c>
      <c r="AQ85" s="60"/>
      <c r="AR85" s="407"/>
      <c r="AS85" s="62"/>
      <c r="AT85" s="329"/>
      <c r="AU85" s="330"/>
      <c r="AV85" s="62"/>
      <c r="AW85" s="63"/>
      <c r="AX85" s="64"/>
      <c r="AY85" s="65"/>
      <c r="AZ85" s="66"/>
    </row>
    <row r="86" ht="15.75" customHeight="1">
      <c r="A86" s="163">
        <v>85.0</v>
      </c>
      <c r="B86" s="332">
        <v>19097.0</v>
      </c>
      <c r="C86" s="333">
        <v>45708.0</v>
      </c>
      <c r="D86" s="334">
        <v>45708.0</v>
      </c>
      <c r="E86" s="320"/>
      <c r="F86" s="335" t="s">
        <v>2314</v>
      </c>
      <c r="G86" s="333">
        <v>45984.0</v>
      </c>
      <c r="H86" s="332">
        <v>71.0</v>
      </c>
      <c r="I86" s="336" t="s">
        <v>67</v>
      </c>
      <c r="J86" s="336" t="s">
        <v>2314</v>
      </c>
      <c r="K86" s="336" t="s">
        <v>2315</v>
      </c>
      <c r="L86" s="406" t="s">
        <v>99</v>
      </c>
      <c r="M86" s="342" t="s">
        <v>79</v>
      </c>
      <c r="N86" s="336" t="s">
        <v>2316</v>
      </c>
      <c r="O86" s="336" t="s">
        <v>2317</v>
      </c>
      <c r="P86" s="332" t="s">
        <v>2318</v>
      </c>
      <c r="Q86" s="336" t="s">
        <v>2319</v>
      </c>
      <c r="R86" s="332">
        <v>36825.0</v>
      </c>
      <c r="S86" s="336" t="s">
        <v>2134</v>
      </c>
      <c r="T86" s="336" t="s">
        <v>1184</v>
      </c>
      <c r="U86" s="337">
        <v>61068.79</v>
      </c>
      <c r="V86" s="338">
        <v>12213.75</v>
      </c>
      <c r="W86" s="338">
        <v>0.0</v>
      </c>
      <c r="X86" s="338">
        <v>0.0</v>
      </c>
      <c r="Y86" s="338">
        <v>0.0</v>
      </c>
      <c r="Z86" s="338">
        <v>12870.0</v>
      </c>
      <c r="AA86" s="338">
        <v>12285.0</v>
      </c>
      <c r="AB86" s="338">
        <f t="shared" si="4"/>
        <v>25155</v>
      </c>
      <c r="AC86" s="340">
        <f t="shared" si="2"/>
        <v>23700.04</v>
      </c>
      <c r="AD86" s="341" t="s">
        <v>306</v>
      </c>
      <c r="AE86" s="341" t="s">
        <v>70</v>
      </c>
      <c r="AF86" s="342" t="b">
        <v>1</v>
      </c>
      <c r="AG86" s="336"/>
      <c r="AH86" s="336" t="b">
        <v>1</v>
      </c>
      <c r="AI86" s="336"/>
      <c r="AJ86" s="336" t="b">
        <v>1</v>
      </c>
      <c r="AK86" s="336"/>
      <c r="AL86" s="336" t="s">
        <v>1996</v>
      </c>
      <c r="AM86" s="336" t="b">
        <v>1</v>
      </c>
      <c r="AN86" s="336"/>
      <c r="AO86" s="341" t="s">
        <v>86</v>
      </c>
      <c r="AP86" s="332" t="s">
        <v>74</v>
      </c>
      <c r="AQ86" s="164"/>
      <c r="AR86" s="408"/>
      <c r="AS86" s="353"/>
      <c r="AT86" s="354"/>
      <c r="AU86" s="355"/>
      <c r="AV86" s="353"/>
      <c r="AW86" s="217"/>
      <c r="AX86" s="218"/>
      <c r="AY86" s="219"/>
      <c r="AZ86" s="220"/>
      <c r="BA86" s="390"/>
    </row>
    <row r="87" ht="15.75" customHeight="1">
      <c r="A87" s="59">
        <v>86.0</v>
      </c>
      <c r="B87" s="317">
        <v>19098.0</v>
      </c>
      <c r="C87" s="318">
        <v>45704.0</v>
      </c>
      <c r="D87" s="319">
        <v>45709.0</v>
      </c>
      <c r="E87" s="320"/>
      <c r="F87" s="321" t="s">
        <v>2320</v>
      </c>
      <c r="G87" s="318">
        <v>17998.0</v>
      </c>
      <c r="H87" s="317">
        <v>75.0</v>
      </c>
      <c r="I87" s="322"/>
      <c r="J87" s="322" t="s">
        <v>67</v>
      </c>
      <c r="K87" s="322" t="s">
        <v>2321</v>
      </c>
      <c r="L87" s="403" t="s">
        <v>99</v>
      </c>
      <c r="M87" s="328" t="s">
        <v>79</v>
      </c>
      <c r="N87" s="322" t="s">
        <v>2322</v>
      </c>
      <c r="O87" s="322" t="s">
        <v>2323</v>
      </c>
      <c r="P87" s="317" t="s">
        <v>2324</v>
      </c>
      <c r="Q87" s="322" t="s">
        <v>67</v>
      </c>
      <c r="R87" s="317" t="s">
        <v>67</v>
      </c>
      <c r="S87" s="322" t="s">
        <v>769</v>
      </c>
      <c r="T87" s="322" t="s">
        <v>67</v>
      </c>
      <c r="U87" s="323"/>
      <c r="V87" s="324"/>
      <c r="W87" s="324"/>
      <c r="X87" s="324"/>
      <c r="Y87" s="324"/>
      <c r="Z87" s="324">
        <v>15424.5</v>
      </c>
      <c r="AA87" s="324">
        <v>6610.5</v>
      </c>
      <c r="AB87" s="324">
        <f t="shared" si="4"/>
        <v>22035</v>
      </c>
      <c r="AC87" s="326">
        <f t="shared" si="2"/>
        <v>-22035</v>
      </c>
      <c r="AD87" s="327" t="s">
        <v>84</v>
      </c>
      <c r="AE87" s="327" t="s">
        <v>70</v>
      </c>
      <c r="AF87" s="328" t="b">
        <v>1</v>
      </c>
      <c r="AG87" s="322"/>
      <c r="AH87" s="322" t="b">
        <v>1</v>
      </c>
      <c r="AI87" s="322"/>
      <c r="AJ87" s="322" t="b">
        <v>1</v>
      </c>
      <c r="AK87" s="322"/>
      <c r="AL87" s="322"/>
      <c r="AM87" s="322" t="b">
        <v>1</v>
      </c>
      <c r="AN87" s="322"/>
      <c r="AO87" s="327" t="s">
        <v>86</v>
      </c>
      <c r="AP87" s="317" t="s">
        <v>95</v>
      </c>
      <c r="AQ87" s="60"/>
      <c r="AR87" s="407"/>
      <c r="AS87" s="62"/>
      <c r="AT87" s="329"/>
      <c r="AU87" s="330"/>
      <c r="AV87" s="62"/>
      <c r="AW87" s="63"/>
      <c r="AX87" s="64"/>
      <c r="AY87" s="65"/>
      <c r="AZ87" s="66"/>
    </row>
    <row r="88" ht="15.75" customHeight="1">
      <c r="A88" s="59">
        <v>87.0</v>
      </c>
      <c r="B88" s="317">
        <v>19061.0</v>
      </c>
      <c r="C88" s="318">
        <v>45703.0</v>
      </c>
      <c r="D88" s="319">
        <v>45709.0</v>
      </c>
      <c r="E88" s="320"/>
      <c r="F88" s="321" t="s">
        <v>2325</v>
      </c>
      <c r="G88" s="318">
        <v>17545.0</v>
      </c>
      <c r="H88" s="317">
        <v>77.0</v>
      </c>
      <c r="I88" s="322"/>
      <c r="J88" s="322" t="s">
        <v>67</v>
      </c>
      <c r="K88" s="322" t="s">
        <v>2326</v>
      </c>
      <c r="L88" s="403" t="s">
        <v>99</v>
      </c>
      <c r="M88" s="328" t="s">
        <v>79</v>
      </c>
      <c r="N88" s="322" t="s">
        <v>2327</v>
      </c>
      <c r="O88" s="322" t="s">
        <v>2328</v>
      </c>
      <c r="P88" s="317" t="s">
        <v>92</v>
      </c>
      <c r="Q88" s="322" t="s">
        <v>67</v>
      </c>
      <c r="R88" s="317" t="s">
        <v>67</v>
      </c>
      <c r="S88" s="322" t="s">
        <v>769</v>
      </c>
      <c r="T88" s="322" t="s">
        <v>67</v>
      </c>
      <c r="U88" s="323"/>
      <c r="V88" s="324"/>
      <c r="W88" s="324"/>
      <c r="X88" s="324"/>
      <c r="Y88" s="324"/>
      <c r="Z88" s="324">
        <v>20475.0</v>
      </c>
      <c r="AA88" s="324">
        <v>8775.0</v>
      </c>
      <c r="AB88" s="324">
        <f t="shared" si="4"/>
        <v>29250</v>
      </c>
      <c r="AC88" s="326">
        <f t="shared" si="2"/>
        <v>-29250</v>
      </c>
      <c r="AD88" s="327" t="s">
        <v>84</v>
      </c>
      <c r="AE88" s="327" t="s">
        <v>70</v>
      </c>
      <c r="AF88" s="328" t="b">
        <v>1</v>
      </c>
      <c r="AG88" s="322"/>
      <c r="AH88" s="322" t="b">
        <v>0</v>
      </c>
      <c r="AI88" s="356" t="s">
        <v>2252</v>
      </c>
      <c r="AJ88" s="322" t="b">
        <v>0</v>
      </c>
      <c r="AK88" s="322"/>
      <c r="AL88" s="322"/>
      <c r="AM88" s="322" t="b">
        <v>1</v>
      </c>
      <c r="AN88" s="322"/>
      <c r="AO88" s="327" t="s">
        <v>86</v>
      </c>
      <c r="AP88" s="317" t="s">
        <v>95</v>
      </c>
      <c r="AQ88" s="60"/>
      <c r="AR88" s="407"/>
      <c r="AS88" s="62"/>
      <c r="AT88" s="329"/>
      <c r="AU88" s="330"/>
      <c r="AV88" s="62"/>
      <c r="AW88" s="63"/>
      <c r="AX88" s="64"/>
      <c r="AY88" s="65"/>
      <c r="AZ88" s="66"/>
    </row>
    <row r="89" ht="15.75" customHeight="1">
      <c r="A89" s="59">
        <v>88.0</v>
      </c>
      <c r="B89" s="317">
        <v>19192.0</v>
      </c>
      <c r="C89" s="318">
        <v>45706.0</v>
      </c>
      <c r="D89" s="319">
        <v>45709.0</v>
      </c>
      <c r="E89" s="320"/>
      <c r="F89" s="321" t="s">
        <v>2329</v>
      </c>
      <c r="G89" s="318">
        <v>27542.0</v>
      </c>
      <c r="H89" s="317">
        <v>49.0</v>
      </c>
      <c r="I89" s="322"/>
      <c r="J89" s="322"/>
      <c r="K89" s="322" t="s">
        <v>2330</v>
      </c>
      <c r="L89" s="403" t="s">
        <v>227</v>
      </c>
      <c r="M89" s="328" t="s">
        <v>79</v>
      </c>
      <c r="N89" s="322" t="s">
        <v>2331</v>
      </c>
      <c r="O89" s="322" t="s">
        <v>2332</v>
      </c>
      <c r="P89" s="317" t="s">
        <v>2070</v>
      </c>
      <c r="Q89" s="322" t="s">
        <v>2333</v>
      </c>
      <c r="R89" s="317">
        <v>19180.0</v>
      </c>
      <c r="S89" s="322" t="s">
        <v>2214</v>
      </c>
      <c r="T89" s="322" t="s">
        <v>2334</v>
      </c>
      <c r="U89" s="323"/>
      <c r="V89" s="324"/>
      <c r="W89" s="324"/>
      <c r="X89" s="324"/>
      <c r="Y89" s="324"/>
      <c r="Z89" s="324">
        <v>25740.0</v>
      </c>
      <c r="AA89" s="324">
        <v>17160.0</v>
      </c>
      <c r="AB89" s="324">
        <f t="shared" si="4"/>
        <v>42900</v>
      </c>
      <c r="AC89" s="326">
        <f t="shared" si="2"/>
        <v>-42900</v>
      </c>
      <c r="AD89" s="327" t="s">
        <v>306</v>
      </c>
      <c r="AE89" s="327" t="s">
        <v>70</v>
      </c>
      <c r="AF89" s="328" t="b">
        <v>1</v>
      </c>
      <c r="AG89" s="322"/>
      <c r="AH89" s="322" t="b">
        <v>1</v>
      </c>
      <c r="AJ89" s="322" t="b">
        <v>1</v>
      </c>
      <c r="AK89" s="322"/>
      <c r="AL89" s="322"/>
      <c r="AM89" s="322" t="b">
        <v>1</v>
      </c>
      <c r="AN89" s="322"/>
      <c r="AO89" s="327" t="s">
        <v>86</v>
      </c>
      <c r="AP89" s="317" t="s">
        <v>95</v>
      </c>
      <c r="AQ89" s="60"/>
      <c r="AR89" s="407"/>
      <c r="AS89" s="62"/>
      <c r="AT89" s="329"/>
      <c r="AU89" s="330"/>
      <c r="AV89" s="62"/>
      <c r="AW89" s="63"/>
      <c r="AX89" s="64"/>
      <c r="AY89" s="65"/>
      <c r="AZ89" s="66"/>
    </row>
    <row r="90" ht="15.75" customHeight="1">
      <c r="A90" s="59">
        <v>89.0</v>
      </c>
      <c r="B90" s="317">
        <v>19150.0</v>
      </c>
      <c r="C90" s="318">
        <v>45705.0</v>
      </c>
      <c r="D90" s="319">
        <v>45709.0</v>
      </c>
      <c r="E90" s="320"/>
      <c r="F90" s="321" t="s">
        <v>2335</v>
      </c>
      <c r="G90" s="318">
        <v>35505.0</v>
      </c>
      <c r="H90" s="317">
        <v>27.0</v>
      </c>
      <c r="I90" s="322"/>
      <c r="J90" s="322"/>
      <c r="K90" s="322" t="s">
        <v>2336</v>
      </c>
      <c r="L90" s="403" t="s">
        <v>62</v>
      </c>
      <c r="M90" s="328" t="s">
        <v>79</v>
      </c>
      <c r="N90" s="322" t="s">
        <v>1394</v>
      </c>
      <c r="O90" s="322" t="s">
        <v>2337</v>
      </c>
      <c r="P90" s="317" t="s">
        <v>670</v>
      </c>
      <c r="Q90" s="322" t="s">
        <v>67</v>
      </c>
      <c r="R90" s="317" t="s">
        <v>67</v>
      </c>
      <c r="S90" s="322" t="s">
        <v>1085</v>
      </c>
      <c r="T90" s="322" t="s">
        <v>67</v>
      </c>
      <c r="U90" s="323"/>
      <c r="V90" s="324"/>
      <c r="W90" s="324"/>
      <c r="X90" s="324"/>
      <c r="Y90" s="324"/>
      <c r="Z90" s="324">
        <v>5460.0</v>
      </c>
      <c r="AA90" s="324">
        <v>2340.0</v>
      </c>
      <c r="AB90" s="324">
        <f t="shared" si="4"/>
        <v>7800</v>
      </c>
      <c r="AC90" s="326">
        <f t="shared" si="2"/>
        <v>-7800</v>
      </c>
      <c r="AD90" s="327" t="s">
        <v>84</v>
      </c>
      <c r="AE90" s="327" t="s">
        <v>70</v>
      </c>
      <c r="AF90" s="328" t="b">
        <v>1</v>
      </c>
      <c r="AG90" s="322"/>
      <c r="AH90" s="322" t="b">
        <v>0</v>
      </c>
      <c r="AI90" s="356" t="s">
        <v>2338</v>
      </c>
      <c r="AJ90" s="322" t="b">
        <v>0</v>
      </c>
      <c r="AK90" s="356" t="s">
        <v>2338</v>
      </c>
      <c r="AL90" s="322"/>
      <c r="AM90" s="322" t="b">
        <v>1</v>
      </c>
      <c r="AN90" s="322"/>
      <c r="AO90" s="327" t="s">
        <v>86</v>
      </c>
      <c r="AP90" s="317" t="s">
        <v>74</v>
      </c>
      <c r="AQ90" s="60"/>
      <c r="AR90" s="407"/>
      <c r="AS90" s="62"/>
      <c r="AT90" s="329"/>
      <c r="AU90" s="330"/>
      <c r="AV90" s="62"/>
      <c r="AW90" s="63"/>
      <c r="AX90" s="64"/>
      <c r="AY90" s="65"/>
      <c r="AZ90" s="66"/>
    </row>
    <row r="91" ht="15.75" customHeight="1">
      <c r="A91" s="59">
        <v>90.0</v>
      </c>
      <c r="B91" s="317">
        <v>19151.0</v>
      </c>
      <c r="C91" s="318">
        <v>45706.0</v>
      </c>
      <c r="D91" s="319">
        <v>45709.0</v>
      </c>
      <c r="E91" s="320"/>
      <c r="F91" s="321" t="s">
        <v>2339</v>
      </c>
      <c r="G91" s="318">
        <v>39338.0</v>
      </c>
      <c r="H91" s="317">
        <v>17.0</v>
      </c>
      <c r="I91" s="322"/>
      <c r="J91" s="321" t="s">
        <v>2340</v>
      </c>
      <c r="K91" s="322" t="s">
        <v>2341</v>
      </c>
      <c r="L91" s="403" t="s">
        <v>62</v>
      </c>
      <c r="M91" s="328" t="s">
        <v>63</v>
      </c>
      <c r="N91" s="322" t="s">
        <v>559</v>
      </c>
      <c r="O91" s="322" t="s">
        <v>202</v>
      </c>
      <c r="P91" s="317" t="s">
        <v>66</v>
      </c>
      <c r="Q91" s="322" t="s">
        <v>67</v>
      </c>
      <c r="R91" s="317" t="s">
        <v>67</v>
      </c>
      <c r="S91" s="322" t="s">
        <v>953</v>
      </c>
      <c r="T91" s="322" t="s">
        <v>67</v>
      </c>
      <c r="U91" s="323"/>
      <c r="V91" s="324"/>
      <c r="W91" s="324"/>
      <c r="X91" s="324"/>
      <c r="Y91" s="324"/>
      <c r="Z91" s="324">
        <v>13650.0</v>
      </c>
      <c r="AA91" s="324">
        <v>5850.0</v>
      </c>
      <c r="AB91" s="324">
        <f t="shared" si="4"/>
        <v>19500</v>
      </c>
      <c r="AC91" s="326">
        <f t="shared" si="2"/>
        <v>-19500</v>
      </c>
      <c r="AD91" s="327" t="s">
        <v>170</v>
      </c>
      <c r="AE91" s="327" t="s">
        <v>70</v>
      </c>
      <c r="AF91" s="328" t="b">
        <v>1</v>
      </c>
      <c r="AG91" s="322"/>
      <c r="AH91" s="322" t="b">
        <v>1</v>
      </c>
      <c r="AI91" s="322"/>
      <c r="AJ91" s="322" t="b">
        <v>1</v>
      </c>
      <c r="AK91" s="322"/>
      <c r="AL91" s="322"/>
      <c r="AM91" s="322" t="b">
        <v>1</v>
      </c>
      <c r="AN91" s="322"/>
      <c r="AO91" s="327" t="s">
        <v>86</v>
      </c>
      <c r="AP91" s="317" t="s">
        <v>95</v>
      </c>
      <c r="AQ91" s="60"/>
      <c r="AR91" s="407"/>
      <c r="AS91" s="62"/>
      <c r="AT91" s="329"/>
      <c r="AU91" s="330"/>
      <c r="AV91" s="62"/>
      <c r="AW91" s="63"/>
      <c r="AX91" s="64"/>
      <c r="AY91" s="65"/>
      <c r="AZ91" s="66"/>
    </row>
    <row r="92" ht="15.75" customHeight="1">
      <c r="A92" s="59">
        <v>91.0</v>
      </c>
      <c r="B92" s="317">
        <v>19155.0</v>
      </c>
      <c r="C92" s="318">
        <v>45706.0</v>
      </c>
      <c r="D92" s="319">
        <v>45709.0</v>
      </c>
      <c r="E92" s="320"/>
      <c r="F92" s="321" t="s">
        <v>2342</v>
      </c>
      <c r="G92" s="318">
        <v>44950.0</v>
      </c>
      <c r="H92" s="317">
        <v>2.0</v>
      </c>
      <c r="I92" s="322"/>
      <c r="J92" s="321" t="s">
        <v>2343</v>
      </c>
      <c r="K92" s="322" t="s">
        <v>2344</v>
      </c>
      <c r="L92" s="403" t="s">
        <v>62</v>
      </c>
      <c r="M92" s="328" t="s">
        <v>63</v>
      </c>
      <c r="N92" s="322" t="s">
        <v>799</v>
      </c>
      <c r="O92" s="322" t="s">
        <v>2053</v>
      </c>
      <c r="P92" s="317" t="s">
        <v>92</v>
      </c>
      <c r="Q92" s="322" t="s">
        <v>67</v>
      </c>
      <c r="R92" s="317" t="s">
        <v>67</v>
      </c>
      <c r="S92" s="322" t="s">
        <v>1017</v>
      </c>
      <c r="T92" s="322" t="s">
        <v>67</v>
      </c>
      <c r="U92" s="323"/>
      <c r="V92" s="324"/>
      <c r="W92" s="324"/>
      <c r="X92" s="324"/>
      <c r="Y92" s="324"/>
      <c r="Z92" s="324">
        <v>20475.0</v>
      </c>
      <c r="AA92" s="324">
        <v>8775.0</v>
      </c>
      <c r="AB92" s="324">
        <f t="shared" si="4"/>
        <v>29250</v>
      </c>
      <c r="AC92" s="326">
        <f t="shared" si="2"/>
        <v>-29250</v>
      </c>
      <c r="AD92" s="327" t="s">
        <v>170</v>
      </c>
      <c r="AE92" s="327" t="s">
        <v>70</v>
      </c>
      <c r="AF92" s="328" t="b">
        <v>1</v>
      </c>
      <c r="AG92" s="322"/>
      <c r="AH92" s="322" t="b">
        <v>1</v>
      </c>
      <c r="AI92" s="322"/>
      <c r="AJ92" s="322" t="b">
        <v>1</v>
      </c>
      <c r="AK92" s="322"/>
      <c r="AL92" s="322"/>
      <c r="AM92" s="322" t="b">
        <v>1</v>
      </c>
      <c r="AN92" s="322"/>
      <c r="AO92" s="327" t="s">
        <v>73</v>
      </c>
      <c r="AP92" s="317" t="s">
        <v>95</v>
      </c>
      <c r="AQ92" s="60"/>
      <c r="AR92" s="407"/>
      <c r="AS92" s="62"/>
      <c r="AT92" s="329"/>
      <c r="AU92" s="330"/>
      <c r="AV92" s="62"/>
      <c r="AW92" s="63"/>
      <c r="AX92" s="64"/>
      <c r="AY92" s="65"/>
      <c r="AZ92" s="66"/>
    </row>
    <row r="93" ht="15.75" customHeight="1">
      <c r="A93" s="163">
        <v>92.0</v>
      </c>
      <c r="B93" s="332">
        <v>19187.0</v>
      </c>
      <c r="C93" s="333">
        <v>45706.0</v>
      </c>
      <c r="D93" s="334">
        <v>45709.0</v>
      </c>
      <c r="E93" s="320"/>
      <c r="F93" s="335" t="s">
        <v>2345</v>
      </c>
      <c r="G93" s="333">
        <v>42254.0</v>
      </c>
      <c r="H93" s="332">
        <v>9.0</v>
      </c>
      <c r="I93" s="336"/>
      <c r="J93" s="335" t="s">
        <v>2346</v>
      </c>
      <c r="K93" s="336" t="s">
        <v>2347</v>
      </c>
      <c r="L93" s="406" t="s">
        <v>62</v>
      </c>
      <c r="M93" s="342" t="s">
        <v>63</v>
      </c>
      <c r="N93" s="336" t="s">
        <v>2348</v>
      </c>
      <c r="O93" s="336" t="s">
        <v>2349</v>
      </c>
      <c r="P93" s="332" t="s">
        <v>1247</v>
      </c>
      <c r="Q93" s="336" t="s">
        <v>67</v>
      </c>
      <c r="R93" s="332" t="s">
        <v>67</v>
      </c>
      <c r="S93" s="336" t="s">
        <v>2350</v>
      </c>
      <c r="T93" s="336" t="s">
        <v>67</v>
      </c>
      <c r="U93" s="337"/>
      <c r="V93" s="338"/>
      <c r="W93" s="338"/>
      <c r="X93" s="338"/>
      <c r="Y93" s="338"/>
      <c r="Z93" s="338">
        <v>5460.0</v>
      </c>
      <c r="AA93" s="338">
        <v>2340.0</v>
      </c>
      <c r="AB93" s="338">
        <f t="shared" si="4"/>
        <v>7800</v>
      </c>
      <c r="AC93" s="340">
        <f t="shared" si="2"/>
        <v>-7800</v>
      </c>
      <c r="AD93" s="341" t="s">
        <v>170</v>
      </c>
      <c r="AE93" s="341" t="s">
        <v>70</v>
      </c>
      <c r="AF93" s="342" t="b">
        <v>1</v>
      </c>
      <c r="AG93" s="336"/>
      <c r="AH93" s="336" t="b">
        <v>0</v>
      </c>
      <c r="AI93" s="352" t="s">
        <v>2351</v>
      </c>
      <c r="AJ93" s="336" t="b">
        <v>1</v>
      </c>
      <c r="AK93" s="336"/>
      <c r="AL93" s="336"/>
      <c r="AM93" s="336" t="b">
        <v>1</v>
      </c>
      <c r="AN93" s="336"/>
      <c r="AO93" s="341" t="s">
        <v>1417</v>
      </c>
      <c r="AP93" s="332" t="s">
        <v>95</v>
      </c>
      <c r="AQ93" s="164"/>
      <c r="AR93" s="408"/>
      <c r="AS93" s="353"/>
      <c r="AT93" s="354"/>
      <c r="AU93" s="355"/>
      <c r="AV93" s="353"/>
      <c r="AW93" s="217"/>
      <c r="AX93" s="218"/>
      <c r="AY93" s="219"/>
      <c r="AZ93" s="220"/>
    </row>
    <row r="94" ht="15.75" customHeight="1">
      <c r="A94" s="59">
        <v>93.0</v>
      </c>
      <c r="B94" s="317"/>
      <c r="C94" s="318"/>
      <c r="D94" s="319"/>
      <c r="E94" s="320"/>
      <c r="F94" s="321"/>
      <c r="G94" s="318"/>
      <c r="H94" s="318"/>
      <c r="I94" s="322"/>
      <c r="J94" s="322"/>
      <c r="K94" s="322"/>
      <c r="L94" s="403"/>
      <c r="M94" s="328"/>
      <c r="N94" s="322"/>
      <c r="O94" s="322"/>
      <c r="P94" s="317"/>
      <c r="Q94" s="322"/>
      <c r="R94" s="317"/>
      <c r="S94" s="322"/>
      <c r="T94" s="322"/>
      <c r="U94" s="323"/>
      <c r="V94" s="324"/>
      <c r="W94" s="324"/>
      <c r="X94" s="324"/>
      <c r="Y94" s="324"/>
      <c r="Z94" s="324"/>
      <c r="AA94" s="324"/>
      <c r="AB94" s="324">
        <f t="shared" si="4"/>
        <v>0</v>
      </c>
      <c r="AC94" s="326">
        <f t="shared" si="2"/>
        <v>0</v>
      </c>
      <c r="AD94" s="327"/>
      <c r="AE94" s="327"/>
      <c r="AF94" s="328" t="b">
        <v>0</v>
      </c>
      <c r="AG94" s="322"/>
      <c r="AH94" s="322" t="b">
        <v>0</v>
      </c>
      <c r="AI94" s="322"/>
      <c r="AJ94" s="322" t="b">
        <v>0</v>
      </c>
      <c r="AK94" s="322"/>
      <c r="AL94" s="322"/>
      <c r="AM94" s="322" t="b">
        <v>0</v>
      </c>
      <c r="AN94" s="322"/>
      <c r="AO94" s="327"/>
      <c r="AP94" s="317"/>
      <c r="AQ94" s="60"/>
      <c r="AR94" s="407"/>
      <c r="AS94" s="62"/>
      <c r="AT94" s="329"/>
      <c r="AU94" s="330"/>
      <c r="AV94" s="62"/>
      <c r="AW94" s="63"/>
      <c r="AX94" s="64"/>
      <c r="AY94" s="65"/>
      <c r="AZ94" s="66"/>
    </row>
    <row r="95" ht="15.75" customHeight="1">
      <c r="A95" s="59">
        <v>94.0</v>
      </c>
      <c r="B95" s="317"/>
      <c r="C95" s="318"/>
      <c r="D95" s="319"/>
      <c r="E95" s="320"/>
      <c r="F95" s="321"/>
      <c r="G95" s="318"/>
      <c r="H95" s="318"/>
      <c r="I95" s="322"/>
      <c r="J95" s="322"/>
      <c r="K95" s="322"/>
      <c r="L95" s="403"/>
      <c r="M95" s="328"/>
      <c r="N95" s="322"/>
      <c r="O95" s="322"/>
      <c r="P95" s="317"/>
      <c r="Q95" s="322"/>
      <c r="R95" s="317"/>
      <c r="S95" s="322"/>
      <c r="T95" s="322"/>
      <c r="U95" s="323"/>
      <c r="V95" s="324"/>
      <c r="W95" s="324"/>
      <c r="X95" s="324"/>
      <c r="Y95" s="324"/>
      <c r="Z95" s="324"/>
      <c r="AA95" s="324"/>
      <c r="AB95" s="324">
        <f t="shared" si="4"/>
        <v>0</v>
      </c>
      <c r="AC95" s="326">
        <f t="shared" si="2"/>
        <v>0</v>
      </c>
      <c r="AD95" s="327"/>
      <c r="AE95" s="327"/>
      <c r="AF95" s="328" t="b">
        <v>0</v>
      </c>
      <c r="AG95" s="322"/>
      <c r="AH95" s="322" t="b">
        <v>0</v>
      </c>
      <c r="AI95" s="322"/>
      <c r="AJ95" s="322" t="b">
        <v>0</v>
      </c>
      <c r="AK95" s="322"/>
      <c r="AL95" s="322"/>
      <c r="AM95" s="322" t="b">
        <v>0</v>
      </c>
      <c r="AN95" s="322"/>
      <c r="AO95" s="327"/>
      <c r="AP95" s="317"/>
      <c r="AQ95" s="60"/>
      <c r="AR95" s="407"/>
      <c r="AS95" s="62"/>
      <c r="AT95" s="329"/>
      <c r="AU95" s="330"/>
      <c r="AV95" s="62"/>
      <c r="AW95" s="63"/>
      <c r="AX95" s="64"/>
      <c r="AY95" s="65"/>
      <c r="AZ95" s="66"/>
    </row>
    <row r="96" ht="15.75" customHeight="1">
      <c r="A96" s="59">
        <v>95.0</v>
      </c>
      <c r="B96" s="317"/>
      <c r="C96" s="318"/>
      <c r="D96" s="319"/>
      <c r="E96" s="320"/>
      <c r="F96" s="321"/>
      <c r="G96" s="318"/>
      <c r="H96" s="318"/>
      <c r="I96" s="322"/>
      <c r="J96" s="322"/>
      <c r="K96" s="322"/>
      <c r="L96" s="322"/>
      <c r="M96" s="328"/>
      <c r="N96" s="322"/>
      <c r="O96" s="322"/>
      <c r="P96" s="317"/>
      <c r="Q96" s="322"/>
      <c r="R96" s="317"/>
      <c r="S96" s="322"/>
      <c r="T96" s="322"/>
      <c r="U96" s="323"/>
      <c r="V96" s="324"/>
      <c r="W96" s="324"/>
      <c r="X96" s="324"/>
      <c r="Y96" s="324"/>
      <c r="Z96" s="324"/>
      <c r="AA96" s="324"/>
      <c r="AB96" s="324">
        <f t="shared" si="4"/>
        <v>0</v>
      </c>
      <c r="AC96" s="326">
        <f t="shared" si="2"/>
        <v>0</v>
      </c>
      <c r="AD96" s="327"/>
      <c r="AE96" s="327"/>
      <c r="AF96" s="328" t="b">
        <v>0</v>
      </c>
      <c r="AG96" s="322"/>
      <c r="AH96" s="322" t="b">
        <v>0</v>
      </c>
      <c r="AI96" s="322"/>
      <c r="AJ96" s="322" t="b">
        <v>0</v>
      </c>
      <c r="AK96" s="322"/>
      <c r="AL96" s="322"/>
      <c r="AM96" s="322" t="b">
        <v>0</v>
      </c>
      <c r="AN96" s="322"/>
      <c r="AO96" s="327"/>
      <c r="AP96" s="317"/>
      <c r="AQ96" s="60"/>
      <c r="AR96" s="407"/>
      <c r="AS96" s="62"/>
      <c r="AT96" s="329"/>
      <c r="AU96" s="330"/>
      <c r="AV96" s="62"/>
      <c r="AW96" s="63"/>
      <c r="AX96" s="64"/>
      <c r="AY96" s="65"/>
      <c r="AZ96" s="66"/>
    </row>
    <row r="97" ht="15.75" customHeight="1">
      <c r="A97" s="59">
        <v>96.0</v>
      </c>
      <c r="B97" s="317"/>
      <c r="C97" s="318"/>
      <c r="D97" s="319"/>
      <c r="E97" s="320"/>
      <c r="F97" s="321"/>
      <c r="G97" s="318"/>
      <c r="H97" s="318"/>
      <c r="I97" s="322"/>
      <c r="J97" s="322"/>
      <c r="K97" s="322"/>
      <c r="L97" s="322"/>
      <c r="M97" s="328"/>
      <c r="N97" s="322"/>
      <c r="O97" s="322"/>
      <c r="P97" s="317"/>
      <c r="Q97" s="322"/>
      <c r="R97" s="317"/>
      <c r="S97" s="322"/>
      <c r="T97" s="322"/>
      <c r="U97" s="323"/>
      <c r="V97" s="324"/>
      <c r="W97" s="324"/>
      <c r="X97" s="324"/>
      <c r="Y97" s="324"/>
      <c r="Z97" s="324"/>
      <c r="AA97" s="324"/>
      <c r="AB97" s="324">
        <f t="shared" si="4"/>
        <v>0</v>
      </c>
      <c r="AC97" s="326">
        <f t="shared" si="2"/>
        <v>0</v>
      </c>
      <c r="AD97" s="327"/>
      <c r="AE97" s="327"/>
      <c r="AF97" s="328" t="b">
        <v>0</v>
      </c>
      <c r="AG97" s="322"/>
      <c r="AH97" s="322" t="b">
        <v>0</v>
      </c>
      <c r="AI97" s="322"/>
      <c r="AJ97" s="322" t="b">
        <v>0</v>
      </c>
      <c r="AK97" s="322"/>
      <c r="AL97" s="322"/>
      <c r="AM97" s="322" t="b">
        <v>0</v>
      </c>
      <c r="AN97" s="322"/>
      <c r="AO97" s="327"/>
      <c r="AP97" s="317"/>
      <c r="AQ97" s="60"/>
      <c r="AR97" s="407"/>
      <c r="AS97" s="62"/>
      <c r="AT97" s="329"/>
      <c r="AU97" s="330"/>
      <c r="AV97" s="62"/>
      <c r="AW97" s="63"/>
      <c r="AX97" s="64"/>
      <c r="AY97" s="65"/>
      <c r="AZ97" s="66"/>
    </row>
    <row r="98" ht="15.75" customHeight="1">
      <c r="A98" s="59">
        <v>97.0</v>
      </c>
      <c r="B98" s="317"/>
      <c r="C98" s="318"/>
      <c r="D98" s="319"/>
      <c r="E98" s="320"/>
      <c r="F98" s="321"/>
      <c r="G98" s="318"/>
      <c r="H98" s="318"/>
      <c r="I98" s="322"/>
      <c r="J98" s="322"/>
      <c r="K98" s="322"/>
      <c r="L98" s="322"/>
      <c r="M98" s="328"/>
      <c r="N98" s="322"/>
      <c r="O98" s="322"/>
      <c r="P98" s="317"/>
      <c r="Q98" s="322"/>
      <c r="R98" s="317"/>
      <c r="S98" s="322"/>
      <c r="T98" s="322"/>
      <c r="U98" s="323"/>
      <c r="V98" s="324"/>
      <c r="W98" s="324"/>
      <c r="X98" s="324"/>
      <c r="Y98" s="324"/>
      <c r="Z98" s="324"/>
      <c r="AA98" s="324"/>
      <c r="AB98" s="324">
        <f t="shared" si="4"/>
        <v>0</v>
      </c>
      <c r="AC98" s="326">
        <f t="shared" si="2"/>
        <v>0</v>
      </c>
      <c r="AD98" s="327"/>
      <c r="AE98" s="327"/>
      <c r="AF98" s="328" t="b">
        <v>0</v>
      </c>
      <c r="AG98" s="322"/>
      <c r="AH98" s="322" t="b">
        <v>0</v>
      </c>
      <c r="AI98" s="322"/>
      <c r="AJ98" s="322" t="b">
        <v>0</v>
      </c>
      <c r="AK98" s="322"/>
      <c r="AL98" s="322"/>
      <c r="AM98" s="322" t="b">
        <v>0</v>
      </c>
      <c r="AN98" s="322"/>
      <c r="AO98" s="327"/>
      <c r="AP98" s="317"/>
      <c r="AQ98" s="60"/>
      <c r="AR98" s="407"/>
      <c r="AS98" s="62"/>
      <c r="AT98" s="329"/>
      <c r="AU98" s="330"/>
      <c r="AV98" s="62"/>
      <c r="AW98" s="63"/>
      <c r="AX98" s="64"/>
      <c r="AY98" s="65"/>
      <c r="AZ98" s="66"/>
    </row>
    <row r="99" ht="15.75" customHeight="1">
      <c r="A99" s="59">
        <v>98.0</v>
      </c>
      <c r="B99" s="317"/>
      <c r="C99" s="318"/>
      <c r="D99" s="319"/>
      <c r="E99" s="320"/>
      <c r="F99" s="321"/>
      <c r="G99" s="318"/>
      <c r="H99" s="318"/>
      <c r="I99" s="322"/>
      <c r="J99" s="322"/>
      <c r="K99" s="322"/>
      <c r="L99" s="322"/>
      <c r="M99" s="328"/>
      <c r="N99" s="322"/>
      <c r="O99" s="322"/>
      <c r="P99" s="317"/>
      <c r="Q99" s="322"/>
      <c r="R99" s="317"/>
      <c r="S99" s="322"/>
      <c r="T99" s="322"/>
      <c r="U99" s="323"/>
      <c r="V99" s="324"/>
      <c r="W99" s="324"/>
      <c r="X99" s="324"/>
      <c r="Y99" s="324"/>
      <c r="Z99" s="324"/>
      <c r="AA99" s="324"/>
      <c r="AB99" s="324">
        <f t="shared" si="4"/>
        <v>0</v>
      </c>
      <c r="AC99" s="326">
        <f t="shared" si="2"/>
        <v>0</v>
      </c>
      <c r="AD99" s="327"/>
      <c r="AE99" s="327"/>
      <c r="AF99" s="328" t="b">
        <v>0</v>
      </c>
      <c r="AG99" s="322"/>
      <c r="AH99" s="322" t="b">
        <v>0</v>
      </c>
      <c r="AI99" s="322"/>
      <c r="AJ99" s="322" t="b">
        <v>0</v>
      </c>
      <c r="AK99" s="322"/>
      <c r="AL99" s="322"/>
      <c r="AM99" s="322" t="b">
        <v>0</v>
      </c>
      <c r="AN99" s="322"/>
      <c r="AO99" s="327"/>
      <c r="AP99" s="317"/>
      <c r="AQ99" s="60"/>
      <c r="AR99" s="407"/>
      <c r="AS99" s="62"/>
      <c r="AT99" s="329"/>
      <c r="AU99" s="330"/>
      <c r="AV99" s="62"/>
      <c r="AW99" s="63"/>
      <c r="AX99" s="64"/>
      <c r="AY99" s="65"/>
      <c r="AZ99" s="66"/>
    </row>
    <row r="100" ht="15.75" customHeight="1">
      <c r="A100" s="59">
        <v>99.0</v>
      </c>
      <c r="B100" s="317"/>
      <c r="C100" s="318"/>
      <c r="D100" s="319"/>
      <c r="E100" s="320"/>
      <c r="F100" s="321"/>
      <c r="G100" s="318"/>
      <c r="H100" s="318"/>
      <c r="I100" s="322"/>
      <c r="J100" s="322"/>
      <c r="K100" s="322"/>
      <c r="L100" s="322"/>
      <c r="M100" s="328"/>
      <c r="N100" s="322"/>
      <c r="O100" s="322"/>
      <c r="P100" s="317"/>
      <c r="Q100" s="322"/>
      <c r="R100" s="317"/>
      <c r="S100" s="322"/>
      <c r="T100" s="322"/>
      <c r="U100" s="323"/>
      <c r="V100" s="324"/>
      <c r="W100" s="324"/>
      <c r="X100" s="324"/>
      <c r="Y100" s="324"/>
      <c r="Z100" s="324"/>
      <c r="AA100" s="324"/>
      <c r="AB100" s="324">
        <f t="shared" si="4"/>
        <v>0</v>
      </c>
      <c r="AC100" s="326">
        <f t="shared" si="2"/>
        <v>0</v>
      </c>
      <c r="AD100" s="327"/>
      <c r="AE100" s="327"/>
      <c r="AF100" s="328" t="b">
        <v>0</v>
      </c>
      <c r="AG100" s="322"/>
      <c r="AH100" s="322" t="b">
        <v>0</v>
      </c>
      <c r="AI100" s="322"/>
      <c r="AJ100" s="322" t="b">
        <v>0</v>
      </c>
      <c r="AK100" s="322"/>
      <c r="AL100" s="322"/>
      <c r="AM100" s="322" t="b">
        <v>0</v>
      </c>
      <c r="AN100" s="322"/>
      <c r="AO100" s="327"/>
      <c r="AP100" s="317"/>
      <c r="AQ100" s="60"/>
      <c r="AR100" s="407"/>
      <c r="AS100" s="62"/>
      <c r="AT100" s="329"/>
      <c r="AU100" s="330"/>
      <c r="AV100" s="62"/>
      <c r="AW100" s="63"/>
      <c r="AX100" s="64"/>
      <c r="AY100" s="65"/>
      <c r="AZ100" s="66"/>
    </row>
    <row r="101" ht="15.75" customHeight="1">
      <c r="A101" s="59">
        <v>100.0</v>
      </c>
      <c r="B101" s="317"/>
      <c r="C101" s="318"/>
      <c r="D101" s="319"/>
      <c r="E101" s="320"/>
      <c r="F101" s="321"/>
      <c r="G101" s="318"/>
      <c r="H101" s="318"/>
      <c r="I101" s="322"/>
      <c r="J101" s="322"/>
      <c r="K101" s="322"/>
      <c r="L101" s="322"/>
      <c r="M101" s="328"/>
      <c r="N101" s="322"/>
      <c r="O101" s="322"/>
      <c r="P101" s="317"/>
      <c r="Q101" s="322"/>
      <c r="R101" s="317"/>
      <c r="S101" s="322"/>
      <c r="T101" s="322"/>
      <c r="U101" s="323"/>
      <c r="V101" s="324"/>
      <c r="W101" s="324"/>
      <c r="X101" s="324"/>
      <c r="Y101" s="324"/>
      <c r="Z101" s="324"/>
      <c r="AA101" s="324"/>
      <c r="AB101" s="324">
        <f t="shared" si="4"/>
        <v>0</v>
      </c>
      <c r="AC101" s="326">
        <f t="shared" si="2"/>
        <v>0</v>
      </c>
      <c r="AD101" s="327"/>
      <c r="AE101" s="327"/>
      <c r="AF101" s="328" t="b">
        <v>0</v>
      </c>
      <c r="AG101" s="322"/>
      <c r="AH101" s="322" t="b">
        <v>0</v>
      </c>
      <c r="AI101" s="322"/>
      <c r="AJ101" s="322" t="b">
        <v>0</v>
      </c>
      <c r="AK101" s="322"/>
      <c r="AL101" s="322"/>
      <c r="AM101" s="322" t="b">
        <v>0</v>
      </c>
      <c r="AN101" s="322"/>
      <c r="AO101" s="327"/>
      <c r="AP101" s="317"/>
      <c r="AQ101" s="60"/>
      <c r="AR101" s="407"/>
      <c r="AS101" s="62"/>
      <c r="AT101" s="329"/>
      <c r="AU101" s="330"/>
      <c r="AV101" s="62"/>
      <c r="AW101" s="63"/>
      <c r="AX101" s="64"/>
      <c r="AY101" s="65"/>
      <c r="AZ101" s="66"/>
    </row>
    <row r="102" ht="15.75" customHeight="1">
      <c r="A102" s="59">
        <v>101.0</v>
      </c>
      <c r="B102" s="317"/>
      <c r="C102" s="318"/>
      <c r="D102" s="319"/>
      <c r="E102" s="320"/>
      <c r="F102" s="321"/>
      <c r="G102" s="318"/>
      <c r="H102" s="318"/>
      <c r="I102" s="322"/>
      <c r="J102" s="322"/>
      <c r="K102" s="322"/>
      <c r="L102" s="322"/>
      <c r="M102" s="328"/>
      <c r="N102" s="322"/>
      <c r="O102" s="322"/>
      <c r="P102" s="317"/>
      <c r="Q102" s="322"/>
      <c r="R102" s="317"/>
      <c r="S102" s="322"/>
      <c r="T102" s="322"/>
      <c r="U102" s="323"/>
      <c r="V102" s="324"/>
      <c r="W102" s="324"/>
      <c r="X102" s="324"/>
      <c r="Y102" s="324"/>
      <c r="Z102" s="324"/>
      <c r="AA102" s="324"/>
      <c r="AB102" s="324">
        <f t="shared" si="4"/>
        <v>0</v>
      </c>
      <c r="AC102" s="326">
        <f t="shared" si="2"/>
        <v>0</v>
      </c>
      <c r="AD102" s="327"/>
      <c r="AE102" s="327"/>
      <c r="AF102" s="328" t="b">
        <v>0</v>
      </c>
      <c r="AG102" s="322"/>
      <c r="AH102" s="322" t="b">
        <v>0</v>
      </c>
      <c r="AI102" s="322"/>
      <c r="AJ102" s="322" t="b">
        <v>0</v>
      </c>
      <c r="AK102" s="322"/>
      <c r="AL102" s="322"/>
      <c r="AM102" s="322" t="b">
        <v>0</v>
      </c>
      <c r="AN102" s="322"/>
      <c r="AO102" s="327"/>
      <c r="AP102" s="317"/>
      <c r="AQ102" s="60"/>
      <c r="AR102" s="407"/>
      <c r="AS102" s="62"/>
      <c r="AT102" s="329"/>
      <c r="AU102" s="330"/>
      <c r="AV102" s="62"/>
      <c r="AW102" s="63"/>
      <c r="AX102" s="64"/>
      <c r="AY102" s="65"/>
      <c r="AZ102" s="66"/>
    </row>
    <row r="103" ht="15.75" customHeight="1">
      <c r="A103" s="59">
        <v>102.0</v>
      </c>
      <c r="B103" s="317"/>
      <c r="C103" s="318"/>
      <c r="D103" s="319"/>
      <c r="E103" s="320"/>
      <c r="F103" s="321"/>
      <c r="G103" s="318"/>
      <c r="H103" s="318"/>
      <c r="I103" s="322"/>
      <c r="J103" s="322"/>
      <c r="K103" s="322"/>
      <c r="L103" s="322"/>
      <c r="M103" s="328"/>
      <c r="N103" s="322"/>
      <c r="O103" s="322"/>
      <c r="P103" s="317"/>
      <c r="Q103" s="322"/>
      <c r="R103" s="317"/>
      <c r="S103" s="322"/>
      <c r="T103" s="322"/>
      <c r="U103" s="323"/>
      <c r="V103" s="324"/>
      <c r="W103" s="324"/>
      <c r="X103" s="324"/>
      <c r="Y103" s="324"/>
      <c r="Z103" s="324"/>
      <c r="AA103" s="324"/>
      <c r="AB103" s="324">
        <f t="shared" si="4"/>
        <v>0</v>
      </c>
      <c r="AC103" s="326">
        <f t="shared" si="2"/>
        <v>0</v>
      </c>
      <c r="AD103" s="327"/>
      <c r="AE103" s="327"/>
      <c r="AF103" s="328" t="b">
        <v>0</v>
      </c>
      <c r="AG103" s="322"/>
      <c r="AH103" s="322" t="b">
        <v>0</v>
      </c>
      <c r="AI103" s="322"/>
      <c r="AJ103" s="322" t="b">
        <v>0</v>
      </c>
      <c r="AK103" s="322"/>
      <c r="AL103" s="322"/>
      <c r="AM103" s="322" t="b">
        <v>0</v>
      </c>
      <c r="AN103" s="322"/>
      <c r="AO103" s="327"/>
      <c r="AP103" s="317"/>
      <c r="AQ103" s="60"/>
      <c r="AR103" s="407"/>
      <c r="AS103" s="62"/>
      <c r="AT103" s="329"/>
      <c r="AU103" s="330"/>
      <c r="AV103" s="62"/>
      <c r="AW103" s="63"/>
      <c r="AX103" s="64"/>
      <c r="AY103" s="65"/>
      <c r="AZ103" s="66"/>
    </row>
    <row r="104" ht="15.75" customHeight="1">
      <c r="A104" s="59">
        <v>103.0</v>
      </c>
      <c r="B104" s="317"/>
      <c r="C104" s="318"/>
      <c r="D104" s="319"/>
      <c r="E104" s="320"/>
      <c r="F104" s="321"/>
      <c r="G104" s="318"/>
      <c r="H104" s="318"/>
      <c r="I104" s="322"/>
      <c r="J104" s="322"/>
      <c r="K104" s="322"/>
      <c r="L104" s="322"/>
      <c r="M104" s="328"/>
      <c r="N104" s="322"/>
      <c r="O104" s="322"/>
      <c r="P104" s="317"/>
      <c r="Q104" s="322"/>
      <c r="R104" s="317"/>
      <c r="S104" s="322"/>
      <c r="T104" s="322"/>
      <c r="U104" s="323"/>
      <c r="V104" s="324"/>
      <c r="W104" s="324"/>
      <c r="X104" s="324"/>
      <c r="Y104" s="324"/>
      <c r="Z104" s="324"/>
      <c r="AA104" s="324"/>
      <c r="AB104" s="324">
        <f t="shared" si="4"/>
        <v>0</v>
      </c>
      <c r="AC104" s="326">
        <f t="shared" si="2"/>
        <v>0</v>
      </c>
      <c r="AD104" s="327"/>
      <c r="AE104" s="327"/>
      <c r="AF104" s="328" t="b">
        <v>0</v>
      </c>
      <c r="AG104" s="322"/>
      <c r="AH104" s="322" t="b">
        <v>0</v>
      </c>
      <c r="AI104" s="322"/>
      <c r="AJ104" s="322" t="b">
        <v>0</v>
      </c>
      <c r="AK104" s="322"/>
      <c r="AL104" s="322"/>
      <c r="AM104" s="322" t="b">
        <v>0</v>
      </c>
      <c r="AN104" s="322"/>
      <c r="AO104" s="327"/>
      <c r="AP104" s="317"/>
      <c r="AQ104" s="60"/>
      <c r="AR104" s="407"/>
      <c r="AS104" s="62"/>
      <c r="AT104" s="329"/>
      <c r="AU104" s="330"/>
      <c r="AV104" s="62"/>
      <c r="AW104" s="63"/>
      <c r="AX104" s="64"/>
      <c r="AY104" s="65"/>
      <c r="AZ104" s="66"/>
    </row>
    <row r="105" ht="15.75" customHeight="1">
      <c r="A105" s="59">
        <v>104.0</v>
      </c>
      <c r="B105" s="317"/>
      <c r="C105" s="318"/>
      <c r="D105" s="319"/>
      <c r="E105" s="320"/>
      <c r="F105" s="321"/>
      <c r="G105" s="318"/>
      <c r="H105" s="318"/>
      <c r="I105" s="322"/>
      <c r="J105" s="322"/>
      <c r="K105" s="322"/>
      <c r="L105" s="322"/>
      <c r="M105" s="328"/>
      <c r="N105" s="322"/>
      <c r="O105" s="322"/>
      <c r="P105" s="317"/>
      <c r="Q105" s="322"/>
      <c r="R105" s="317"/>
      <c r="S105" s="322"/>
      <c r="T105" s="322"/>
      <c r="U105" s="323"/>
      <c r="V105" s="324"/>
      <c r="W105" s="324"/>
      <c r="X105" s="324"/>
      <c r="Y105" s="324"/>
      <c r="Z105" s="324"/>
      <c r="AA105" s="324"/>
      <c r="AB105" s="324">
        <f t="shared" si="4"/>
        <v>0</v>
      </c>
      <c r="AC105" s="326">
        <f t="shared" si="2"/>
        <v>0</v>
      </c>
      <c r="AD105" s="327"/>
      <c r="AE105" s="327"/>
      <c r="AF105" s="328" t="b">
        <v>0</v>
      </c>
      <c r="AG105" s="322"/>
      <c r="AH105" s="322" t="b">
        <v>0</v>
      </c>
      <c r="AI105" s="322"/>
      <c r="AJ105" s="322" t="b">
        <v>0</v>
      </c>
      <c r="AK105" s="322"/>
      <c r="AL105" s="322"/>
      <c r="AM105" s="322" t="b">
        <v>0</v>
      </c>
      <c r="AN105" s="322"/>
      <c r="AO105" s="327"/>
      <c r="AP105" s="317"/>
      <c r="AQ105" s="60"/>
      <c r="AR105" s="407"/>
      <c r="AS105" s="62"/>
      <c r="AT105" s="329"/>
      <c r="AU105" s="330"/>
      <c r="AV105" s="62"/>
      <c r="AW105" s="63"/>
      <c r="AX105" s="64"/>
      <c r="AY105" s="65"/>
      <c r="AZ105" s="66"/>
    </row>
    <row r="106" ht="15.75" customHeight="1">
      <c r="A106" s="59">
        <v>105.0</v>
      </c>
      <c r="B106" s="317"/>
      <c r="C106" s="318"/>
      <c r="D106" s="319"/>
      <c r="E106" s="320"/>
      <c r="F106" s="321"/>
      <c r="G106" s="318"/>
      <c r="H106" s="318"/>
      <c r="I106" s="322"/>
      <c r="J106" s="322"/>
      <c r="K106" s="322"/>
      <c r="L106" s="322"/>
      <c r="M106" s="328"/>
      <c r="N106" s="322"/>
      <c r="O106" s="322"/>
      <c r="P106" s="317"/>
      <c r="Q106" s="322"/>
      <c r="R106" s="317"/>
      <c r="S106" s="322"/>
      <c r="T106" s="322"/>
      <c r="U106" s="323"/>
      <c r="V106" s="324"/>
      <c r="W106" s="324"/>
      <c r="X106" s="324"/>
      <c r="Y106" s="324"/>
      <c r="Z106" s="324"/>
      <c r="AA106" s="324"/>
      <c r="AB106" s="324">
        <f t="shared" si="4"/>
        <v>0</v>
      </c>
      <c r="AC106" s="326">
        <f t="shared" si="2"/>
        <v>0</v>
      </c>
      <c r="AD106" s="327"/>
      <c r="AE106" s="327"/>
      <c r="AF106" s="328" t="b">
        <v>0</v>
      </c>
      <c r="AG106" s="322"/>
      <c r="AH106" s="322" t="b">
        <v>0</v>
      </c>
      <c r="AI106" s="322"/>
      <c r="AJ106" s="322" t="b">
        <v>0</v>
      </c>
      <c r="AK106" s="322"/>
      <c r="AL106" s="322"/>
      <c r="AM106" s="322" t="b">
        <v>0</v>
      </c>
      <c r="AN106" s="322"/>
      <c r="AO106" s="327"/>
      <c r="AP106" s="317"/>
      <c r="AQ106" s="60"/>
      <c r="AR106" s="407"/>
      <c r="AS106" s="62"/>
      <c r="AT106" s="329"/>
      <c r="AU106" s="330"/>
      <c r="AV106" s="62"/>
      <c r="AW106" s="63"/>
      <c r="AX106" s="64"/>
      <c r="AY106" s="65"/>
      <c r="AZ106" s="66"/>
    </row>
    <row r="107" ht="15.75" customHeight="1">
      <c r="A107" s="59">
        <v>106.0</v>
      </c>
      <c r="B107" s="317"/>
      <c r="C107" s="318"/>
      <c r="D107" s="319"/>
      <c r="E107" s="320"/>
      <c r="F107" s="321"/>
      <c r="G107" s="318"/>
      <c r="H107" s="318"/>
      <c r="I107" s="322"/>
      <c r="J107" s="322"/>
      <c r="K107" s="322"/>
      <c r="L107" s="322"/>
      <c r="M107" s="328"/>
      <c r="N107" s="322"/>
      <c r="O107" s="322"/>
      <c r="P107" s="317"/>
      <c r="Q107" s="322"/>
      <c r="R107" s="317"/>
      <c r="S107" s="322"/>
      <c r="T107" s="322"/>
      <c r="U107" s="323"/>
      <c r="V107" s="324"/>
      <c r="W107" s="324"/>
      <c r="X107" s="324"/>
      <c r="Y107" s="324"/>
      <c r="Z107" s="324"/>
      <c r="AA107" s="324"/>
      <c r="AB107" s="324">
        <f t="shared" si="4"/>
        <v>0</v>
      </c>
      <c r="AC107" s="326">
        <f t="shared" si="2"/>
        <v>0</v>
      </c>
      <c r="AD107" s="327"/>
      <c r="AE107" s="327"/>
      <c r="AF107" s="328" t="b">
        <v>0</v>
      </c>
      <c r="AG107" s="322"/>
      <c r="AH107" s="322" t="b">
        <v>0</v>
      </c>
      <c r="AI107" s="322"/>
      <c r="AJ107" s="322" t="b">
        <v>0</v>
      </c>
      <c r="AK107" s="322"/>
      <c r="AL107" s="322"/>
      <c r="AM107" s="322" t="b">
        <v>0</v>
      </c>
      <c r="AN107" s="322"/>
      <c r="AO107" s="327"/>
      <c r="AP107" s="317"/>
      <c r="AQ107" s="60"/>
      <c r="AR107" s="407"/>
      <c r="AS107" s="62"/>
      <c r="AT107" s="329"/>
      <c r="AU107" s="330"/>
      <c r="AV107" s="62"/>
      <c r="AW107" s="63"/>
      <c r="AX107" s="64"/>
      <c r="AY107" s="65"/>
      <c r="AZ107" s="66"/>
    </row>
    <row r="108" ht="15.75" customHeight="1">
      <c r="A108" s="59">
        <v>107.0</v>
      </c>
      <c r="B108" s="317"/>
      <c r="C108" s="318"/>
      <c r="D108" s="319"/>
      <c r="E108" s="320"/>
      <c r="F108" s="321"/>
      <c r="G108" s="318"/>
      <c r="H108" s="318"/>
      <c r="I108" s="322"/>
      <c r="J108" s="322"/>
      <c r="K108" s="322"/>
      <c r="L108" s="322"/>
      <c r="M108" s="328"/>
      <c r="N108" s="322"/>
      <c r="O108" s="322"/>
      <c r="P108" s="317"/>
      <c r="Q108" s="322"/>
      <c r="R108" s="317"/>
      <c r="S108" s="322"/>
      <c r="T108" s="322"/>
      <c r="U108" s="323"/>
      <c r="V108" s="324"/>
      <c r="W108" s="324"/>
      <c r="X108" s="324"/>
      <c r="Y108" s="324"/>
      <c r="Z108" s="324"/>
      <c r="AA108" s="324"/>
      <c r="AB108" s="324">
        <f t="shared" si="4"/>
        <v>0</v>
      </c>
      <c r="AC108" s="326">
        <f t="shared" si="2"/>
        <v>0</v>
      </c>
      <c r="AD108" s="327"/>
      <c r="AE108" s="327"/>
      <c r="AF108" s="328" t="b">
        <v>0</v>
      </c>
      <c r="AG108" s="322"/>
      <c r="AH108" s="322" t="b">
        <v>0</v>
      </c>
      <c r="AI108" s="322"/>
      <c r="AJ108" s="322" t="b">
        <v>0</v>
      </c>
      <c r="AK108" s="322"/>
      <c r="AL108" s="322"/>
      <c r="AM108" s="322" t="b">
        <v>0</v>
      </c>
      <c r="AN108" s="322"/>
      <c r="AO108" s="327"/>
      <c r="AP108" s="317"/>
      <c r="AQ108" s="60"/>
      <c r="AR108" s="407"/>
      <c r="AS108" s="62"/>
      <c r="AT108" s="329"/>
      <c r="AU108" s="330"/>
      <c r="AV108" s="62"/>
      <c r="AW108" s="63"/>
      <c r="AX108" s="64"/>
      <c r="AY108" s="65"/>
      <c r="AZ108" s="66"/>
    </row>
    <row r="109" ht="15.75" customHeight="1">
      <c r="A109" s="59">
        <v>108.0</v>
      </c>
      <c r="B109" s="317"/>
      <c r="C109" s="318"/>
      <c r="D109" s="319"/>
      <c r="E109" s="320"/>
      <c r="F109" s="321"/>
      <c r="G109" s="318"/>
      <c r="H109" s="318"/>
      <c r="I109" s="322"/>
      <c r="J109" s="322"/>
      <c r="K109" s="322"/>
      <c r="L109" s="322"/>
      <c r="M109" s="328"/>
      <c r="N109" s="322"/>
      <c r="O109" s="322"/>
      <c r="P109" s="317"/>
      <c r="Q109" s="322"/>
      <c r="R109" s="317"/>
      <c r="S109" s="322"/>
      <c r="T109" s="322"/>
      <c r="U109" s="323"/>
      <c r="V109" s="324"/>
      <c r="W109" s="324"/>
      <c r="X109" s="324"/>
      <c r="Y109" s="324"/>
      <c r="Z109" s="324"/>
      <c r="AA109" s="324"/>
      <c r="AB109" s="324">
        <f t="shared" si="4"/>
        <v>0</v>
      </c>
      <c r="AC109" s="326">
        <f t="shared" si="2"/>
        <v>0</v>
      </c>
      <c r="AD109" s="327"/>
      <c r="AE109" s="327"/>
      <c r="AF109" s="328" t="b">
        <v>0</v>
      </c>
      <c r="AG109" s="322"/>
      <c r="AH109" s="322" t="b">
        <v>0</v>
      </c>
      <c r="AI109" s="322"/>
      <c r="AJ109" s="322" t="b">
        <v>0</v>
      </c>
      <c r="AK109" s="322"/>
      <c r="AL109" s="322"/>
      <c r="AM109" s="322" t="b">
        <v>0</v>
      </c>
      <c r="AN109" s="322"/>
      <c r="AO109" s="327"/>
      <c r="AP109" s="317"/>
      <c r="AQ109" s="60"/>
      <c r="AR109" s="407"/>
      <c r="AS109" s="62"/>
      <c r="AT109" s="329"/>
      <c r="AU109" s="330"/>
      <c r="AV109" s="62"/>
      <c r="AW109" s="63"/>
      <c r="AX109" s="64"/>
      <c r="AY109" s="65"/>
      <c r="AZ109" s="66"/>
    </row>
    <row r="110" ht="15.75" customHeight="1">
      <c r="A110" s="59">
        <v>109.0</v>
      </c>
      <c r="B110" s="317"/>
      <c r="C110" s="318"/>
      <c r="D110" s="319"/>
      <c r="E110" s="320"/>
      <c r="F110" s="321"/>
      <c r="G110" s="318"/>
      <c r="H110" s="318"/>
      <c r="I110" s="322"/>
      <c r="J110" s="322"/>
      <c r="K110" s="322"/>
      <c r="L110" s="322"/>
      <c r="M110" s="328"/>
      <c r="N110" s="322"/>
      <c r="O110" s="322"/>
      <c r="P110" s="317"/>
      <c r="Q110" s="322"/>
      <c r="R110" s="317"/>
      <c r="S110" s="322"/>
      <c r="T110" s="322"/>
      <c r="U110" s="323"/>
      <c r="V110" s="324"/>
      <c r="W110" s="324"/>
      <c r="X110" s="324"/>
      <c r="Y110" s="324"/>
      <c r="Z110" s="324"/>
      <c r="AA110" s="324"/>
      <c r="AB110" s="324">
        <f t="shared" si="4"/>
        <v>0</v>
      </c>
      <c r="AC110" s="326">
        <f t="shared" si="2"/>
        <v>0</v>
      </c>
      <c r="AD110" s="327"/>
      <c r="AE110" s="327"/>
      <c r="AF110" s="328" t="b">
        <v>0</v>
      </c>
      <c r="AG110" s="322"/>
      <c r="AH110" s="322" t="b">
        <v>0</v>
      </c>
      <c r="AI110" s="322"/>
      <c r="AJ110" s="322" t="b">
        <v>0</v>
      </c>
      <c r="AK110" s="322"/>
      <c r="AL110" s="322"/>
      <c r="AM110" s="322" t="b">
        <v>0</v>
      </c>
      <c r="AN110" s="322"/>
      <c r="AO110" s="327"/>
      <c r="AP110" s="317"/>
      <c r="AQ110" s="60"/>
      <c r="AR110" s="407"/>
      <c r="AS110" s="62"/>
      <c r="AT110" s="329"/>
      <c r="AU110" s="330"/>
      <c r="AV110" s="62"/>
      <c r="AW110" s="63"/>
      <c r="AX110" s="64"/>
      <c r="AY110" s="65"/>
      <c r="AZ110" s="66"/>
    </row>
    <row r="111" ht="15.75" customHeight="1">
      <c r="A111" s="59">
        <v>110.0</v>
      </c>
      <c r="B111" s="317"/>
      <c r="C111" s="318"/>
      <c r="D111" s="319"/>
      <c r="E111" s="320"/>
      <c r="F111" s="321"/>
      <c r="G111" s="318"/>
      <c r="H111" s="318"/>
      <c r="I111" s="322"/>
      <c r="J111" s="322"/>
      <c r="K111" s="322"/>
      <c r="L111" s="322"/>
      <c r="M111" s="328"/>
      <c r="N111" s="322"/>
      <c r="O111" s="322"/>
      <c r="P111" s="317"/>
      <c r="Q111" s="322"/>
      <c r="R111" s="317"/>
      <c r="S111" s="322"/>
      <c r="T111" s="322"/>
      <c r="U111" s="323"/>
      <c r="V111" s="324"/>
      <c r="W111" s="324"/>
      <c r="X111" s="324"/>
      <c r="Y111" s="324"/>
      <c r="Z111" s="324"/>
      <c r="AA111" s="324"/>
      <c r="AB111" s="324">
        <f t="shared" si="4"/>
        <v>0</v>
      </c>
      <c r="AC111" s="326">
        <f t="shared" si="2"/>
        <v>0</v>
      </c>
      <c r="AD111" s="327"/>
      <c r="AE111" s="327"/>
      <c r="AF111" s="328" t="b">
        <v>0</v>
      </c>
      <c r="AG111" s="322"/>
      <c r="AH111" s="322" t="b">
        <v>0</v>
      </c>
      <c r="AI111" s="322"/>
      <c r="AJ111" s="322" t="b">
        <v>0</v>
      </c>
      <c r="AK111" s="322"/>
      <c r="AL111" s="322"/>
      <c r="AM111" s="322" t="b">
        <v>0</v>
      </c>
      <c r="AN111" s="322"/>
      <c r="AO111" s="327"/>
      <c r="AP111" s="317"/>
      <c r="AQ111" s="60"/>
      <c r="AR111" s="407"/>
      <c r="AS111" s="62"/>
      <c r="AT111" s="329"/>
      <c r="AU111" s="330"/>
      <c r="AV111" s="62"/>
      <c r="AW111" s="63"/>
      <c r="AX111" s="64"/>
      <c r="AY111" s="65"/>
      <c r="AZ111" s="66"/>
    </row>
    <row r="112" ht="15.75" customHeight="1">
      <c r="A112" s="59">
        <v>111.0</v>
      </c>
      <c r="B112" s="317"/>
      <c r="C112" s="318"/>
      <c r="D112" s="319"/>
      <c r="E112" s="320"/>
      <c r="F112" s="321"/>
      <c r="G112" s="318"/>
      <c r="H112" s="318"/>
      <c r="I112" s="322"/>
      <c r="J112" s="322"/>
      <c r="K112" s="322"/>
      <c r="L112" s="322"/>
      <c r="M112" s="328"/>
      <c r="N112" s="322"/>
      <c r="O112" s="322"/>
      <c r="P112" s="317"/>
      <c r="Q112" s="322"/>
      <c r="R112" s="317"/>
      <c r="S112" s="322"/>
      <c r="T112" s="322"/>
      <c r="U112" s="323"/>
      <c r="V112" s="324"/>
      <c r="W112" s="324"/>
      <c r="X112" s="324"/>
      <c r="Y112" s="324"/>
      <c r="Z112" s="324"/>
      <c r="AA112" s="324"/>
      <c r="AB112" s="324">
        <f t="shared" si="4"/>
        <v>0</v>
      </c>
      <c r="AC112" s="326">
        <f t="shared" si="2"/>
        <v>0</v>
      </c>
      <c r="AD112" s="327"/>
      <c r="AE112" s="327"/>
      <c r="AF112" s="328" t="b">
        <v>0</v>
      </c>
      <c r="AG112" s="322"/>
      <c r="AH112" s="322" t="b">
        <v>0</v>
      </c>
      <c r="AI112" s="322"/>
      <c r="AJ112" s="322" t="b">
        <v>0</v>
      </c>
      <c r="AK112" s="322"/>
      <c r="AL112" s="322"/>
      <c r="AM112" s="322" t="b">
        <v>0</v>
      </c>
      <c r="AN112" s="322"/>
      <c r="AO112" s="327"/>
      <c r="AP112" s="317"/>
      <c r="AQ112" s="60"/>
      <c r="AR112" s="407"/>
      <c r="AS112" s="62"/>
      <c r="AT112" s="329"/>
      <c r="AU112" s="330"/>
      <c r="AV112" s="62"/>
      <c r="AW112" s="63"/>
      <c r="AX112" s="64"/>
      <c r="AY112" s="65"/>
      <c r="AZ112" s="66"/>
    </row>
    <row r="113" ht="15.75" customHeight="1">
      <c r="A113" s="59">
        <v>112.0</v>
      </c>
      <c r="B113" s="317"/>
      <c r="C113" s="318"/>
      <c r="D113" s="319"/>
      <c r="E113" s="320"/>
      <c r="F113" s="321"/>
      <c r="G113" s="318"/>
      <c r="H113" s="318"/>
      <c r="I113" s="322"/>
      <c r="J113" s="322"/>
      <c r="K113" s="322"/>
      <c r="L113" s="322"/>
      <c r="M113" s="328"/>
      <c r="N113" s="322"/>
      <c r="O113" s="322"/>
      <c r="P113" s="317"/>
      <c r="Q113" s="322"/>
      <c r="R113" s="317"/>
      <c r="S113" s="322"/>
      <c r="T113" s="322"/>
      <c r="U113" s="323"/>
      <c r="V113" s="324"/>
      <c r="W113" s="324"/>
      <c r="X113" s="324"/>
      <c r="Y113" s="324"/>
      <c r="Z113" s="324"/>
      <c r="AA113" s="324"/>
      <c r="AB113" s="324">
        <f t="shared" si="4"/>
        <v>0</v>
      </c>
      <c r="AC113" s="326">
        <f t="shared" si="2"/>
        <v>0</v>
      </c>
      <c r="AD113" s="327"/>
      <c r="AE113" s="327"/>
      <c r="AF113" s="328" t="b">
        <v>0</v>
      </c>
      <c r="AG113" s="322"/>
      <c r="AH113" s="322" t="b">
        <v>0</v>
      </c>
      <c r="AI113" s="322"/>
      <c r="AJ113" s="322" t="b">
        <v>0</v>
      </c>
      <c r="AK113" s="322"/>
      <c r="AL113" s="322"/>
      <c r="AM113" s="322" t="b">
        <v>0</v>
      </c>
      <c r="AN113" s="322"/>
      <c r="AO113" s="327"/>
      <c r="AP113" s="317"/>
      <c r="AQ113" s="60"/>
      <c r="AR113" s="407"/>
      <c r="AS113" s="62"/>
      <c r="AT113" s="329"/>
      <c r="AU113" s="330"/>
      <c r="AV113" s="62"/>
      <c r="AW113" s="63"/>
      <c r="AX113" s="64"/>
      <c r="AY113" s="65"/>
      <c r="AZ113" s="66"/>
    </row>
    <row r="114" ht="15.75" customHeight="1">
      <c r="A114" s="59">
        <v>113.0</v>
      </c>
      <c r="B114" s="317"/>
      <c r="C114" s="318"/>
      <c r="D114" s="319"/>
      <c r="E114" s="320"/>
      <c r="F114" s="321"/>
      <c r="G114" s="318"/>
      <c r="H114" s="318"/>
      <c r="I114" s="322"/>
      <c r="J114" s="322"/>
      <c r="K114" s="322"/>
      <c r="L114" s="322"/>
      <c r="M114" s="328"/>
      <c r="N114" s="322"/>
      <c r="O114" s="322"/>
      <c r="P114" s="317"/>
      <c r="Q114" s="322"/>
      <c r="R114" s="317"/>
      <c r="S114" s="322"/>
      <c r="T114" s="322"/>
      <c r="U114" s="323"/>
      <c r="V114" s="324"/>
      <c r="W114" s="324"/>
      <c r="X114" s="324"/>
      <c r="Y114" s="324"/>
      <c r="Z114" s="324"/>
      <c r="AA114" s="324"/>
      <c r="AB114" s="324">
        <f t="shared" si="4"/>
        <v>0</v>
      </c>
      <c r="AC114" s="326">
        <f t="shared" si="2"/>
        <v>0</v>
      </c>
      <c r="AD114" s="327"/>
      <c r="AE114" s="327"/>
      <c r="AF114" s="328" t="b">
        <v>0</v>
      </c>
      <c r="AG114" s="322"/>
      <c r="AH114" s="322" t="b">
        <v>0</v>
      </c>
      <c r="AI114" s="322"/>
      <c r="AJ114" s="322" t="b">
        <v>0</v>
      </c>
      <c r="AK114" s="322"/>
      <c r="AL114" s="322"/>
      <c r="AM114" s="322" t="b">
        <v>0</v>
      </c>
      <c r="AN114" s="322"/>
      <c r="AO114" s="327"/>
      <c r="AP114" s="317"/>
      <c r="AQ114" s="60"/>
      <c r="AR114" s="407"/>
      <c r="AS114" s="62"/>
      <c r="AT114" s="329"/>
      <c r="AU114" s="330"/>
      <c r="AV114" s="62"/>
      <c r="AW114" s="63"/>
      <c r="AX114" s="64"/>
      <c r="AY114" s="65"/>
      <c r="AZ114" s="66"/>
    </row>
    <row r="115" ht="15.75" customHeight="1">
      <c r="A115" s="59">
        <v>114.0</v>
      </c>
      <c r="B115" s="317"/>
      <c r="C115" s="318"/>
      <c r="D115" s="319"/>
      <c r="E115" s="320"/>
      <c r="F115" s="321"/>
      <c r="G115" s="318"/>
      <c r="H115" s="318"/>
      <c r="I115" s="322"/>
      <c r="J115" s="322"/>
      <c r="K115" s="322"/>
      <c r="L115" s="322"/>
      <c r="M115" s="328"/>
      <c r="N115" s="322"/>
      <c r="O115" s="322"/>
      <c r="P115" s="317"/>
      <c r="Q115" s="322"/>
      <c r="R115" s="317"/>
      <c r="S115" s="322"/>
      <c r="T115" s="322"/>
      <c r="U115" s="323"/>
      <c r="V115" s="324"/>
      <c r="W115" s="324"/>
      <c r="X115" s="324"/>
      <c r="Y115" s="324"/>
      <c r="Z115" s="324"/>
      <c r="AA115" s="324"/>
      <c r="AB115" s="324">
        <f t="shared" si="4"/>
        <v>0</v>
      </c>
      <c r="AC115" s="326">
        <f t="shared" si="2"/>
        <v>0</v>
      </c>
      <c r="AD115" s="327"/>
      <c r="AE115" s="327"/>
      <c r="AF115" s="328" t="b">
        <v>0</v>
      </c>
      <c r="AG115" s="322"/>
      <c r="AH115" s="322" t="b">
        <v>0</v>
      </c>
      <c r="AI115" s="322"/>
      <c r="AJ115" s="322" t="b">
        <v>0</v>
      </c>
      <c r="AK115" s="322"/>
      <c r="AL115" s="322"/>
      <c r="AM115" s="322" t="b">
        <v>0</v>
      </c>
      <c r="AN115" s="322"/>
      <c r="AO115" s="327"/>
      <c r="AP115" s="317"/>
      <c r="AQ115" s="60"/>
      <c r="AR115" s="407"/>
      <c r="AS115" s="62"/>
      <c r="AT115" s="329"/>
      <c r="AU115" s="330"/>
      <c r="AV115" s="62"/>
      <c r="AW115" s="63"/>
      <c r="AX115" s="64"/>
      <c r="AY115" s="65"/>
      <c r="AZ115" s="66"/>
    </row>
    <row r="116" ht="15.75" customHeight="1">
      <c r="A116" s="59">
        <v>115.0</v>
      </c>
      <c r="B116" s="317"/>
      <c r="C116" s="318"/>
      <c r="D116" s="319"/>
      <c r="E116" s="320"/>
      <c r="F116" s="321"/>
      <c r="G116" s="318"/>
      <c r="H116" s="318"/>
      <c r="I116" s="322"/>
      <c r="J116" s="322"/>
      <c r="K116" s="322"/>
      <c r="L116" s="322"/>
      <c r="M116" s="328"/>
      <c r="N116" s="322"/>
      <c r="O116" s="322"/>
      <c r="P116" s="317"/>
      <c r="Q116" s="322"/>
      <c r="R116" s="317"/>
      <c r="S116" s="322"/>
      <c r="T116" s="322"/>
      <c r="U116" s="323"/>
      <c r="V116" s="324"/>
      <c r="W116" s="324"/>
      <c r="X116" s="324"/>
      <c r="Y116" s="324"/>
      <c r="Z116" s="324"/>
      <c r="AA116" s="324"/>
      <c r="AB116" s="324">
        <f t="shared" si="4"/>
        <v>0</v>
      </c>
      <c r="AC116" s="326">
        <f t="shared" si="2"/>
        <v>0</v>
      </c>
      <c r="AD116" s="327"/>
      <c r="AE116" s="327"/>
      <c r="AF116" s="328" t="b">
        <v>0</v>
      </c>
      <c r="AG116" s="322"/>
      <c r="AH116" s="322" t="b">
        <v>0</v>
      </c>
      <c r="AI116" s="322"/>
      <c r="AJ116" s="322" t="b">
        <v>0</v>
      </c>
      <c r="AK116" s="322"/>
      <c r="AL116" s="322"/>
      <c r="AM116" s="322" t="b">
        <v>0</v>
      </c>
      <c r="AN116" s="322"/>
      <c r="AO116" s="327"/>
      <c r="AP116" s="317"/>
      <c r="AQ116" s="60"/>
      <c r="AR116" s="407"/>
      <c r="AS116" s="62"/>
      <c r="AT116" s="329"/>
      <c r="AU116" s="330"/>
      <c r="AV116" s="62"/>
      <c r="AW116" s="63"/>
      <c r="AX116" s="64"/>
      <c r="AY116" s="65"/>
      <c r="AZ116" s="66"/>
    </row>
    <row r="117" ht="15.75" customHeight="1">
      <c r="A117" s="59">
        <v>116.0</v>
      </c>
      <c r="B117" s="317"/>
      <c r="C117" s="318"/>
      <c r="D117" s="319"/>
      <c r="E117" s="320"/>
      <c r="F117" s="321"/>
      <c r="G117" s="318"/>
      <c r="H117" s="318"/>
      <c r="I117" s="322"/>
      <c r="J117" s="322"/>
      <c r="K117" s="322"/>
      <c r="L117" s="322"/>
      <c r="M117" s="328"/>
      <c r="N117" s="322"/>
      <c r="O117" s="322"/>
      <c r="P117" s="317"/>
      <c r="Q117" s="322"/>
      <c r="R117" s="317"/>
      <c r="S117" s="322"/>
      <c r="T117" s="322"/>
      <c r="U117" s="323"/>
      <c r="V117" s="324"/>
      <c r="W117" s="324"/>
      <c r="X117" s="324"/>
      <c r="Y117" s="324"/>
      <c r="Z117" s="324"/>
      <c r="AA117" s="324"/>
      <c r="AB117" s="324">
        <f t="shared" si="4"/>
        <v>0</v>
      </c>
      <c r="AC117" s="326">
        <f t="shared" si="2"/>
        <v>0</v>
      </c>
      <c r="AD117" s="327"/>
      <c r="AE117" s="327"/>
      <c r="AF117" s="328" t="b">
        <v>0</v>
      </c>
      <c r="AG117" s="322"/>
      <c r="AH117" s="322" t="b">
        <v>0</v>
      </c>
      <c r="AI117" s="322"/>
      <c r="AJ117" s="322" t="b">
        <v>0</v>
      </c>
      <c r="AK117" s="322"/>
      <c r="AL117" s="322"/>
      <c r="AM117" s="322" t="b">
        <v>0</v>
      </c>
      <c r="AN117" s="322"/>
      <c r="AO117" s="327"/>
      <c r="AP117" s="317"/>
      <c r="AQ117" s="60"/>
      <c r="AR117" s="407"/>
      <c r="AS117" s="62"/>
      <c r="AT117" s="329"/>
      <c r="AU117" s="330"/>
      <c r="AV117" s="62"/>
      <c r="AW117" s="63"/>
      <c r="AX117" s="64"/>
      <c r="AY117" s="65"/>
      <c r="AZ117" s="66"/>
    </row>
    <row r="118" ht="15.75" customHeight="1">
      <c r="A118" s="59">
        <v>117.0</v>
      </c>
      <c r="B118" s="317"/>
      <c r="C118" s="318"/>
      <c r="D118" s="319"/>
      <c r="E118" s="320"/>
      <c r="F118" s="321"/>
      <c r="G118" s="318"/>
      <c r="H118" s="318"/>
      <c r="I118" s="322"/>
      <c r="J118" s="322"/>
      <c r="K118" s="322"/>
      <c r="L118" s="322"/>
      <c r="M118" s="328"/>
      <c r="N118" s="322"/>
      <c r="O118" s="322"/>
      <c r="P118" s="317"/>
      <c r="Q118" s="322"/>
      <c r="R118" s="317"/>
      <c r="S118" s="322"/>
      <c r="T118" s="322"/>
      <c r="U118" s="323"/>
      <c r="V118" s="324"/>
      <c r="W118" s="324"/>
      <c r="X118" s="324"/>
      <c r="Y118" s="324"/>
      <c r="Z118" s="324"/>
      <c r="AA118" s="324"/>
      <c r="AB118" s="324">
        <f t="shared" si="4"/>
        <v>0</v>
      </c>
      <c r="AC118" s="326">
        <f t="shared" si="2"/>
        <v>0</v>
      </c>
      <c r="AD118" s="327"/>
      <c r="AE118" s="327"/>
      <c r="AF118" s="328" t="b">
        <v>0</v>
      </c>
      <c r="AG118" s="322"/>
      <c r="AH118" s="322" t="b">
        <v>0</v>
      </c>
      <c r="AI118" s="322"/>
      <c r="AJ118" s="322" t="b">
        <v>0</v>
      </c>
      <c r="AK118" s="322"/>
      <c r="AL118" s="322"/>
      <c r="AM118" s="322" t="b">
        <v>0</v>
      </c>
      <c r="AN118" s="322"/>
      <c r="AO118" s="327"/>
      <c r="AP118" s="317"/>
      <c r="AQ118" s="60"/>
      <c r="AR118" s="407"/>
      <c r="AS118" s="62"/>
      <c r="AT118" s="329"/>
      <c r="AU118" s="330"/>
      <c r="AV118" s="62"/>
      <c r="AW118" s="63"/>
      <c r="AX118" s="64"/>
      <c r="AY118" s="65"/>
      <c r="AZ118" s="66"/>
    </row>
    <row r="119" ht="15.75" customHeight="1">
      <c r="A119" s="59">
        <v>118.0</v>
      </c>
      <c r="B119" s="317"/>
      <c r="C119" s="318"/>
      <c r="D119" s="319"/>
      <c r="E119" s="320"/>
      <c r="F119" s="321"/>
      <c r="G119" s="318"/>
      <c r="H119" s="318"/>
      <c r="I119" s="322"/>
      <c r="J119" s="322"/>
      <c r="K119" s="322"/>
      <c r="L119" s="322"/>
      <c r="M119" s="328"/>
      <c r="N119" s="322"/>
      <c r="O119" s="322"/>
      <c r="P119" s="317"/>
      <c r="Q119" s="322"/>
      <c r="R119" s="317"/>
      <c r="S119" s="322"/>
      <c r="T119" s="322"/>
      <c r="U119" s="323"/>
      <c r="V119" s="324"/>
      <c r="W119" s="324"/>
      <c r="X119" s="324"/>
      <c r="Y119" s="324"/>
      <c r="Z119" s="324"/>
      <c r="AA119" s="324"/>
      <c r="AB119" s="324">
        <f t="shared" si="4"/>
        <v>0</v>
      </c>
      <c r="AC119" s="326">
        <f t="shared" si="2"/>
        <v>0</v>
      </c>
      <c r="AD119" s="327"/>
      <c r="AE119" s="327"/>
      <c r="AF119" s="328" t="b">
        <v>0</v>
      </c>
      <c r="AG119" s="322"/>
      <c r="AH119" s="322" t="b">
        <v>0</v>
      </c>
      <c r="AI119" s="322"/>
      <c r="AJ119" s="322" t="b">
        <v>0</v>
      </c>
      <c r="AK119" s="322"/>
      <c r="AL119" s="322"/>
      <c r="AM119" s="322" t="b">
        <v>0</v>
      </c>
      <c r="AN119" s="322"/>
      <c r="AO119" s="327"/>
      <c r="AP119" s="317"/>
      <c r="AQ119" s="60"/>
      <c r="AR119" s="407"/>
      <c r="AS119" s="62"/>
      <c r="AT119" s="329"/>
      <c r="AU119" s="330"/>
      <c r="AV119" s="62"/>
      <c r="AW119" s="63"/>
      <c r="AX119" s="64"/>
      <c r="AY119" s="65"/>
      <c r="AZ119" s="66"/>
    </row>
    <row r="120" ht="15.75" customHeight="1">
      <c r="A120" s="59">
        <v>119.0</v>
      </c>
      <c r="B120" s="317"/>
      <c r="C120" s="318"/>
      <c r="D120" s="319"/>
      <c r="E120" s="320"/>
      <c r="F120" s="321"/>
      <c r="G120" s="318"/>
      <c r="H120" s="318"/>
      <c r="I120" s="322"/>
      <c r="J120" s="322"/>
      <c r="K120" s="322"/>
      <c r="L120" s="322"/>
      <c r="M120" s="328"/>
      <c r="N120" s="322"/>
      <c r="O120" s="322"/>
      <c r="P120" s="317"/>
      <c r="Q120" s="322"/>
      <c r="R120" s="317"/>
      <c r="S120" s="322"/>
      <c r="T120" s="322"/>
      <c r="U120" s="323"/>
      <c r="V120" s="324"/>
      <c r="W120" s="324"/>
      <c r="X120" s="324"/>
      <c r="Y120" s="324"/>
      <c r="Z120" s="324"/>
      <c r="AA120" s="324"/>
      <c r="AB120" s="324">
        <f t="shared" si="4"/>
        <v>0</v>
      </c>
      <c r="AC120" s="326">
        <f t="shared" si="2"/>
        <v>0</v>
      </c>
      <c r="AD120" s="327"/>
      <c r="AE120" s="327"/>
      <c r="AF120" s="328" t="b">
        <v>0</v>
      </c>
      <c r="AG120" s="322"/>
      <c r="AH120" s="322" t="b">
        <v>0</v>
      </c>
      <c r="AI120" s="322"/>
      <c r="AJ120" s="322" t="b">
        <v>0</v>
      </c>
      <c r="AK120" s="322"/>
      <c r="AL120" s="322"/>
      <c r="AM120" s="322" t="b">
        <v>0</v>
      </c>
      <c r="AN120" s="322"/>
      <c r="AO120" s="327"/>
      <c r="AP120" s="317"/>
      <c r="AQ120" s="60"/>
      <c r="AR120" s="407"/>
      <c r="AS120" s="62"/>
      <c r="AT120" s="329"/>
      <c r="AU120" s="330"/>
      <c r="AV120" s="62"/>
      <c r="AW120" s="63"/>
      <c r="AX120" s="64"/>
      <c r="AY120" s="65"/>
      <c r="AZ120" s="66"/>
    </row>
    <row r="121" ht="15.75" customHeight="1">
      <c r="A121" s="59">
        <v>120.0</v>
      </c>
      <c r="B121" s="317"/>
      <c r="C121" s="318"/>
      <c r="D121" s="319"/>
      <c r="E121" s="320"/>
      <c r="F121" s="321"/>
      <c r="G121" s="318"/>
      <c r="H121" s="318"/>
      <c r="I121" s="322"/>
      <c r="J121" s="322"/>
      <c r="K121" s="322"/>
      <c r="L121" s="322"/>
      <c r="M121" s="328"/>
      <c r="N121" s="322"/>
      <c r="O121" s="322"/>
      <c r="P121" s="317"/>
      <c r="Q121" s="322"/>
      <c r="R121" s="317"/>
      <c r="S121" s="322"/>
      <c r="T121" s="322"/>
      <c r="U121" s="323"/>
      <c r="V121" s="324"/>
      <c r="W121" s="324"/>
      <c r="X121" s="324"/>
      <c r="Y121" s="324"/>
      <c r="Z121" s="324"/>
      <c r="AA121" s="324"/>
      <c r="AB121" s="324">
        <f t="shared" si="4"/>
        <v>0</v>
      </c>
      <c r="AC121" s="326">
        <f t="shared" si="2"/>
        <v>0</v>
      </c>
      <c r="AD121" s="327"/>
      <c r="AE121" s="327"/>
      <c r="AF121" s="328" t="b">
        <v>0</v>
      </c>
      <c r="AG121" s="322"/>
      <c r="AH121" s="322" t="b">
        <v>0</v>
      </c>
      <c r="AI121" s="322"/>
      <c r="AJ121" s="322" t="b">
        <v>0</v>
      </c>
      <c r="AK121" s="322"/>
      <c r="AL121" s="322"/>
      <c r="AM121" s="322" t="b">
        <v>0</v>
      </c>
      <c r="AN121" s="322"/>
      <c r="AO121" s="327"/>
      <c r="AP121" s="317"/>
      <c r="AQ121" s="60"/>
      <c r="AR121" s="407"/>
      <c r="AS121" s="62"/>
      <c r="AT121" s="329"/>
      <c r="AU121" s="330"/>
      <c r="AV121" s="62"/>
      <c r="AW121" s="63"/>
      <c r="AX121" s="64"/>
      <c r="AY121" s="65"/>
      <c r="AZ121" s="66"/>
    </row>
    <row r="122" ht="15.75" customHeight="1">
      <c r="A122" s="59">
        <v>121.0</v>
      </c>
      <c r="B122" s="317"/>
      <c r="C122" s="318"/>
      <c r="D122" s="319"/>
      <c r="E122" s="320"/>
      <c r="F122" s="321"/>
      <c r="G122" s="318"/>
      <c r="H122" s="318"/>
      <c r="I122" s="322"/>
      <c r="J122" s="322"/>
      <c r="K122" s="322"/>
      <c r="L122" s="322"/>
      <c r="M122" s="328"/>
      <c r="N122" s="322"/>
      <c r="O122" s="322"/>
      <c r="P122" s="317"/>
      <c r="Q122" s="322"/>
      <c r="R122" s="317"/>
      <c r="S122" s="322"/>
      <c r="T122" s="322"/>
      <c r="U122" s="323"/>
      <c r="V122" s="324"/>
      <c r="W122" s="324"/>
      <c r="X122" s="324"/>
      <c r="Y122" s="324"/>
      <c r="Z122" s="324"/>
      <c r="AA122" s="324"/>
      <c r="AB122" s="324">
        <f t="shared" si="4"/>
        <v>0</v>
      </c>
      <c r="AC122" s="326">
        <f t="shared" si="2"/>
        <v>0</v>
      </c>
      <c r="AD122" s="327"/>
      <c r="AE122" s="327"/>
      <c r="AF122" s="328" t="b">
        <v>0</v>
      </c>
      <c r="AG122" s="322"/>
      <c r="AH122" s="322" t="b">
        <v>0</v>
      </c>
      <c r="AI122" s="322"/>
      <c r="AJ122" s="322" t="b">
        <v>0</v>
      </c>
      <c r="AK122" s="322"/>
      <c r="AL122" s="322"/>
      <c r="AM122" s="322" t="b">
        <v>0</v>
      </c>
      <c r="AN122" s="322"/>
      <c r="AO122" s="327"/>
      <c r="AP122" s="317"/>
      <c r="AQ122" s="60"/>
      <c r="AR122" s="407"/>
      <c r="AS122" s="62"/>
      <c r="AT122" s="329"/>
      <c r="AU122" s="330"/>
      <c r="AV122" s="62"/>
      <c r="AW122" s="63"/>
      <c r="AX122" s="64"/>
      <c r="AY122" s="65"/>
      <c r="AZ122" s="66"/>
    </row>
    <row r="123" ht="15.75" customHeight="1">
      <c r="A123" s="59">
        <v>122.0</v>
      </c>
      <c r="B123" s="317"/>
      <c r="C123" s="318"/>
      <c r="D123" s="319"/>
      <c r="E123" s="320"/>
      <c r="F123" s="321"/>
      <c r="G123" s="318"/>
      <c r="H123" s="318"/>
      <c r="I123" s="322"/>
      <c r="J123" s="322"/>
      <c r="K123" s="322"/>
      <c r="L123" s="322"/>
      <c r="M123" s="328"/>
      <c r="N123" s="322"/>
      <c r="O123" s="322"/>
      <c r="P123" s="317"/>
      <c r="Q123" s="322"/>
      <c r="R123" s="317"/>
      <c r="S123" s="322"/>
      <c r="T123" s="322"/>
      <c r="U123" s="323"/>
      <c r="V123" s="324"/>
      <c r="W123" s="324"/>
      <c r="X123" s="324"/>
      <c r="Y123" s="324"/>
      <c r="Z123" s="324"/>
      <c r="AA123" s="324"/>
      <c r="AB123" s="324">
        <f t="shared" si="4"/>
        <v>0</v>
      </c>
      <c r="AC123" s="326">
        <f t="shared" si="2"/>
        <v>0</v>
      </c>
      <c r="AD123" s="327"/>
      <c r="AE123" s="327"/>
      <c r="AF123" s="328" t="b">
        <v>0</v>
      </c>
      <c r="AG123" s="322"/>
      <c r="AH123" s="322" t="b">
        <v>0</v>
      </c>
      <c r="AI123" s="322"/>
      <c r="AJ123" s="322" t="b">
        <v>0</v>
      </c>
      <c r="AK123" s="322"/>
      <c r="AL123" s="322"/>
      <c r="AM123" s="322" t="b">
        <v>0</v>
      </c>
      <c r="AN123" s="322"/>
      <c r="AO123" s="327"/>
      <c r="AP123" s="317"/>
      <c r="AQ123" s="60"/>
      <c r="AR123" s="407"/>
      <c r="AS123" s="62"/>
      <c r="AT123" s="329"/>
      <c r="AU123" s="330"/>
      <c r="AV123" s="62"/>
      <c r="AW123" s="63"/>
      <c r="AX123" s="64"/>
      <c r="AY123" s="65"/>
      <c r="AZ123" s="66"/>
    </row>
    <row r="124" ht="15.75" customHeight="1">
      <c r="A124" s="59">
        <v>123.0</v>
      </c>
      <c r="B124" s="317"/>
      <c r="C124" s="318"/>
      <c r="D124" s="319"/>
      <c r="E124" s="320"/>
      <c r="F124" s="321"/>
      <c r="G124" s="318"/>
      <c r="H124" s="318"/>
      <c r="I124" s="322"/>
      <c r="J124" s="322"/>
      <c r="K124" s="322"/>
      <c r="L124" s="322"/>
      <c r="M124" s="328"/>
      <c r="N124" s="322"/>
      <c r="O124" s="322"/>
      <c r="P124" s="317"/>
      <c r="Q124" s="322"/>
      <c r="R124" s="317"/>
      <c r="S124" s="322"/>
      <c r="T124" s="322"/>
      <c r="U124" s="323"/>
      <c r="V124" s="324"/>
      <c r="W124" s="324"/>
      <c r="X124" s="324"/>
      <c r="Y124" s="324"/>
      <c r="Z124" s="324"/>
      <c r="AA124" s="324"/>
      <c r="AB124" s="324">
        <f t="shared" si="4"/>
        <v>0</v>
      </c>
      <c r="AC124" s="326">
        <f t="shared" si="2"/>
        <v>0</v>
      </c>
      <c r="AD124" s="327"/>
      <c r="AE124" s="327"/>
      <c r="AF124" s="328" t="b">
        <v>0</v>
      </c>
      <c r="AG124" s="322"/>
      <c r="AH124" s="322" t="b">
        <v>0</v>
      </c>
      <c r="AI124" s="322"/>
      <c r="AJ124" s="322" t="b">
        <v>0</v>
      </c>
      <c r="AK124" s="322"/>
      <c r="AL124" s="322"/>
      <c r="AM124" s="322" t="b">
        <v>0</v>
      </c>
      <c r="AN124" s="322"/>
      <c r="AO124" s="327"/>
      <c r="AP124" s="317"/>
      <c r="AQ124" s="60"/>
      <c r="AR124" s="407"/>
      <c r="AS124" s="62"/>
      <c r="AT124" s="329"/>
      <c r="AU124" s="330"/>
      <c r="AV124" s="62"/>
      <c r="AW124" s="63"/>
      <c r="AX124" s="64"/>
      <c r="AY124" s="65"/>
      <c r="AZ124" s="66"/>
    </row>
    <row r="125" ht="15.75" customHeight="1">
      <c r="A125" s="59">
        <v>124.0</v>
      </c>
      <c r="B125" s="317"/>
      <c r="C125" s="318"/>
      <c r="D125" s="319"/>
      <c r="E125" s="320"/>
      <c r="F125" s="321"/>
      <c r="G125" s="318"/>
      <c r="H125" s="318"/>
      <c r="I125" s="322"/>
      <c r="J125" s="322"/>
      <c r="K125" s="322"/>
      <c r="L125" s="322"/>
      <c r="M125" s="328"/>
      <c r="N125" s="322"/>
      <c r="O125" s="322"/>
      <c r="P125" s="317"/>
      <c r="Q125" s="322"/>
      <c r="R125" s="317"/>
      <c r="S125" s="322"/>
      <c r="T125" s="322"/>
      <c r="U125" s="323"/>
      <c r="V125" s="324"/>
      <c r="W125" s="324"/>
      <c r="X125" s="324"/>
      <c r="Y125" s="324"/>
      <c r="Z125" s="324"/>
      <c r="AA125" s="324"/>
      <c r="AB125" s="324">
        <f t="shared" si="4"/>
        <v>0</v>
      </c>
      <c r="AC125" s="326">
        <f t="shared" si="2"/>
        <v>0</v>
      </c>
      <c r="AD125" s="327"/>
      <c r="AE125" s="327"/>
      <c r="AF125" s="328" t="b">
        <v>0</v>
      </c>
      <c r="AG125" s="322"/>
      <c r="AH125" s="322" t="b">
        <v>0</v>
      </c>
      <c r="AI125" s="322"/>
      <c r="AJ125" s="322" t="b">
        <v>0</v>
      </c>
      <c r="AK125" s="322"/>
      <c r="AL125" s="322"/>
      <c r="AM125" s="322" t="b">
        <v>0</v>
      </c>
      <c r="AN125" s="322"/>
      <c r="AO125" s="327"/>
      <c r="AP125" s="317"/>
      <c r="AQ125" s="60"/>
      <c r="AR125" s="407"/>
      <c r="AS125" s="62"/>
      <c r="AT125" s="329"/>
      <c r="AU125" s="330"/>
      <c r="AV125" s="62"/>
      <c r="AW125" s="63"/>
      <c r="AX125" s="64"/>
      <c r="AY125" s="65"/>
      <c r="AZ125" s="66"/>
    </row>
    <row r="126" ht="15.75" customHeight="1">
      <c r="A126" s="59">
        <v>125.0</v>
      </c>
      <c r="B126" s="317"/>
      <c r="C126" s="318"/>
      <c r="D126" s="319"/>
      <c r="E126" s="320"/>
      <c r="F126" s="321"/>
      <c r="G126" s="318"/>
      <c r="H126" s="318"/>
      <c r="I126" s="322"/>
      <c r="J126" s="322"/>
      <c r="K126" s="322"/>
      <c r="L126" s="322"/>
      <c r="M126" s="328"/>
      <c r="N126" s="322"/>
      <c r="O126" s="322"/>
      <c r="P126" s="317"/>
      <c r="Q126" s="322"/>
      <c r="R126" s="317"/>
      <c r="S126" s="322"/>
      <c r="T126" s="322"/>
      <c r="U126" s="323"/>
      <c r="V126" s="324"/>
      <c r="W126" s="324"/>
      <c r="X126" s="324"/>
      <c r="Y126" s="324"/>
      <c r="Z126" s="324"/>
      <c r="AA126" s="324"/>
      <c r="AB126" s="324">
        <f t="shared" si="4"/>
        <v>0</v>
      </c>
      <c r="AC126" s="326">
        <f t="shared" si="2"/>
        <v>0</v>
      </c>
      <c r="AD126" s="327"/>
      <c r="AE126" s="327"/>
      <c r="AF126" s="328" t="b">
        <v>0</v>
      </c>
      <c r="AG126" s="322"/>
      <c r="AH126" s="322" t="b">
        <v>0</v>
      </c>
      <c r="AI126" s="322"/>
      <c r="AJ126" s="322" t="b">
        <v>0</v>
      </c>
      <c r="AK126" s="322"/>
      <c r="AL126" s="322"/>
      <c r="AM126" s="322" t="b">
        <v>0</v>
      </c>
      <c r="AN126" s="322"/>
      <c r="AO126" s="327"/>
      <c r="AP126" s="317"/>
      <c r="AQ126" s="60"/>
      <c r="AR126" s="407"/>
      <c r="AS126" s="62"/>
      <c r="AT126" s="329"/>
      <c r="AU126" s="330"/>
      <c r="AV126" s="62"/>
      <c r="AW126" s="63"/>
      <c r="AX126" s="64"/>
      <c r="AY126" s="65"/>
      <c r="AZ126" s="66"/>
    </row>
    <row r="127" ht="15.75" customHeight="1">
      <c r="A127" s="59">
        <v>126.0</v>
      </c>
      <c r="B127" s="317"/>
      <c r="C127" s="318"/>
      <c r="D127" s="319"/>
      <c r="E127" s="320"/>
      <c r="F127" s="321"/>
      <c r="G127" s="318"/>
      <c r="H127" s="318"/>
      <c r="I127" s="322"/>
      <c r="J127" s="322"/>
      <c r="K127" s="322"/>
      <c r="L127" s="322"/>
      <c r="M127" s="328"/>
      <c r="N127" s="322"/>
      <c r="O127" s="322"/>
      <c r="P127" s="317"/>
      <c r="Q127" s="322"/>
      <c r="R127" s="317"/>
      <c r="S127" s="322"/>
      <c r="T127" s="322"/>
      <c r="U127" s="323"/>
      <c r="V127" s="324"/>
      <c r="W127" s="324"/>
      <c r="X127" s="324"/>
      <c r="Y127" s="324"/>
      <c r="Z127" s="324"/>
      <c r="AA127" s="324"/>
      <c r="AB127" s="324">
        <f t="shared" si="4"/>
        <v>0</v>
      </c>
      <c r="AC127" s="326">
        <f t="shared" si="2"/>
        <v>0</v>
      </c>
      <c r="AD127" s="327"/>
      <c r="AE127" s="327"/>
      <c r="AF127" s="328" t="b">
        <v>0</v>
      </c>
      <c r="AG127" s="322"/>
      <c r="AH127" s="322" t="b">
        <v>0</v>
      </c>
      <c r="AI127" s="322"/>
      <c r="AJ127" s="322" t="b">
        <v>0</v>
      </c>
      <c r="AK127" s="322"/>
      <c r="AL127" s="322"/>
      <c r="AM127" s="322" t="b">
        <v>0</v>
      </c>
      <c r="AN127" s="322"/>
      <c r="AO127" s="327"/>
      <c r="AP127" s="317"/>
      <c r="AQ127" s="60"/>
      <c r="AR127" s="407"/>
      <c r="AS127" s="62"/>
      <c r="AT127" s="329"/>
      <c r="AU127" s="330"/>
      <c r="AV127" s="62"/>
      <c r="AW127" s="63"/>
      <c r="AX127" s="64"/>
      <c r="AY127" s="65"/>
      <c r="AZ127" s="66"/>
    </row>
    <row r="128" ht="15.75" customHeight="1">
      <c r="A128" s="59">
        <v>127.0</v>
      </c>
      <c r="B128" s="317"/>
      <c r="C128" s="318"/>
      <c r="D128" s="319"/>
      <c r="E128" s="320"/>
      <c r="F128" s="321"/>
      <c r="G128" s="318"/>
      <c r="H128" s="318"/>
      <c r="I128" s="322"/>
      <c r="J128" s="322"/>
      <c r="K128" s="322"/>
      <c r="L128" s="322"/>
      <c r="M128" s="328"/>
      <c r="N128" s="322"/>
      <c r="O128" s="322"/>
      <c r="P128" s="317"/>
      <c r="Q128" s="322"/>
      <c r="R128" s="317"/>
      <c r="S128" s="322"/>
      <c r="T128" s="322"/>
      <c r="U128" s="323"/>
      <c r="V128" s="324"/>
      <c r="W128" s="324"/>
      <c r="X128" s="324"/>
      <c r="Y128" s="324"/>
      <c r="Z128" s="324"/>
      <c r="AA128" s="324"/>
      <c r="AB128" s="324">
        <f t="shared" si="4"/>
        <v>0</v>
      </c>
      <c r="AC128" s="326">
        <f t="shared" si="2"/>
        <v>0</v>
      </c>
      <c r="AD128" s="327"/>
      <c r="AE128" s="327"/>
      <c r="AF128" s="328" t="b">
        <v>0</v>
      </c>
      <c r="AG128" s="322"/>
      <c r="AH128" s="322" t="b">
        <v>0</v>
      </c>
      <c r="AI128" s="322"/>
      <c r="AJ128" s="322" t="b">
        <v>0</v>
      </c>
      <c r="AK128" s="322"/>
      <c r="AL128" s="322"/>
      <c r="AM128" s="322" t="b">
        <v>0</v>
      </c>
      <c r="AN128" s="322"/>
      <c r="AO128" s="327"/>
      <c r="AP128" s="317"/>
      <c r="AQ128" s="60"/>
      <c r="AR128" s="407"/>
      <c r="AS128" s="62"/>
      <c r="AT128" s="329"/>
      <c r="AU128" s="330"/>
      <c r="AV128" s="62"/>
      <c r="AW128" s="63"/>
      <c r="AX128" s="64"/>
      <c r="AY128" s="65"/>
      <c r="AZ128" s="66"/>
    </row>
    <row r="129" ht="15.75" customHeight="1">
      <c r="A129" s="59">
        <v>128.0</v>
      </c>
      <c r="B129" s="317"/>
      <c r="C129" s="318"/>
      <c r="D129" s="319"/>
      <c r="E129" s="320"/>
      <c r="F129" s="321"/>
      <c r="G129" s="318"/>
      <c r="H129" s="318"/>
      <c r="I129" s="322"/>
      <c r="J129" s="322"/>
      <c r="K129" s="322"/>
      <c r="L129" s="322"/>
      <c r="M129" s="328"/>
      <c r="N129" s="322"/>
      <c r="O129" s="322"/>
      <c r="P129" s="317"/>
      <c r="Q129" s="322"/>
      <c r="R129" s="317"/>
      <c r="S129" s="322"/>
      <c r="T129" s="322"/>
      <c r="U129" s="323"/>
      <c r="V129" s="324"/>
      <c r="W129" s="324"/>
      <c r="X129" s="324"/>
      <c r="Y129" s="324"/>
      <c r="Z129" s="324"/>
      <c r="AA129" s="324"/>
      <c r="AB129" s="324">
        <f t="shared" si="4"/>
        <v>0</v>
      </c>
      <c r="AC129" s="326">
        <f t="shared" si="2"/>
        <v>0</v>
      </c>
      <c r="AD129" s="327"/>
      <c r="AE129" s="327"/>
      <c r="AF129" s="328" t="b">
        <v>0</v>
      </c>
      <c r="AG129" s="322"/>
      <c r="AH129" s="322" t="b">
        <v>0</v>
      </c>
      <c r="AI129" s="322"/>
      <c r="AJ129" s="322" t="b">
        <v>0</v>
      </c>
      <c r="AK129" s="322"/>
      <c r="AL129" s="322"/>
      <c r="AM129" s="322" t="b">
        <v>0</v>
      </c>
      <c r="AN129" s="322"/>
      <c r="AO129" s="327"/>
      <c r="AP129" s="317"/>
      <c r="AQ129" s="60"/>
      <c r="AR129" s="407"/>
      <c r="AS129" s="62"/>
      <c r="AT129" s="329"/>
      <c r="AU129" s="330"/>
      <c r="AV129" s="62"/>
      <c r="AW129" s="63"/>
      <c r="AX129" s="64"/>
      <c r="AY129" s="65"/>
      <c r="AZ129" s="66"/>
    </row>
    <row r="130" ht="15.75" customHeight="1">
      <c r="A130" s="59">
        <v>129.0</v>
      </c>
      <c r="B130" s="317"/>
      <c r="C130" s="318"/>
      <c r="D130" s="319"/>
      <c r="E130" s="320"/>
      <c r="F130" s="321"/>
      <c r="G130" s="318"/>
      <c r="H130" s="318"/>
      <c r="I130" s="322"/>
      <c r="J130" s="322"/>
      <c r="K130" s="322"/>
      <c r="L130" s="322"/>
      <c r="M130" s="328"/>
      <c r="N130" s="322"/>
      <c r="O130" s="322"/>
      <c r="P130" s="317"/>
      <c r="Q130" s="322"/>
      <c r="R130" s="317"/>
      <c r="S130" s="322"/>
      <c r="T130" s="322"/>
      <c r="U130" s="323"/>
      <c r="V130" s="324"/>
      <c r="W130" s="324"/>
      <c r="X130" s="324"/>
      <c r="Y130" s="324"/>
      <c r="Z130" s="324"/>
      <c r="AA130" s="324"/>
      <c r="AB130" s="324">
        <f t="shared" si="4"/>
        <v>0</v>
      </c>
      <c r="AC130" s="326">
        <f t="shared" si="2"/>
        <v>0</v>
      </c>
      <c r="AD130" s="327"/>
      <c r="AE130" s="327"/>
      <c r="AF130" s="328" t="b">
        <v>0</v>
      </c>
      <c r="AG130" s="322"/>
      <c r="AH130" s="322" t="b">
        <v>0</v>
      </c>
      <c r="AI130" s="322"/>
      <c r="AJ130" s="322" t="b">
        <v>0</v>
      </c>
      <c r="AK130" s="322"/>
      <c r="AL130" s="322"/>
      <c r="AM130" s="322" t="b">
        <v>0</v>
      </c>
      <c r="AN130" s="322"/>
      <c r="AO130" s="327"/>
      <c r="AP130" s="317"/>
      <c r="AQ130" s="60"/>
      <c r="AR130" s="407"/>
      <c r="AS130" s="62"/>
      <c r="AT130" s="329"/>
      <c r="AU130" s="330"/>
      <c r="AV130" s="62"/>
      <c r="AW130" s="63"/>
      <c r="AX130" s="64"/>
      <c r="AY130" s="65"/>
      <c r="AZ130" s="66"/>
    </row>
    <row r="131" ht="15.75" customHeight="1">
      <c r="A131" s="59">
        <v>130.0</v>
      </c>
      <c r="B131" s="317"/>
      <c r="C131" s="318"/>
      <c r="D131" s="319"/>
      <c r="E131" s="320"/>
      <c r="F131" s="321"/>
      <c r="G131" s="318"/>
      <c r="H131" s="318"/>
      <c r="I131" s="322"/>
      <c r="J131" s="322"/>
      <c r="K131" s="322"/>
      <c r="L131" s="322"/>
      <c r="M131" s="328"/>
      <c r="N131" s="322"/>
      <c r="O131" s="322"/>
      <c r="P131" s="317"/>
      <c r="Q131" s="322"/>
      <c r="R131" s="317"/>
      <c r="S131" s="322"/>
      <c r="T131" s="322"/>
      <c r="U131" s="323"/>
      <c r="V131" s="324"/>
      <c r="W131" s="324"/>
      <c r="X131" s="324"/>
      <c r="Y131" s="324"/>
      <c r="Z131" s="324"/>
      <c r="AA131" s="324"/>
      <c r="AB131" s="324">
        <f t="shared" si="4"/>
        <v>0</v>
      </c>
      <c r="AC131" s="326">
        <f t="shared" si="2"/>
        <v>0</v>
      </c>
      <c r="AD131" s="327"/>
      <c r="AE131" s="327"/>
      <c r="AF131" s="328" t="b">
        <v>0</v>
      </c>
      <c r="AG131" s="322"/>
      <c r="AH131" s="322" t="b">
        <v>0</v>
      </c>
      <c r="AI131" s="322"/>
      <c r="AJ131" s="322" t="b">
        <v>0</v>
      </c>
      <c r="AK131" s="322"/>
      <c r="AL131" s="322"/>
      <c r="AM131" s="322" t="b">
        <v>0</v>
      </c>
      <c r="AN131" s="322"/>
      <c r="AO131" s="327"/>
      <c r="AP131" s="317"/>
      <c r="AQ131" s="60"/>
      <c r="AR131" s="407"/>
      <c r="AS131" s="62"/>
      <c r="AT131" s="329"/>
      <c r="AU131" s="330"/>
      <c r="AV131" s="62"/>
      <c r="AW131" s="63"/>
      <c r="AX131" s="64"/>
      <c r="AY131" s="65"/>
      <c r="AZ131" s="66"/>
    </row>
    <row r="132" ht="15.75" customHeight="1">
      <c r="A132" s="59">
        <v>131.0</v>
      </c>
      <c r="B132" s="317"/>
      <c r="C132" s="318"/>
      <c r="D132" s="319"/>
      <c r="E132" s="320"/>
      <c r="F132" s="321"/>
      <c r="G132" s="318"/>
      <c r="H132" s="318"/>
      <c r="I132" s="322"/>
      <c r="J132" s="322"/>
      <c r="K132" s="322"/>
      <c r="L132" s="322"/>
      <c r="M132" s="328"/>
      <c r="N132" s="322"/>
      <c r="O132" s="322"/>
      <c r="P132" s="317"/>
      <c r="Q132" s="322"/>
      <c r="R132" s="317"/>
      <c r="S132" s="322"/>
      <c r="T132" s="322"/>
      <c r="U132" s="323"/>
      <c r="V132" s="324"/>
      <c r="W132" s="324"/>
      <c r="X132" s="324"/>
      <c r="Y132" s="324"/>
      <c r="Z132" s="324"/>
      <c r="AA132" s="324"/>
      <c r="AB132" s="324">
        <f t="shared" si="4"/>
        <v>0</v>
      </c>
      <c r="AC132" s="326">
        <f t="shared" si="2"/>
        <v>0</v>
      </c>
      <c r="AD132" s="327"/>
      <c r="AE132" s="327"/>
      <c r="AF132" s="328" t="b">
        <v>0</v>
      </c>
      <c r="AG132" s="322"/>
      <c r="AH132" s="322" t="b">
        <v>0</v>
      </c>
      <c r="AI132" s="322"/>
      <c r="AJ132" s="322" t="b">
        <v>0</v>
      </c>
      <c r="AK132" s="322"/>
      <c r="AL132" s="322"/>
      <c r="AM132" s="322" t="b">
        <v>0</v>
      </c>
      <c r="AN132" s="322"/>
      <c r="AO132" s="327"/>
      <c r="AP132" s="317"/>
      <c r="AQ132" s="60"/>
      <c r="AR132" s="407"/>
      <c r="AS132" s="62"/>
      <c r="AT132" s="329"/>
      <c r="AU132" s="330"/>
      <c r="AV132" s="62"/>
      <c r="AW132" s="63"/>
      <c r="AX132" s="64"/>
      <c r="AY132" s="65"/>
      <c r="AZ132" s="66"/>
    </row>
    <row r="133" ht="15.75" customHeight="1">
      <c r="A133" s="59">
        <v>132.0</v>
      </c>
      <c r="B133" s="317"/>
      <c r="C133" s="318"/>
      <c r="D133" s="319"/>
      <c r="E133" s="320"/>
      <c r="F133" s="321"/>
      <c r="G133" s="318"/>
      <c r="H133" s="318"/>
      <c r="I133" s="322"/>
      <c r="J133" s="322"/>
      <c r="K133" s="322"/>
      <c r="L133" s="322"/>
      <c r="M133" s="328"/>
      <c r="N133" s="322"/>
      <c r="O133" s="322"/>
      <c r="P133" s="317"/>
      <c r="Q133" s="322"/>
      <c r="R133" s="317"/>
      <c r="S133" s="322"/>
      <c r="T133" s="322"/>
      <c r="U133" s="323"/>
      <c r="V133" s="324"/>
      <c r="W133" s="324"/>
      <c r="X133" s="324"/>
      <c r="Y133" s="324"/>
      <c r="Z133" s="324"/>
      <c r="AA133" s="324"/>
      <c r="AB133" s="324">
        <f t="shared" si="4"/>
        <v>0</v>
      </c>
      <c r="AC133" s="326">
        <f t="shared" si="2"/>
        <v>0</v>
      </c>
      <c r="AD133" s="327"/>
      <c r="AE133" s="327"/>
      <c r="AF133" s="328" t="b">
        <v>0</v>
      </c>
      <c r="AG133" s="322"/>
      <c r="AH133" s="322" t="b">
        <v>0</v>
      </c>
      <c r="AI133" s="322"/>
      <c r="AJ133" s="322" t="b">
        <v>0</v>
      </c>
      <c r="AK133" s="322"/>
      <c r="AL133" s="322"/>
      <c r="AM133" s="322" t="b">
        <v>0</v>
      </c>
      <c r="AN133" s="322"/>
      <c r="AO133" s="327"/>
      <c r="AP133" s="317"/>
      <c r="AQ133" s="60"/>
      <c r="AR133" s="407"/>
      <c r="AS133" s="62"/>
      <c r="AT133" s="329"/>
      <c r="AU133" s="330"/>
      <c r="AV133" s="62"/>
      <c r="AW133" s="63"/>
      <c r="AX133" s="64"/>
      <c r="AY133" s="65"/>
      <c r="AZ133" s="66"/>
    </row>
    <row r="134" ht="15.75" customHeight="1">
      <c r="A134" s="59">
        <v>133.0</v>
      </c>
      <c r="B134" s="317"/>
      <c r="C134" s="318"/>
      <c r="D134" s="319"/>
      <c r="E134" s="320"/>
      <c r="F134" s="321"/>
      <c r="G134" s="318"/>
      <c r="H134" s="318"/>
      <c r="I134" s="322"/>
      <c r="J134" s="322"/>
      <c r="K134" s="322"/>
      <c r="L134" s="322"/>
      <c r="M134" s="328"/>
      <c r="N134" s="322"/>
      <c r="O134" s="322"/>
      <c r="P134" s="317"/>
      <c r="Q134" s="322"/>
      <c r="R134" s="317"/>
      <c r="S134" s="322"/>
      <c r="T134" s="322"/>
      <c r="U134" s="323"/>
      <c r="V134" s="324"/>
      <c r="W134" s="324"/>
      <c r="X134" s="324"/>
      <c r="Y134" s="324"/>
      <c r="Z134" s="324"/>
      <c r="AA134" s="324"/>
      <c r="AB134" s="324">
        <f t="shared" si="4"/>
        <v>0</v>
      </c>
      <c r="AC134" s="326">
        <f t="shared" si="2"/>
        <v>0</v>
      </c>
      <c r="AD134" s="327"/>
      <c r="AE134" s="327"/>
      <c r="AF134" s="328" t="b">
        <v>0</v>
      </c>
      <c r="AG134" s="322"/>
      <c r="AH134" s="322" t="b">
        <v>0</v>
      </c>
      <c r="AI134" s="322"/>
      <c r="AJ134" s="322" t="b">
        <v>0</v>
      </c>
      <c r="AK134" s="322"/>
      <c r="AL134" s="322"/>
      <c r="AM134" s="322" t="b">
        <v>0</v>
      </c>
      <c r="AN134" s="322"/>
      <c r="AO134" s="327"/>
      <c r="AP134" s="317"/>
      <c r="AQ134" s="60"/>
      <c r="AR134" s="407"/>
      <c r="AS134" s="62"/>
      <c r="AT134" s="329"/>
      <c r="AU134" s="330"/>
      <c r="AV134" s="62"/>
      <c r="AW134" s="63"/>
      <c r="AX134" s="64"/>
      <c r="AY134" s="65"/>
      <c r="AZ134" s="66"/>
    </row>
    <row r="135" ht="15.75" customHeight="1">
      <c r="A135" s="59">
        <v>134.0</v>
      </c>
      <c r="B135" s="317"/>
      <c r="C135" s="318"/>
      <c r="D135" s="319"/>
      <c r="E135" s="320"/>
      <c r="F135" s="321"/>
      <c r="G135" s="318"/>
      <c r="H135" s="318"/>
      <c r="I135" s="322"/>
      <c r="J135" s="322"/>
      <c r="K135" s="322"/>
      <c r="L135" s="322"/>
      <c r="M135" s="328"/>
      <c r="N135" s="322"/>
      <c r="O135" s="322"/>
      <c r="P135" s="317"/>
      <c r="Q135" s="322"/>
      <c r="R135" s="317"/>
      <c r="S135" s="322"/>
      <c r="T135" s="322"/>
      <c r="U135" s="323"/>
      <c r="V135" s="324"/>
      <c r="W135" s="324"/>
      <c r="X135" s="324"/>
      <c r="Y135" s="324"/>
      <c r="Z135" s="324"/>
      <c r="AA135" s="324"/>
      <c r="AB135" s="324">
        <f t="shared" si="4"/>
        <v>0</v>
      </c>
      <c r="AC135" s="326">
        <f t="shared" si="2"/>
        <v>0</v>
      </c>
      <c r="AD135" s="327"/>
      <c r="AE135" s="327"/>
      <c r="AF135" s="328" t="b">
        <v>0</v>
      </c>
      <c r="AG135" s="322"/>
      <c r="AH135" s="322" t="b">
        <v>0</v>
      </c>
      <c r="AI135" s="322"/>
      <c r="AJ135" s="322" t="b">
        <v>0</v>
      </c>
      <c r="AK135" s="322"/>
      <c r="AL135" s="322"/>
      <c r="AM135" s="322" t="b">
        <v>0</v>
      </c>
      <c r="AN135" s="322"/>
      <c r="AO135" s="327"/>
      <c r="AP135" s="317"/>
      <c r="AQ135" s="60"/>
      <c r="AR135" s="407"/>
      <c r="AS135" s="62"/>
      <c r="AT135" s="329"/>
      <c r="AU135" s="330"/>
      <c r="AV135" s="62"/>
      <c r="AW135" s="63"/>
      <c r="AX135" s="64"/>
      <c r="AY135" s="65"/>
      <c r="AZ135" s="66"/>
    </row>
    <row r="136" ht="15.75" customHeight="1">
      <c r="A136" s="59">
        <v>135.0</v>
      </c>
      <c r="B136" s="317"/>
      <c r="C136" s="318"/>
      <c r="D136" s="319"/>
      <c r="E136" s="320"/>
      <c r="F136" s="321"/>
      <c r="G136" s="318"/>
      <c r="H136" s="318"/>
      <c r="I136" s="322"/>
      <c r="J136" s="322"/>
      <c r="K136" s="322"/>
      <c r="L136" s="322"/>
      <c r="M136" s="328"/>
      <c r="N136" s="322"/>
      <c r="O136" s="322"/>
      <c r="P136" s="317"/>
      <c r="Q136" s="322"/>
      <c r="R136" s="317"/>
      <c r="S136" s="322"/>
      <c r="T136" s="322"/>
      <c r="U136" s="323"/>
      <c r="V136" s="324"/>
      <c r="W136" s="324"/>
      <c r="X136" s="324"/>
      <c r="Y136" s="324"/>
      <c r="Z136" s="324"/>
      <c r="AA136" s="324"/>
      <c r="AB136" s="324">
        <f t="shared" si="4"/>
        <v>0</v>
      </c>
      <c r="AC136" s="326">
        <f t="shared" si="2"/>
        <v>0</v>
      </c>
      <c r="AD136" s="327"/>
      <c r="AE136" s="327"/>
      <c r="AF136" s="328" t="b">
        <v>0</v>
      </c>
      <c r="AG136" s="322"/>
      <c r="AH136" s="322" t="b">
        <v>0</v>
      </c>
      <c r="AI136" s="322"/>
      <c r="AJ136" s="322" t="b">
        <v>0</v>
      </c>
      <c r="AK136" s="322"/>
      <c r="AL136" s="322"/>
      <c r="AM136" s="322" t="b">
        <v>0</v>
      </c>
      <c r="AN136" s="322"/>
      <c r="AO136" s="327"/>
      <c r="AP136" s="317"/>
      <c r="AQ136" s="60"/>
      <c r="AR136" s="407"/>
      <c r="AS136" s="62"/>
      <c r="AT136" s="329"/>
      <c r="AU136" s="330"/>
      <c r="AV136" s="62"/>
      <c r="AW136" s="63"/>
      <c r="AX136" s="64"/>
      <c r="AY136" s="65"/>
      <c r="AZ136" s="66"/>
    </row>
    <row r="137" ht="15.75" customHeight="1">
      <c r="A137" s="59">
        <v>136.0</v>
      </c>
      <c r="B137" s="317"/>
      <c r="C137" s="318"/>
      <c r="D137" s="319"/>
      <c r="E137" s="320"/>
      <c r="F137" s="321"/>
      <c r="G137" s="318"/>
      <c r="H137" s="318"/>
      <c r="I137" s="322"/>
      <c r="J137" s="322"/>
      <c r="K137" s="322"/>
      <c r="L137" s="322"/>
      <c r="M137" s="328"/>
      <c r="N137" s="322"/>
      <c r="O137" s="322"/>
      <c r="P137" s="317"/>
      <c r="Q137" s="322"/>
      <c r="R137" s="317"/>
      <c r="S137" s="322"/>
      <c r="T137" s="322"/>
      <c r="U137" s="323"/>
      <c r="V137" s="324"/>
      <c r="W137" s="324"/>
      <c r="X137" s="324"/>
      <c r="Y137" s="324"/>
      <c r="Z137" s="324"/>
      <c r="AA137" s="324"/>
      <c r="AB137" s="324">
        <f t="shared" si="4"/>
        <v>0</v>
      </c>
      <c r="AC137" s="326">
        <f t="shared" si="2"/>
        <v>0</v>
      </c>
      <c r="AD137" s="327"/>
      <c r="AE137" s="327"/>
      <c r="AF137" s="328" t="b">
        <v>0</v>
      </c>
      <c r="AG137" s="322"/>
      <c r="AH137" s="322" t="b">
        <v>0</v>
      </c>
      <c r="AI137" s="322"/>
      <c r="AJ137" s="322" t="b">
        <v>0</v>
      </c>
      <c r="AK137" s="322"/>
      <c r="AL137" s="322"/>
      <c r="AM137" s="322" t="b">
        <v>0</v>
      </c>
      <c r="AN137" s="322"/>
      <c r="AO137" s="327"/>
      <c r="AP137" s="317"/>
      <c r="AQ137" s="60"/>
      <c r="AR137" s="407"/>
      <c r="AS137" s="62"/>
      <c r="AT137" s="329"/>
      <c r="AU137" s="330"/>
      <c r="AV137" s="62"/>
      <c r="AW137" s="63"/>
      <c r="AX137" s="64"/>
      <c r="AY137" s="65"/>
      <c r="AZ137" s="66"/>
    </row>
    <row r="138" ht="15.75" customHeight="1">
      <c r="A138" s="59">
        <v>137.0</v>
      </c>
      <c r="B138" s="317"/>
      <c r="C138" s="318"/>
      <c r="D138" s="319"/>
      <c r="E138" s="320"/>
      <c r="F138" s="321"/>
      <c r="G138" s="318"/>
      <c r="H138" s="318"/>
      <c r="I138" s="322"/>
      <c r="J138" s="322"/>
      <c r="K138" s="322"/>
      <c r="L138" s="322"/>
      <c r="M138" s="328"/>
      <c r="N138" s="322"/>
      <c r="O138" s="322"/>
      <c r="P138" s="317"/>
      <c r="Q138" s="322"/>
      <c r="R138" s="317"/>
      <c r="S138" s="322"/>
      <c r="T138" s="322"/>
      <c r="U138" s="323"/>
      <c r="V138" s="324"/>
      <c r="W138" s="324"/>
      <c r="X138" s="324"/>
      <c r="Y138" s="324"/>
      <c r="Z138" s="324"/>
      <c r="AA138" s="324"/>
      <c r="AB138" s="324">
        <f t="shared" si="4"/>
        <v>0</v>
      </c>
      <c r="AC138" s="326">
        <f t="shared" si="2"/>
        <v>0</v>
      </c>
      <c r="AD138" s="327"/>
      <c r="AE138" s="327"/>
      <c r="AF138" s="328" t="b">
        <v>0</v>
      </c>
      <c r="AG138" s="322"/>
      <c r="AH138" s="322" t="b">
        <v>0</v>
      </c>
      <c r="AI138" s="322"/>
      <c r="AJ138" s="322" t="b">
        <v>0</v>
      </c>
      <c r="AK138" s="322"/>
      <c r="AL138" s="322"/>
      <c r="AM138" s="322" t="b">
        <v>0</v>
      </c>
      <c r="AN138" s="322"/>
      <c r="AO138" s="327"/>
      <c r="AP138" s="317"/>
      <c r="AQ138" s="60"/>
      <c r="AR138" s="407"/>
      <c r="AS138" s="62"/>
      <c r="AT138" s="329"/>
      <c r="AU138" s="330"/>
      <c r="AV138" s="62"/>
      <c r="AW138" s="63"/>
      <c r="AX138" s="64"/>
      <c r="AY138" s="65"/>
      <c r="AZ138" s="66"/>
    </row>
    <row r="139" ht="15.75" customHeight="1">
      <c r="A139" s="59">
        <v>138.0</v>
      </c>
      <c r="B139" s="317"/>
      <c r="C139" s="318"/>
      <c r="D139" s="319"/>
      <c r="E139" s="320"/>
      <c r="F139" s="321"/>
      <c r="G139" s="318"/>
      <c r="H139" s="318"/>
      <c r="I139" s="322"/>
      <c r="J139" s="322"/>
      <c r="K139" s="322"/>
      <c r="L139" s="322"/>
      <c r="M139" s="328"/>
      <c r="N139" s="322"/>
      <c r="O139" s="322"/>
      <c r="P139" s="317"/>
      <c r="Q139" s="322"/>
      <c r="R139" s="317"/>
      <c r="S139" s="322"/>
      <c r="T139" s="322"/>
      <c r="U139" s="323"/>
      <c r="V139" s="324"/>
      <c r="W139" s="324"/>
      <c r="X139" s="324"/>
      <c r="Y139" s="324"/>
      <c r="Z139" s="324"/>
      <c r="AA139" s="324"/>
      <c r="AB139" s="324">
        <f t="shared" si="4"/>
        <v>0</v>
      </c>
      <c r="AC139" s="326">
        <f t="shared" si="2"/>
        <v>0</v>
      </c>
      <c r="AD139" s="327"/>
      <c r="AE139" s="327"/>
      <c r="AF139" s="328" t="b">
        <v>0</v>
      </c>
      <c r="AG139" s="322"/>
      <c r="AH139" s="322" t="b">
        <v>0</v>
      </c>
      <c r="AI139" s="322"/>
      <c r="AJ139" s="322" t="b">
        <v>0</v>
      </c>
      <c r="AK139" s="322"/>
      <c r="AL139" s="322"/>
      <c r="AM139" s="322" t="b">
        <v>0</v>
      </c>
      <c r="AN139" s="322"/>
      <c r="AO139" s="327"/>
      <c r="AP139" s="317"/>
      <c r="AQ139" s="60"/>
      <c r="AR139" s="407"/>
      <c r="AS139" s="62"/>
      <c r="AT139" s="329"/>
      <c r="AU139" s="330"/>
      <c r="AV139" s="62"/>
      <c r="AW139" s="63"/>
      <c r="AX139" s="64"/>
      <c r="AY139" s="65"/>
      <c r="AZ139" s="66"/>
    </row>
    <row r="140" ht="15.75" customHeight="1">
      <c r="A140" s="59">
        <v>139.0</v>
      </c>
      <c r="B140" s="317"/>
      <c r="C140" s="318"/>
      <c r="D140" s="319"/>
      <c r="E140" s="320"/>
      <c r="F140" s="321"/>
      <c r="G140" s="318"/>
      <c r="H140" s="318"/>
      <c r="I140" s="322"/>
      <c r="J140" s="322"/>
      <c r="K140" s="322"/>
      <c r="L140" s="322"/>
      <c r="M140" s="328"/>
      <c r="N140" s="322"/>
      <c r="O140" s="322"/>
      <c r="P140" s="317"/>
      <c r="Q140" s="322"/>
      <c r="R140" s="317"/>
      <c r="S140" s="322"/>
      <c r="T140" s="322"/>
      <c r="U140" s="323"/>
      <c r="V140" s="324"/>
      <c r="W140" s="324"/>
      <c r="X140" s="324"/>
      <c r="Y140" s="324"/>
      <c r="Z140" s="324"/>
      <c r="AA140" s="324"/>
      <c r="AB140" s="324">
        <f t="shared" si="4"/>
        <v>0</v>
      </c>
      <c r="AC140" s="326">
        <f t="shared" si="2"/>
        <v>0</v>
      </c>
      <c r="AD140" s="327"/>
      <c r="AE140" s="327"/>
      <c r="AF140" s="328" t="b">
        <v>0</v>
      </c>
      <c r="AG140" s="322"/>
      <c r="AH140" s="322" t="b">
        <v>0</v>
      </c>
      <c r="AI140" s="322"/>
      <c r="AJ140" s="322" t="b">
        <v>0</v>
      </c>
      <c r="AK140" s="322"/>
      <c r="AL140" s="322"/>
      <c r="AM140" s="322" t="b">
        <v>0</v>
      </c>
      <c r="AN140" s="322"/>
      <c r="AO140" s="327"/>
      <c r="AP140" s="317"/>
      <c r="AQ140" s="60"/>
      <c r="AR140" s="407"/>
      <c r="AS140" s="62"/>
      <c r="AT140" s="329"/>
      <c r="AU140" s="330"/>
      <c r="AV140" s="62"/>
      <c r="AW140" s="63"/>
      <c r="AX140" s="64"/>
      <c r="AY140" s="65"/>
      <c r="AZ140" s="66"/>
    </row>
    <row r="141" ht="15.75" customHeight="1">
      <c r="A141" s="59">
        <v>140.0</v>
      </c>
      <c r="B141" s="317"/>
      <c r="C141" s="318"/>
      <c r="D141" s="319"/>
      <c r="E141" s="320"/>
      <c r="F141" s="321"/>
      <c r="G141" s="318"/>
      <c r="H141" s="318"/>
      <c r="I141" s="322"/>
      <c r="J141" s="322"/>
      <c r="K141" s="322"/>
      <c r="L141" s="322"/>
      <c r="M141" s="328"/>
      <c r="N141" s="322"/>
      <c r="O141" s="322"/>
      <c r="P141" s="317"/>
      <c r="Q141" s="322"/>
      <c r="R141" s="317"/>
      <c r="S141" s="322"/>
      <c r="T141" s="322"/>
      <c r="U141" s="323"/>
      <c r="V141" s="324"/>
      <c r="W141" s="324"/>
      <c r="X141" s="324"/>
      <c r="Y141" s="324"/>
      <c r="Z141" s="324"/>
      <c r="AA141" s="324"/>
      <c r="AB141" s="324">
        <f t="shared" si="4"/>
        <v>0</v>
      </c>
      <c r="AC141" s="326">
        <f t="shared" si="2"/>
        <v>0</v>
      </c>
      <c r="AD141" s="327"/>
      <c r="AE141" s="327"/>
      <c r="AF141" s="328" t="b">
        <v>0</v>
      </c>
      <c r="AG141" s="322"/>
      <c r="AH141" s="322" t="b">
        <v>0</v>
      </c>
      <c r="AI141" s="322"/>
      <c r="AJ141" s="322" t="b">
        <v>0</v>
      </c>
      <c r="AK141" s="322"/>
      <c r="AL141" s="322"/>
      <c r="AM141" s="322" t="b">
        <v>0</v>
      </c>
      <c r="AN141" s="322"/>
      <c r="AO141" s="327"/>
      <c r="AP141" s="317"/>
      <c r="AQ141" s="60"/>
      <c r="AR141" s="407"/>
      <c r="AS141" s="62"/>
      <c r="AT141" s="329"/>
      <c r="AU141" s="330"/>
      <c r="AV141" s="62"/>
      <c r="AW141" s="63"/>
      <c r="AX141" s="64"/>
      <c r="AY141" s="65"/>
      <c r="AZ141" s="66"/>
    </row>
    <row r="142" ht="15.75" customHeight="1">
      <c r="A142" s="59">
        <v>141.0</v>
      </c>
      <c r="B142" s="317"/>
      <c r="C142" s="318"/>
      <c r="D142" s="319"/>
      <c r="E142" s="320"/>
      <c r="F142" s="321"/>
      <c r="G142" s="318"/>
      <c r="H142" s="318"/>
      <c r="I142" s="322"/>
      <c r="J142" s="322"/>
      <c r="K142" s="322"/>
      <c r="L142" s="322"/>
      <c r="M142" s="328"/>
      <c r="N142" s="322"/>
      <c r="O142" s="322"/>
      <c r="P142" s="317"/>
      <c r="Q142" s="322"/>
      <c r="R142" s="317"/>
      <c r="S142" s="322"/>
      <c r="T142" s="322"/>
      <c r="U142" s="323"/>
      <c r="V142" s="324"/>
      <c r="W142" s="324"/>
      <c r="X142" s="324"/>
      <c r="Y142" s="324"/>
      <c r="Z142" s="324"/>
      <c r="AA142" s="324"/>
      <c r="AB142" s="324">
        <f t="shared" si="4"/>
        <v>0</v>
      </c>
      <c r="AC142" s="326">
        <f t="shared" si="2"/>
        <v>0</v>
      </c>
      <c r="AD142" s="327"/>
      <c r="AE142" s="327"/>
      <c r="AF142" s="328" t="b">
        <v>0</v>
      </c>
      <c r="AG142" s="322"/>
      <c r="AH142" s="322" t="b">
        <v>0</v>
      </c>
      <c r="AI142" s="322"/>
      <c r="AJ142" s="322" t="b">
        <v>0</v>
      </c>
      <c r="AK142" s="322"/>
      <c r="AL142" s="322"/>
      <c r="AM142" s="322" t="b">
        <v>0</v>
      </c>
      <c r="AN142" s="322"/>
      <c r="AO142" s="327"/>
      <c r="AP142" s="317"/>
      <c r="AQ142" s="60"/>
      <c r="AR142" s="407"/>
      <c r="AS142" s="62"/>
      <c r="AT142" s="329"/>
      <c r="AU142" s="330"/>
      <c r="AV142" s="62"/>
      <c r="AW142" s="63"/>
      <c r="AX142" s="64"/>
      <c r="AY142" s="65"/>
      <c r="AZ142" s="66"/>
    </row>
    <row r="143" ht="15.75" customHeight="1">
      <c r="A143" s="59">
        <v>142.0</v>
      </c>
      <c r="B143" s="317"/>
      <c r="C143" s="318"/>
      <c r="D143" s="319"/>
      <c r="E143" s="320"/>
      <c r="F143" s="321"/>
      <c r="G143" s="318"/>
      <c r="H143" s="318"/>
      <c r="I143" s="322"/>
      <c r="J143" s="322"/>
      <c r="K143" s="322"/>
      <c r="L143" s="322"/>
      <c r="M143" s="328"/>
      <c r="N143" s="322"/>
      <c r="O143" s="322"/>
      <c r="P143" s="317"/>
      <c r="Q143" s="322"/>
      <c r="R143" s="317"/>
      <c r="S143" s="322"/>
      <c r="T143" s="322"/>
      <c r="U143" s="323"/>
      <c r="V143" s="324"/>
      <c r="W143" s="324"/>
      <c r="X143" s="324"/>
      <c r="Y143" s="324"/>
      <c r="Z143" s="324"/>
      <c r="AA143" s="324"/>
      <c r="AB143" s="324">
        <f t="shared" si="4"/>
        <v>0</v>
      </c>
      <c r="AC143" s="326">
        <f t="shared" si="2"/>
        <v>0</v>
      </c>
      <c r="AD143" s="327"/>
      <c r="AE143" s="327"/>
      <c r="AF143" s="328" t="b">
        <v>0</v>
      </c>
      <c r="AG143" s="322"/>
      <c r="AH143" s="322" t="b">
        <v>0</v>
      </c>
      <c r="AI143" s="322"/>
      <c r="AJ143" s="322" t="b">
        <v>0</v>
      </c>
      <c r="AK143" s="322"/>
      <c r="AL143" s="322"/>
      <c r="AM143" s="322" t="b">
        <v>0</v>
      </c>
      <c r="AN143" s="322"/>
      <c r="AO143" s="327"/>
      <c r="AP143" s="317"/>
      <c r="AQ143" s="60"/>
      <c r="AR143" s="407"/>
      <c r="AS143" s="62"/>
      <c r="AT143" s="329"/>
      <c r="AU143" s="330"/>
      <c r="AV143" s="62"/>
      <c r="AW143" s="63"/>
      <c r="AX143" s="64"/>
      <c r="AY143" s="65"/>
      <c r="AZ143" s="66"/>
    </row>
    <row r="144" ht="15.75" customHeight="1">
      <c r="A144" s="59">
        <v>143.0</v>
      </c>
      <c r="B144" s="317"/>
      <c r="C144" s="318"/>
      <c r="D144" s="319"/>
      <c r="E144" s="320"/>
      <c r="F144" s="321"/>
      <c r="G144" s="318"/>
      <c r="H144" s="318"/>
      <c r="I144" s="322"/>
      <c r="J144" s="322"/>
      <c r="K144" s="322"/>
      <c r="L144" s="322"/>
      <c r="M144" s="328"/>
      <c r="N144" s="322"/>
      <c r="O144" s="322"/>
      <c r="P144" s="317"/>
      <c r="Q144" s="322"/>
      <c r="R144" s="317"/>
      <c r="S144" s="322"/>
      <c r="T144" s="322"/>
      <c r="U144" s="323"/>
      <c r="V144" s="324"/>
      <c r="W144" s="324"/>
      <c r="X144" s="324"/>
      <c r="Y144" s="324"/>
      <c r="Z144" s="324"/>
      <c r="AA144" s="324"/>
      <c r="AB144" s="324">
        <f t="shared" si="4"/>
        <v>0</v>
      </c>
      <c r="AC144" s="326">
        <f t="shared" si="2"/>
        <v>0</v>
      </c>
      <c r="AD144" s="327"/>
      <c r="AE144" s="327"/>
      <c r="AF144" s="328" t="b">
        <v>0</v>
      </c>
      <c r="AG144" s="322"/>
      <c r="AH144" s="322" t="b">
        <v>0</v>
      </c>
      <c r="AI144" s="322"/>
      <c r="AJ144" s="322" t="b">
        <v>0</v>
      </c>
      <c r="AK144" s="322"/>
      <c r="AL144" s="322"/>
      <c r="AM144" s="322" t="b">
        <v>0</v>
      </c>
      <c r="AN144" s="322"/>
      <c r="AO144" s="327"/>
      <c r="AP144" s="317"/>
      <c r="AQ144" s="60"/>
      <c r="AR144" s="407"/>
      <c r="AS144" s="62"/>
      <c r="AT144" s="329"/>
      <c r="AU144" s="330"/>
      <c r="AV144" s="62"/>
      <c r="AW144" s="63"/>
      <c r="AX144" s="64"/>
      <c r="AY144" s="65"/>
      <c r="AZ144" s="66"/>
    </row>
    <row r="145" ht="15.75" customHeight="1">
      <c r="A145" s="59">
        <v>144.0</v>
      </c>
      <c r="B145" s="317"/>
      <c r="C145" s="318"/>
      <c r="D145" s="319"/>
      <c r="E145" s="320"/>
      <c r="F145" s="321"/>
      <c r="G145" s="318"/>
      <c r="H145" s="318"/>
      <c r="I145" s="322"/>
      <c r="J145" s="322"/>
      <c r="K145" s="322"/>
      <c r="L145" s="322"/>
      <c r="M145" s="328"/>
      <c r="N145" s="322"/>
      <c r="O145" s="322"/>
      <c r="P145" s="317"/>
      <c r="Q145" s="322"/>
      <c r="R145" s="317"/>
      <c r="S145" s="322"/>
      <c r="T145" s="322"/>
      <c r="U145" s="323"/>
      <c r="V145" s="324"/>
      <c r="W145" s="324"/>
      <c r="X145" s="324"/>
      <c r="Y145" s="324"/>
      <c r="Z145" s="324"/>
      <c r="AA145" s="324"/>
      <c r="AB145" s="324">
        <f t="shared" si="4"/>
        <v>0</v>
      </c>
      <c r="AC145" s="326">
        <f t="shared" si="2"/>
        <v>0</v>
      </c>
      <c r="AD145" s="327"/>
      <c r="AE145" s="327"/>
      <c r="AF145" s="328" t="b">
        <v>0</v>
      </c>
      <c r="AG145" s="322"/>
      <c r="AH145" s="322" t="b">
        <v>0</v>
      </c>
      <c r="AI145" s="322"/>
      <c r="AJ145" s="322" t="b">
        <v>0</v>
      </c>
      <c r="AK145" s="322"/>
      <c r="AL145" s="322"/>
      <c r="AM145" s="322" t="b">
        <v>0</v>
      </c>
      <c r="AN145" s="322"/>
      <c r="AO145" s="327"/>
      <c r="AP145" s="317"/>
      <c r="AQ145" s="60"/>
      <c r="AR145" s="407"/>
      <c r="AS145" s="62"/>
      <c r="AT145" s="329"/>
      <c r="AU145" s="330"/>
      <c r="AV145" s="62"/>
      <c r="AW145" s="63"/>
      <c r="AX145" s="64"/>
      <c r="AY145" s="65"/>
      <c r="AZ145" s="66"/>
    </row>
    <row r="146" ht="15.75" customHeight="1">
      <c r="A146" s="59">
        <v>145.0</v>
      </c>
      <c r="B146" s="317"/>
      <c r="C146" s="318"/>
      <c r="D146" s="319"/>
      <c r="E146" s="320"/>
      <c r="F146" s="321"/>
      <c r="G146" s="318"/>
      <c r="H146" s="318"/>
      <c r="I146" s="322"/>
      <c r="J146" s="322"/>
      <c r="K146" s="322"/>
      <c r="L146" s="322"/>
      <c r="M146" s="328"/>
      <c r="N146" s="322"/>
      <c r="O146" s="322"/>
      <c r="P146" s="317"/>
      <c r="Q146" s="322"/>
      <c r="R146" s="317"/>
      <c r="S146" s="322"/>
      <c r="T146" s="322"/>
      <c r="U146" s="323"/>
      <c r="V146" s="324"/>
      <c r="W146" s="324"/>
      <c r="X146" s="324"/>
      <c r="Y146" s="324"/>
      <c r="Z146" s="324"/>
      <c r="AA146" s="324"/>
      <c r="AB146" s="324">
        <f t="shared" si="4"/>
        <v>0</v>
      </c>
      <c r="AC146" s="326">
        <f t="shared" si="2"/>
        <v>0</v>
      </c>
      <c r="AD146" s="327"/>
      <c r="AE146" s="327"/>
      <c r="AF146" s="328" t="b">
        <v>0</v>
      </c>
      <c r="AG146" s="322"/>
      <c r="AH146" s="322" t="b">
        <v>0</v>
      </c>
      <c r="AI146" s="322"/>
      <c r="AJ146" s="322" t="b">
        <v>0</v>
      </c>
      <c r="AK146" s="322"/>
      <c r="AL146" s="322"/>
      <c r="AM146" s="322" t="b">
        <v>0</v>
      </c>
      <c r="AN146" s="322"/>
      <c r="AO146" s="327"/>
      <c r="AP146" s="317"/>
      <c r="AQ146" s="60"/>
      <c r="AR146" s="407"/>
      <c r="AS146" s="62"/>
      <c r="AT146" s="329"/>
      <c r="AU146" s="330"/>
      <c r="AV146" s="62"/>
      <c r="AW146" s="63"/>
      <c r="AX146" s="64"/>
      <c r="AY146" s="65"/>
      <c r="AZ146" s="66"/>
    </row>
    <row r="147" ht="15.75" customHeight="1">
      <c r="A147" s="59">
        <v>146.0</v>
      </c>
      <c r="B147" s="317"/>
      <c r="C147" s="318"/>
      <c r="D147" s="319"/>
      <c r="E147" s="320"/>
      <c r="F147" s="321"/>
      <c r="G147" s="318"/>
      <c r="H147" s="318"/>
      <c r="I147" s="322"/>
      <c r="J147" s="322"/>
      <c r="K147" s="322"/>
      <c r="L147" s="322"/>
      <c r="M147" s="328"/>
      <c r="N147" s="322"/>
      <c r="O147" s="322"/>
      <c r="P147" s="317"/>
      <c r="Q147" s="322"/>
      <c r="R147" s="317"/>
      <c r="S147" s="322"/>
      <c r="T147" s="322"/>
      <c r="U147" s="323"/>
      <c r="V147" s="324"/>
      <c r="W147" s="324"/>
      <c r="X147" s="324"/>
      <c r="Y147" s="324"/>
      <c r="Z147" s="324"/>
      <c r="AA147" s="324"/>
      <c r="AB147" s="324">
        <f t="shared" si="4"/>
        <v>0</v>
      </c>
      <c r="AC147" s="326">
        <f t="shared" si="2"/>
        <v>0</v>
      </c>
      <c r="AD147" s="327"/>
      <c r="AE147" s="327"/>
      <c r="AF147" s="328" t="b">
        <v>0</v>
      </c>
      <c r="AG147" s="322"/>
      <c r="AH147" s="322" t="b">
        <v>0</v>
      </c>
      <c r="AI147" s="322"/>
      <c r="AJ147" s="322" t="b">
        <v>0</v>
      </c>
      <c r="AK147" s="322"/>
      <c r="AL147" s="322"/>
      <c r="AM147" s="322" t="b">
        <v>0</v>
      </c>
      <c r="AN147" s="322"/>
      <c r="AO147" s="327"/>
      <c r="AP147" s="317"/>
      <c r="AQ147" s="60"/>
      <c r="AR147" s="407"/>
      <c r="AS147" s="62"/>
      <c r="AT147" s="329"/>
      <c r="AU147" s="330"/>
      <c r="AV147" s="62"/>
      <c r="AW147" s="63"/>
      <c r="AX147" s="64"/>
      <c r="AY147" s="65"/>
      <c r="AZ147" s="66"/>
    </row>
    <row r="148" ht="15.75" customHeight="1">
      <c r="A148" s="59">
        <v>147.0</v>
      </c>
      <c r="B148" s="317"/>
      <c r="C148" s="318"/>
      <c r="D148" s="319"/>
      <c r="E148" s="320"/>
      <c r="F148" s="321"/>
      <c r="G148" s="318"/>
      <c r="H148" s="318"/>
      <c r="I148" s="322"/>
      <c r="J148" s="322"/>
      <c r="K148" s="322"/>
      <c r="L148" s="322"/>
      <c r="M148" s="328"/>
      <c r="N148" s="322"/>
      <c r="O148" s="322"/>
      <c r="P148" s="317"/>
      <c r="Q148" s="322"/>
      <c r="R148" s="317"/>
      <c r="S148" s="322"/>
      <c r="T148" s="322"/>
      <c r="U148" s="323"/>
      <c r="V148" s="324"/>
      <c r="W148" s="324"/>
      <c r="X148" s="324"/>
      <c r="Y148" s="324"/>
      <c r="Z148" s="324"/>
      <c r="AA148" s="324"/>
      <c r="AB148" s="324">
        <f t="shared" si="4"/>
        <v>0</v>
      </c>
      <c r="AC148" s="326">
        <f t="shared" si="2"/>
        <v>0</v>
      </c>
      <c r="AD148" s="327"/>
      <c r="AE148" s="327"/>
      <c r="AF148" s="328" t="b">
        <v>0</v>
      </c>
      <c r="AG148" s="322"/>
      <c r="AH148" s="322" t="b">
        <v>0</v>
      </c>
      <c r="AI148" s="322"/>
      <c r="AJ148" s="322" t="b">
        <v>0</v>
      </c>
      <c r="AK148" s="322"/>
      <c r="AL148" s="322"/>
      <c r="AM148" s="322" t="b">
        <v>0</v>
      </c>
      <c r="AN148" s="322"/>
      <c r="AO148" s="327"/>
      <c r="AP148" s="317"/>
      <c r="AQ148" s="60"/>
      <c r="AR148" s="407"/>
      <c r="AS148" s="62"/>
      <c r="AT148" s="329"/>
      <c r="AU148" s="330"/>
      <c r="AV148" s="62"/>
      <c r="AW148" s="63"/>
      <c r="AX148" s="64"/>
      <c r="AY148" s="65"/>
      <c r="AZ148" s="66"/>
    </row>
    <row r="149" ht="15.75" customHeight="1">
      <c r="A149" s="59">
        <v>148.0</v>
      </c>
      <c r="B149" s="317"/>
      <c r="C149" s="318"/>
      <c r="D149" s="319"/>
      <c r="E149" s="320"/>
      <c r="F149" s="321"/>
      <c r="G149" s="318"/>
      <c r="H149" s="318"/>
      <c r="I149" s="322"/>
      <c r="J149" s="322"/>
      <c r="K149" s="322"/>
      <c r="L149" s="322"/>
      <c r="M149" s="328"/>
      <c r="N149" s="322"/>
      <c r="O149" s="322"/>
      <c r="P149" s="317"/>
      <c r="Q149" s="322"/>
      <c r="R149" s="317"/>
      <c r="S149" s="322"/>
      <c r="T149" s="322"/>
      <c r="U149" s="323"/>
      <c r="V149" s="324"/>
      <c r="W149" s="324"/>
      <c r="X149" s="324"/>
      <c r="Y149" s="324"/>
      <c r="Z149" s="324"/>
      <c r="AA149" s="324"/>
      <c r="AB149" s="324">
        <f t="shared" si="4"/>
        <v>0</v>
      </c>
      <c r="AC149" s="326">
        <f t="shared" si="2"/>
        <v>0</v>
      </c>
      <c r="AD149" s="327"/>
      <c r="AE149" s="327"/>
      <c r="AF149" s="328" t="b">
        <v>0</v>
      </c>
      <c r="AG149" s="322"/>
      <c r="AH149" s="322" t="b">
        <v>0</v>
      </c>
      <c r="AI149" s="322"/>
      <c r="AJ149" s="322" t="b">
        <v>0</v>
      </c>
      <c r="AK149" s="322"/>
      <c r="AL149" s="322"/>
      <c r="AM149" s="322" t="b">
        <v>0</v>
      </c>
      <c r="AN149" s="322"/>
      <c r="AO149" s="327"/>
      <c r="AP149" s="317"/>
      <c r="AQ149" s="60"/>
      <c r="AR149" s="407"/>
      <c r="AS149" s="62"/>
      <c r="AT149" s="329"/>
      <c r="AU149" s="330"/>
      <c r="AV149" s="62"/>
      <c r="AW149" s="63"/>
      <c r="AX149" s="64"/>
      <c r="AY149" s="65"/>
      <c r="AZ149" s="66"/>
    </row>
    <row r="150" ht="15.75" customHeight="1">
      <c r="A150" s="59">
        <v>149.0</v>
      </c>
      <c r="B150" s="317"/>
      <c r="C150" s="318"/>
      <c r="D150" s="319"/>
      <c r="E150" s="320"/>
      <c r="F150" s="321"/>
      <c r="G150" s="318"/>
      <c r="H150" s="318"/>
      <c r="I150" s="322"/>
      <c r="J150" s="322"/>
      <c r="K150" s="322"/>
      <c r="L150" s="322"/>
      <c r="M150" s="328"/>
      <c r="N150" s="322"/>
      <c r="O150" s="322"/>
      <c r="P150" s="317"/>
      <c r="Q150" s="322"/>
      <c r="R150" s="317"/>
      <c r="S150" s="322"/>
      <c r="T150" s="322"/>
      <c r="U150" s="323"/>
      <c r="V150" s="324"/>
      <c r="W150" s="324"/>
      <c r="X150" s="324"/>
      <c r="Y150" s="324"/>
      <c r="Z150" s="324"/>
      <c r="AA150" s="324"/>
      <c r="AB150" s="324">
        <f t="shared" si="4"/>
        <v>0</v>
      </c>
      <c r="AC150" s="326">
        <f t="shared" si="2"/>
        <v>0</v>
      </c>
      <c r="AD150" s="327"/>
      <c r="AE150" s="327"/>
      <c r="AF150" s="328" t="b">
        <v>0</v>
      </c>
      <c r="AG150" s="322"/>
      <c r="AH150" s="322" t="b">
        <v>0</v>
      </c>
      <c r="AI150" s="322"/>
      <c r="AJ150" s="322" t="b">
        <v>0</v>
      </c>
      <c r="AK150" s="322"/>
      <c r="AL150" s="322"/>
      <c r="AM150" s="322" t="b">
        <v>0</v>
      </c>
      <c r="AN150" s="322"/>
      <c r="AO150" s="327"/>
      <c r="AP150" s="317"/>
      <c r="AQ150" s="60"/>
      <c r="AR150" s="407"/>
      <c r="AS150" s="62"/>
      <c r="AT150" s="329"/>
      <c r="AU150" s="330"/>
      <c r="AV150" s="62"/>
      <c r="AW150" s="63"/>
      <c r="AX150" s="64"/>
      <c r="AY150" s="65"/>
      <c r="AZ150" s="66"/>
    </row>
    <row r="151" ht="15.75" customHeight="1">
      <c r="A151" s="59">
        <v>150.0</v>
      </c>
      <c r="B151" s="317"/>
      <c r="C151" s="318"/>
      <c r="D151" s="319"/>
      <c r="E151" s="320"/>
      <c r="F151" s="321"/>
      <c r="G151" s="318"/>
      <c r="H151" s="318"/>
      <c r="I151" s="322"/>
      <c r="J151" s="322"/>
      <c r="K151" s="322"/>
      <c r="L151" s="322"/>
      <c r="M151" s="328"/>
      <c r="N151" s="322"/>
      <c r="O151" s="322"/>
      <c r="P151" s="317"/>
      <c r="Q151" s="322"/>
      <c r="R151" s="317"/>
      <c r="S151" s="322"/>
      <c r="T151" s="322"/>
      <c r="U151" s="323"/>
      <c r="V151" s="324"/>
      <c r="W151" s="324"/>
      <c r="X151" s="324"/>
      <c r="Y151" s="324"/>
      <c r="Z151" s="324"/>
      <c r="AA151" s="324"/>
      <c r="AB151" s="324">
        <f t="shared" si="4"/>
        <v>0</v>
      </c>
      <c r="AC151" s="326">
        <f t="shared" si="2"/>
        <v>0</v>
      </c>
      <c r="AD151" s="327"/>
      <c r="AE151" s="327"/>
      <c r="AF151" s="328" t="b">
        <v>0</v>
      </c>
      <c r="AG151" s="322"/>
      <c r="AH151" s="322" t="b">
        <v>0</v>
      </c>
      <c r="AI151" s="322"/>
      <c r="AJ151" s="322" t="b">
        <v>0</v>
      </c>
      <c r="AK151" s="322"/>
      <c r="AL151" s="322"/>
      <c r="AM151" s="322" t="b">
        <v>0</v>
      </c>
      <c r="AN151" s="322"/>
      <c r="AO151" s="327"/>
      <c r="AP151" s="317"/>
      <c r="AQ151" s="60"/>
      <c r="AR151" s="407"/>
      <c r="AS151" s="62"/>
      <c r="AT151" s="329"/>
      <c r="AU151" s="330"/>
      <c r="AV151" s="62"/>
      <c r="AW151" s="63"/>
      <c r="AX151" s="64"/>
      <c r="AY151" s="65"/>
      <c r="AZ151" s="66"/>
    </row>
    <row r="152" ht="15.75" customHeight="1">
      <c r="A152" s="59">
        <v>151.0</v>
      </c>
      <c r="B152" s="317"/>
      <c r="C152" s="318"/>
      <c r="D152" s="319"/>
      <c r="E152" s="320"/>
      <c r="F152" s="321"/>
      <c r="G152" s="318"/>
      <c r="H152" s="318"/>
      <c r="I152" s="322"/>
      <c r="J152" s="322"/>
      <c r="K152" s="322"/>
      <c r="L152" s="322"/>
      <c r="M152" s="328"/>
      <c r="N152" s="322"/>
      <c r="O152" s="322"/>
      <c r="P152" s="317"/>
      <c r="Q152" s="322"/>
      <c r="R152" s="317"/>
      <c r="S152" s="322"/>
      <c r="T152" s="322"/>
      <c r="U152" s="323"/>
      <c r="V152" s="324"/>
      <c r="W152" s="324"/>
      <c r="X152" s="324"/>
      <c r="Y152" s="324"/>
      <c r="Z152" s="324"/>
      <c r="AA152" s="324"/>
      <c r="AB152" s="324">
        <f t="shared" si="4"/>
        <v>0</v>
      </c>
      <c r="AC152" s="326">
        <f t="shared" si="2"/>
        <v>0</v>
      </c>
      <c r="AD152" s="327"/>
      <c r="AE152" s="327"/>
      <c r="AF152" s="328" t="b">
        <v>0</v>
      </c>
      <c r="AG152" s="322"/>
      <c r="AH152" s="322" t="b">
        <v>0</v>
      </c>
      <c r="AI152" s="322"/>
      <c r="AJ152" s="322" t="b">
        <v>0</v>
      </c>
      <c r="AK152" s="322"/>
      <c r="AL152" s="322"/>
      <c r="AM152" s="322" t="b">
        <v>0</v>
      </c>
      <c r="AN152" s="322"/>
      <c r="AO152" s="327"/>
      <c r="AP152" s="317"/>
      <c r="AQ152" s="60"/>
      <c r="AR152" s="407"/>
      <c r="AS152" s="62"/>
      <c r="AT152" s="329"/>
      <c r="AU152" s="330"/>
      <c r="AV152" s="62"/>
      <c r="AW152" s="63"/>
      <c r="AX152" s="64"/>
      <c r="AY152" s="65"/>
      <c r="AZ152" s="66"/>
    </row>
    <row r="153" ht="15.75" customHeight="1">
      <c r="A153" s="59">
        <v>152.0</v>
      </c>
      <c r="B153" s="317"/>
      <c r="C153" s="318"/>
      <c r="D153" s="319"/>
      <c r="E153" s="320"/>
      <c r="F153" s="321"/>
      <c r="G153" s="318"/>
      <c r="H153" s="318"/>
      <c r="I153" s="322"/>
      <c r="J153" s="322"/>
      <c r="K153" s="322"/>
      <c r="L153" s="322"/>
      <c r="M153" s="328"/>
      <c r="N153" s="322"/>
      <c r="O153" s="322"/>
      <c r="P153" s="317"/>
      <c r="Q153" s="322"/>
      <c r="R153" s="317"/>
      <c r="S153" s="322"/>
      <c r="T153" s="322"/>
      <c r="U153" s="323"/>
      <c r="V153" s="324"/>
      <c r="W153" s="324"/>
      <c r="X153" s="324"/>
      <c r="Y153" s="324"/>
      <c r="Z153" s="324"/>
      <c r="AA153" s="324"/>
      <c r="AB153" s="324">
        <f t="shared" si="4"/>
        <v>0</v>
      </c>
      <c r="AC153" s="326">
        <f t="shared" si="2"/>
        <v>0</v>
      </c>
      <c r="AD153" s="327"/>
      <c r="AE153" s="327"/>
      <c r="AF153" s="328" t="b">
        <v>0</v>
      </c>
      <c r="AG153" s="322"/>
      <c r="AH153" s="322" t="b">
        <v>0</v>
      </c>
      <c r="AI153" s="322"/>
      <c r="AJ153" s="322" t="b">
        <v>0</v>
      </c>
      <c r="AK153" s="322"/>
      <c r="AL153" s="322"/>
      <c r="AM153" s="322" t="b">
        <v>0</v>
      </c>
      <c r="AN153" s="322"/>
      <c r="AO153" s="327"/>
      <c r="AP153" s="317"/>
      <c r="AQ153" s="60"/>
      <c r="AR153" s="407"/>
      <c r="AS153" s="62"/>
      <c r="AT153" s="329"/>
      <c r="AU153" s="330"/>
      <c r="AV153" s="62"/>
      <c r="AW153" s="63"/>
      <c r="AX153" s="64"/>
      <c r="AY153" s="65"/>
      <c r="AZ153" s="66"/>
    </row>
    <row r="154" ht="15.75" customHeight="1">
      <c r="A154" s="59">
        <v>153.0</v>
      </c>
      <c r="B154" s="317"/>
      <c r="C154" s="318"/>
      <c r="D154" s="319"/>
      <c r="E154" s="320"/>
      <c r="F154" s="321"/>
      <c r="G154" s="318"/>
      <c r="H154" s="318"/>
      <c r="I154" s="322"/>
      <c r="J154" s="322"/>
      <c r="K154" s="322"/>
      <c r="L154" s="322"/>
      <c r="M154" s="328"/>
      <c r="N154" s="322"/>
      <c r="O154" s="322"/>
      <c r="P154" s="317"/>
      <c r="Q154" s="322"/>
      <c r="R154" s="317"/>
      <c r="S154" s="322"/>
      <c r="T154" s="322"/>
      <c r="U154" s="323"/>
      <c r="V154" s="324"/>
      <c r="W154" s="324"/>
      <c r="X154" s="324"/>
      <c r="Y154" s="324"/>
      <c r="Z154" s="324"/>
      <c r="AA154" s="324"/>
      <c r="AB154" s="324">
        <f t="shared" si="4"/>
        <v>0</v>
      </c>
      <c r="AC154" s="326">
        <f t="shared" si="2"/>
        <v>0</v>
      </c>
      <c r="AD154" s="327"/>
      <c r="AE154" s="327"/>
      <c r="AF154" s="328" t="b">
        <v>0</v>
      </c>
      <c r="AG154" s="322"/>
      <c r="AH154" s="322" t="b">
        <v>0</v>
      </c>
      <c r="AI154" s="322"/>
      <c r="AJ154" s="322" t="b">
        <v>0</v>
      </c>
      <c r="AK154" s="322"/>
      <c r="AL154" s="322"/>
      <c r="AM154" s="322" t="b">
        <v>0</v>
      </c>
      <c r="AN154" s="322"/>
      <c r="AO154" s="327"/>
      <c r="AP154" s="317"/>
      <c r="AQ154" s="60"/>
      <c r="AR154" s="407"/>
      <c r="AS154" s="62"/>
      <c r="AT154" s="329"/>
      <c r="AU154" s="330"/>
      <c r="AV154" s="62"/>
      <c r="AW154" s="63"/>
      <c r="AX154" s="64"/>
      <c r="AY154" s="65"/>
      <c r="AZ154" s="66"/>
    </row>
    <row r="155" ht="15.75" customHeight="1">
      <c r="A155" s="59">
        <v>154.0</v>
      </c>
      <c r="B155" s="317"/>
      <c r="C155" s="318"/>
      <c r="D155" s="319"/>
      <c r="E155" s="320"/>
      <c r="F155" s="321"/>
      <c r="G155" s="318"/>
      <c r="H155" s="318"/>
      <c r="I155" s="322"/>
      <c r="J155" s="322"/>
      <c r="K155" s="322"/>
      <c r="L155" s="322"/>
      <c r="M155" s="328"/>
      <c r="N155" s="322"/>
      <c r="O155" s="322"/>
      <c r="P155" s="317"/>
      <c r="Q155" s="322"/>
      <c r="R155" s="317"/>
      <c r="S155" s="322"/>
      <c r="T155" s="322"/>
      <c r="U155" s="323"/>
      <c r="V155" s="324"/>
      <c r="W155" s="324"/>
      <c r="X155" s="324"/>
      <c r="Y155" s="324"/>
      <c r="Z155" s="324"/>
      <c r="AA155" s="324"/>
      <c r="AB155" s="324">
        <f t="shared" si="4"/>
        <v>0</v>
      </c>
      <c r="AC155" s="326">
        <f t="shared" si="2"/>
        <v>0</v>
      </c>
      <c r="AD155" s="327"/>
      <c r="AE155" s="327"/>
      <c r="AF155" s="328" t="b">
        <v>0</v>
      </c>
      <c r="AG155" s="322"/>
      <c r="AH155" s="322" t="b">
        <v>0</v>
      </c>
      <c r="AI155" s="322"/>
      <c r="AJ155" s="322" t="b">
        <v>0</v>
      </c>
      <c r="AK155" s="322"/>
      <c r="AL155" s="322"/>
      <c r="AM155" s="322" t="b">
        <v>0</v>
      </c>
      <c r="AN155" s="322"/>
      <c r="AO155" s="327"/>
      <c r="AP155" s="317"/>
      <c r="AQ155" s="60"/>
      <c r="AR155" s="407"/>
      <c r="AS155" s="62"/>
      <c r="AT155" s="329"/>
      <c r="AU155" s="330"/>
      <c r="AV155" s="62"/>
      <c r="AW155" s="63"/>
      <c r="AX155" s="64"/>
      <c r="AY155" s="65"/>
      <c r="AZ155" s="66"/>
    </row>
    <row r="156" ht="15.75" customHeight="1">
      <c r="A156" s="59">
        <v>155.0</v>
      </c>
      <c r="B156" s="317"/>
      <c r="C156" s="318"/>
      <c r="D156" s="319"/>
      <c r="E156" s="320"/>
      <c r="F156" s="321"/>
      <c r="G156" s="318"/>
      <c r="H156" s="318"/>
      <c r="I156" s="322"/>
      <c r="J156" s="322"/>
      <c r="K156" s="322"/>
      <c r="L156" s="322"/>
      <c r="M156" s="328"/>
      <c r="N156" s="322"/>
      <c r="O156" s="322"/>
      <c r="P156" s="317"/>
      <c r="Q156" s="322"/>
      <c r="R156" s="317"/>
      <c r="S156" s="322"/>
      <c r="T156" s="322"/>
      <c r="U156" s="323"/>
      <c r="V156" s="324"/>
      <c r="W156" s="324"/>
      <c r="X156" s="324"/>
      <c r="Y156" s="324"/>
      <c r="Z156" s="324"/>
      <c r="AA156" s="324"/>
      <c r="AB156" s="324">
        <f t="shared" si="4"/>
        <v>0</v>
      </c>
      <c r="AC156" s="326">
        <f t="shared" si="2"/>
        <v>0</v>
      </c>
      <c r="AD156" s="327"/>
      <c r="AE156" s="327"/>
      <c r="AF156" s="328" t="b">
        <v>0</v>
      </c>
      <c r="AG156" s="322"/>
      <c r="AH156" s="322" t="b">
        <v>0</v>
      </c>
      <c r="AI156" s="322"/>
      <c r="AJ156" s="322" t="b">
        <v>0</v>
      </c>
      <c r="AK156" s="322"/>
      <c r="AL156" s="322"/>
      <c r="AM156" s="322" t="b">
        <v>0</v>
      </c>
      <c r="AN156" s="322"/>
      <c r="AO156" s="327"/>
      <c r="AP156" s="317"/>
      <c r="AQ156" s="60"/>
      <c r="AR156" s="407"/>
      <c r="AS156" s="62"/>
      <c r="AT156" s="329"/>
      <c r="AU156" s="330"/>
      <c r="AV156" s="62"/>
      <c r="AW156" s="63"/>
      <c r="AX156" s="64"/>
      <c r="AY156" s="65"/>
      <c r="AZ156" s="66"/>
    </row>
    <row r="157" ht="15.75" customHeight="1">
      <c r="A157" s="59">
        <v>156.0</v>
      </c>
      <c r="B157" s="317"/>
      <c r="C157" s="318"/>
      <c r="D157" s="319"/>
      <c r="E157" s="320"/>
      <c r="F157" s="321"/>
      <c r="G157" s="318"/>
      <c r="H157" s="318"/>
      <c r="I157" s="322"/>
      <c r="J157" s="322"/>
      <c r="K157" s="322"/>
      <c r="L157" s="322"/>
      <c r="M157" s="328"/>
      <c r="N157" s="322"/>
      <c r="O157" s="322"/>
      <c r="P157" s="317"/>
      <c r="Q157" s="322"/>
      <c r="R157" s="317"/>
      <c r="S157" s="322"/>
      <c r="T157" s="322"/>
      <c r="U157" s="323"/>
      <c r="V157" s="324"/>
      <c r="W157" s="324"/>
      <c r="X157" s="324"/>
      <c r="Y157" s="324"/>
      <c r="Z157" s="324"/>
      <c r="AA157" s="324"/>
      <c r="AB157" s="324">
        <f t="shared" si="4"/>
        <v>0</v>
      </c>
      <c r="AC157" s="326">
        <f t="shared" si="2"/>
        <v>0</v>
      </c>
      <c r="AD157" s="327"/>
      <c r="AE157" s="327"/>
      <c r="AF157" s="328" t="b">
        <v>0</v>
      </c>
      <c r="AG157" s="322"/>
      <c r="AH157" s="322" t="b">
        <v>0</v>
      </c>
      <c r="AI157" s="322"/>
      <c r="AJ157" s="322" t="b">
        <v>0</v>
      </c>
      <c r="AK157" s="322"/>
      <c r="AL157" s="322"/>
      <c r="AM157" s="322" t="b">
        <v>0</v>
      </c>
      <c r="AN157" s="322"/>
      <c r="AO157" s="327"/>
      <c r="AP157" s="317"/>
      <c r="AQ157" s="60"/>
      <c r="AR157" s="407"/>
      <c r="AS157" s="62"/>
      <c r="AT157" s="329"/>
      <c r="AU157" s="330"/>
      <c r="AV157" s="62"/>
      <c r="AW157" s="63"/>
      <c r="AX157" s="64"/>
      <c r="AY157" s="65"/>
      <c r="AZ157" s="66"/>
    </row>
    <row r="158" ht="15.75" customHeight="1">
      <c r="A158" s="59">
        <v>157.0</v>
      </c>
      <c r="B158" s="317"/>
      <c r="C158" s="318"/>
      <c r="D158" s="319"/>
      <c r="E158" s="320"/>
      <c r="F158" s="321"/>
      <c r="G158" s="318"/>
      <c r="H158" s="318"/>
      <c r="I158" s="322"/>
      <c r="J158" s="322"/>
      <c r="K158" s="322"/>
      <c r="L158" s="322"/>
      <c r="M158" s="328"/>
      <c r="N158" s="322"/>
      <c r="O158" s="322"/>
      <c r="P158" s="317"/>
      <c r="Q158" s="322"/>
      <c r="R158" s="317"/>
      <c r="S158" s="322"/>
      <c r="T158" s="322"/>
      <c r="U158" s="323"/>
      <c r="V158" s="324"/>
      <c r="W158" s="324"/>
      <c r="X158" s="324"/>
      <c r="Y158" s="324"/>
      <c r="Z158" s="324"/>
      <c r="AA158" s="324"/>
      <c r="AB158" s="324">
        <f t="shared" si="4"/>
        <v>0</v>
      </c>
      <c r="AC158" s="326">
        <f t="shared" si="2"/>
        <v>0</v>
      </c>
      <c r="AD158" s="327"/>
      <c r="AE158" s="327"/>
      <c r="AF158" s="328" t="b">
        <v>0</v>
      </c>
      <c r="AG158" s="322"/>
      <c r="AH158" s="322" t="b">
        <v>0</v>
      </c>
      <c r="AI158" s="322"/>
      <c r="AJ158" s="322" t="b">
        <v>0</v>
      </c>
      <c r="AK158" s="322"/>
      <c r="AL158" s="322"/>
      <c r="AM158" s="322" t="b">
        <v>0</v>
      </c>
      <c r="AN158" s="322"/>
      <c r="AO158" s="327"/>
      <c r="AP158" s="317"/>
      <c r="AQ158" s="60"/>
      <c r="AR158" s="407"/>
      <c r="AS158" s="62"/>
      <c r="AT158" s="329"/>
      <c r="AU158" s="330"/>
      <c r="AV158" s="62"/>
      <c r="AW158" s="63"/>
      <c r="AX158" s="64"/>
      <c r="AY158" s="65"/>
      <c r="AZ158" s="66"/>
    </row>
    <row r="159" ht="15.75" customHeight="1">
      <c r="A159" s="59">
        <v>158.0</v>
      </c>
      <c r="B159" s="317"/>
      <c r="C159" s="318"/>
      <c r="D159" s="319"/>
      <c r="E159" s="320"/>
      <c r="F159" s="321"/>
      <c r="G159" s="318"/>
      <c r="H159" s="318"/>
      <c r="I159" s="322"/>
      <c r="J159" s="322"/>
      <c r="K159" s="322"/>
      <c r="L159" s="322"/>
      <c r="M159" s="328"/>
      <c r="N159" s="322"/>
      <c r="O159" s="322"/>
      <c r="P159" s="317"/>
      <c r="Q159" s="322"/>
      <c r="R159" s="317"/>
      <c r="S159" s="322"/>
      <c r="T159" s="322"/>
      <c r="U159" s="323"/>
      <c r="V159" s="324"/>
      <c r="W159" s="324"/>
      <c r="X159" s="324"/>
      <c r="Y159" s="324"/>
      <c r="Z159" s="324"/>
      <c r="AA159" s="324"/>
      <c r="AB159" s="324">
        <f t="shared" si="4"/>
        <v>0</v>
      </c>
      <c r="AC159" s="326">
        <f t="shared" si="2"/>
        <v>0</v>
      </c>
      <c r="AD159" s="327"/>
      <c r="AE159" s="327"/>
      <c r="AF159" s="328" t="b">
        <v>0</v>
      </c>
      <c r="AG159" s="322"/>
      <c r="AH159" s="322" t="b">
        <v>0</v>
      </c>
      <c r="AI159" s="322"/>
      <c r="AJ159" s="322" t="b">
        <v>0</v>
      </c>
      <c r="AK159" s="322"/>
      <c r="AL159" s="322"/>
      <c r="AM159" s="322" t="b">
        <v>0</v>
      </c>
      <c r="AN159" s="322"/>
      <c r="AO159" s="327"/>
      <c r="AP159" s="317"/>
      <c r="AQ159" s="60"/>
      <c r="AR159" s="407"/>
      <c r="AS159" s="62"/>
      <c r="AT159" s="329"/>
      <c r="AU159" s="330"/>
      <c r="AV159" s="62"/>
      <c r="AW159" s="63"/>
      <c r="AX159" s="64"/>
      <c r="AY159" s="65"/>
      <c r="AZ159" s="66"/>
    </row>
    <row r="160" ht="15.75" customHeight="1">
      <c r="A160" s="59">
        <v>159.0</v>
      </c>
      <c r="B160" s="317"/>
      <c r="C160" s="318"/>
      <c r="D160" s="319"/>
      <c r="E160" s="320"/>
      <c r="F160" s="321"/>
      <c r="G160" s="318"/>
      <c r="H160" s="318"/>
      <c r="I160" s="322"/>
      <c r="J160" s="322"/>
      <c r="K160" s="322"/>
      <c r="L160" s="322"/>
      <c r="M160" s="328"/>
      <c r="N160" s="322"/>
      <c r="O160" s="322"/>
      <c r="P160" s="317"/>
      <c r="Q160" s="322"/>
      <c r="R160" s="317"/>
      <c r="S160" s="322"/>
      <c r="T160" s="322"/>
      <c r="U160" s="323"/>
      <c r="V160" s="324"/>
      <c r="W160" s="324"/>
      <c r="X160" s="324"/>
      <c r="Y160" s="324"/>
      <c r="Z160" s="324"/>
      <c r="AA160" s="324"/>
      <c r="AB160" s="324">
        <f t="shared" si="4"/>
        <v>0</v>
      </c>
      <c r="AC160" s="326">
        <f t="shared" si="2"/>
        <v>0</v>
      </c>
      <c r="AD160" s="327"/>
      <c r="AE160" s="327"/>
      <c r="AF160" s="328" t="b">
        <v>0</v>
      </c>
      <c r="AG160" s="322"/>
      <c r="AH160" s="322" t="b">
        <v>0</v>
      </c>
      <c r="AI160" s="322"/>
      <c r="AJ160" s="322" t="b">
        <v>0</v>
      </c>
      <c r="AK160" s="322"/>
      <c r="AL160" s="322"/>
      <c r="AM160" s="322" t="b">
        <v>0</v>
      </c>
      <c r="AN160" s="322"/>
      <c r="AO160" s="327"/>
      <c r="AP160" s="317"/>
      <c r="AQ160" s="60"/>
      <c r="AR160" s="407"/>
      <c r="AS160" s="62"/>
      <c r="AT160" s="329"/>
      <c r="AU160" s="330"/>
      <c r="AV160" s="62"/>
      <c r="AW160" s="63"/>
      <c r="AX160" s="64"/>
      <c r="AY160" s="65"/>
      <c r="AZ160" s="66"/>
    </row>
    <row r="161" ht="15.75" customHeight="1">
      <c r="A161" s="59">
        <v>160.0</v>
      </c>
      <c r="B161" s="317"/>
      <c r="C161" s="318"/>
      <c r="D161" s="319"/>
      <c r="E161" s="320"/>
      <c r="F161" s="321"/>
      <c r="G161" s="318"/>
      <c r="H161" s="318"/>
      <c r="I161" s="322"/>
      <c r="J161" s="322"/>
      <c r="K161" s="322"/>
      <c r="L161" s="322"/>
      <c r="M161" s="328"/>
      <c r="N161" s="322"/>
      <c r="O161" s="322"/>
      <c r="P161" s="317"/>
      <c r="Q161" s="322"/>
      <c r="R161" s="317"/>
      <c r="S161" s="322"/>
      <c r="T161" s="322"/>
      <c r="U161" s="323"/>
      <c r="V161" s="324"/>
      <c r="W161" s="324"/>
      <c r="X161" s="324"/>
      <c r="Y161" s="324"/>
      <c r="Z161" s="324"/>
      <c r="AA161" s="324"/>
      <c r="AB161" s="324">
        <f t="shared" si="4"/>
        <v>0</v>
      </c>
      <c r="AC161" s="326">
        <f t="shared" si="2"/>
        <v>0</v>
      </c>
      <c r="AD161" s="327"/>
      <c r="AE161" s="327"/>
      <c r="AF161" s="328" t="b">
        <v>0</v>
      </c>
      <c r="AG161" s="322"/>
      <c r="AH161" s="322" t="b">
        <v>0</v>
      </c>
      <c r="AI161" s="322"/>
      <c r="AJ161" s="322" t="b">
        <v>0</v>
      </c>
      <c r="AK161" s="322"/>
      <c r="AL161" s="322"/>
      <c r="AM161" s="322" t="b">
        <v>0</v>
      </c>
      <c r="AN161" s="322"/>
      <c r="AO161" s="327"/>
      <c r="AP161" s="317"/>
      <c r="AQ161" s="60"/>
      <c r="AR161" s="407"/>
      <c r="AS161" s="62"/>
      <c r="AT161" s="329"/>
      <c r="AU161" s="330"/>
      <c r="AV161" s="62"/>
      <c r="AW161" s="63"/>
      <c r="AX161" s="64"/>
      <c r="AY161" s="65"/>
      <c r="AZ161" s="66"/>
    </row>
    <row r="162" ht="15.75" customHeight="1">
      <c r="A162" s="59">
        <v>161.0</v>
      </c>
      <c r="B162" s="317"/>
      <c r="C162" s="318"/>
      <c r="D162" s="319"/>
      <c r="E162" s="320"/>
      <c r="F162" s="321"/>
      <c r="G162" s="318"/>
      <c r="H162" s="318"/>
      <c r="I162" s="322"/>
      <c r="J162" s="322"/>
      <c r="K162" s="322"/>
      <c r="L162" s="322"/>
      <c r="M162" s="328"/>
      <c r="N162" s="322"/>
      <c r="O162" s="322"/>
      <c r="P162" s="317"/>
      <c r="Q162" s="322"/>
      <c r="R162" s="317"/>
      <c r="S162" s="322"/>
      <c r="T162" s="322"/>
      <c r="U162" s="323"/>
      <c r="V162" s="324"/>
      <c r="W162" s="324"/>
      <c r="X162" s="324"/>
      <c r="Y162" s="324"/>
      <c r="Z162" s="324"/>
      <c r="AA162" s="324"/>
      <c r="AB162" s="324">
        <f t="shared" si="4"/>
        <v>0</v>
      </c>
      <c r="AC162" s="326">
        <f t="shared" si="2"/>
        <v>0</v>
      </c>
      <c r="AD162" s="327"/>
      <c r="AE162" s="327"/>
      <c r="AF162" s="328" t="b">
        <v>0</v>
      </c>
      <c r="AG162" s="322"/>
      <c r="AH162" s="322" t="b">
        <v>0</v>
      </c>
      <c r="AI162" s="322"/>
      <c r="AJ162" s="322" t="b">
        <v>0</v>
      </c>
      <c r="AK162" s="322"/>
      <c r="AL162" s="322"/>
      <c r="AM162" s="322" t="b">
        <v>0</v>
      </c>
      <c r="AN162" s="322"/>
      <c r="AO162" s="327"/>
      <c r="AP162" s="317"/>
      <c r="AQ162" s="60"/>
      <c r="AR162" s="407"/>
      <c r="AS162" s="62"/>
      <c r="AT162" s="329"/>
      <c r="AU162" s="330"/>
      <c r="AV162" s="62"/>
      <c r="AW162" s="63"/>
      <c r="AX162" s="64"/>
      <c r="AY162" s="65"/>
      <c r="AZ162" s="66"/>
    </row>
    <row r="163" ht="15.75" customHeight="1">
      <c r="A163" s="59">
        <v>162.0</v>
      </c>
      <c r="B163" s="317"/>
      <c r="C163" s="318"/>
      <c r="D163" s="319"/>
      <c r="E163" s="320"/>
      <c r="F163" s="321"/>
      <c r="G163" s="318"/>
      <c r="H163" s="318"/>
      <c r="I163" s="322"/>
      <c r="J163" s="322"/>
      <c r="K163" s="322"/>
      <c r="L163" s="322"/>
      <c r="M163" s="328"/>
      <c r="N163" s="322"/>
      <c r="O163" s="322"/>
      <c r="P163" s="317"/>
      <c r="Q163" s="322"/>
      <c r="R163" s="317"/>
      <c r="S163" s="322"/>
      <c r="T163" s="322"/>
      <c r="U163" s="323"/>
      <c r="V163" s="324"/>
      <c r="W163" s="324"/>
      <c r="X163" s="324"/>
      <c r="Y163" s="324"/>
      <c r="Z163" s="324"/>
      <c r="AA163" s="324"/>
      <c r="AB163" s="324">
        <f t="shared" si="4"/>
        <v>0</v>
      </c>
      <c r="AC163" s="326">
        <f t="shared" si="2"/>
        <v>0</v>
      </c>
      <c r="AD163" s="327"/>
      <c r="AE163" s="327"/>
      <c r="AF163" s="328" t="b">
        <v>0</v>
      </c>
      <c r="AG163" s="322"/>
      <c r="AH163" s="322" t="b">
        <v>0</v>
      </c>
      <c r="AI163" s="322"/>
      <c r="AJ163" s="322" t="b">
        <v>0</v>
      </c>
      <c r="AK163" s="322"/>
      <c r="AL163" s="322"/>
      <c r="AM163" s="322" t="b">
        <v>0</v>
      </c>
      <c r="AN163" s="322"/>
      <c r="AO163" s="327"/>
      <c r="AP163" s="317"/>
      <c r="AQ163" s="60"/>
      <c r="AR163" s="407"/>
      <c r="AS163" s="62"/>
      <c r="AT163" s="329"/>
      <c r="AU163" s="330"/>
      <c r="AV163" s="62"/>
      <c r="AW163" s="63"/>
      <c r="AX163" s="64"/>
      <c r="AY163" s="65"/>
      <c r="AZ163" s="66"/>
    </row>
    <row r="164" ht="15.75" customHeight="1">
      <c r="A164" s="59">
        <v>163.0</v>
      </c>
      <c r="B164" s="317"/>
      <c r="C164" s="318"/>
      <c r="D164" s="319"/>
      <c r="E164" s="320"/>
      <c r="F164" s="321"/>
      <c r="G164" s="318"/>
      <c r="H164" s="318"/>
      <c r="I164" s="322"/>
      <c r="J164" s="322"/>
      <c r="K164" s="322"/>
      <c r="L164" s="322"/>
      <c r="M164" s="328"/>
      <c r="N164" s="322"/>
      <c r="O164" s="322"/>
      <c r="P164" s="317"/>
      <c r="Q164" s="322"/>
      <c r="R164" s="317"/>
      <c r="S164" s="322"/>
      <c r="T164" s="322"/>
      <c r="U164" s="323"/>
      <c r="V164" s="324"/>
      <c r="W164" s="324"/>
      <c r="X164" s="324"/>
      <c r="Y164" s="324"/>
      <c r="Z164" s="324"/>
      <c r="AA164" s="324"/>
      <c r="AB164" s="324">
        <f t="shared" si="4"/>
        <v>0</v>
      </c>
      <c r="AC164" s="326">
        <f t="shared" si="2"/>
        <v>0</v>
      </c>
      <c r="AD164" s="327"/>
      <c r="AE164" s="327"/>
      <c r="AF164" s="328" t="b">
        <v>0</v>
      </c>
      <c r="AG164" s="322"/>
      <c r="AH164" s="322" t="b">
        <v>0</v>
      </c>
      <c r="AI164" s="322"/>
      <c r="AJ164" s="322" t="b">
        <v>0</v>
      </c>
      <c r="AK164" s="322"/>
      <c r="AL164" s="322"/>
      <c r="AM164" s="322" t="b">
        <v>0</v>
      </c>
      <c r="AN164" s="322"/>
      <c r="AO164" s="327"/>
      <c r="AP164" s="317"/>
      <c r="AQ164" s="60"/>
      <c r="AR164" s="407"/>
      <c r="AS164" s="62"/>
      <c r="AT164" s="329"/>
      <c r="AU164" s="330"/>
      <c r="AV164" s="62"/>
      <c r="AW164" s="63"/>
      <c r="AX164" s="64"/>
      <c r="AY164" s="65"/>
      <c r="AZ164" s="66"/>
    </row>
    <row r="165" ht="15.75" customHeight="1">
      <c r="A165" s="59">
        <v>164.0</v>
      </c>
      <c r="B165" s="317"/>
      <c r="C165" s="318"/>
      <c r="D165" s="319"/>
      <c r="E165" s="320"/>
      <c r="F165" s="321"/>
      <c r="G165" s="318"/>
      <c r="H165" s="318"/>
      <c r="I165" s="322"/>
      <c r="J165" s="322"/>
      <c r="K165" s="322"/>
      <c r="L165" s="322"/>
      <c r="M165" s="328"/>
      <c r="N165" s="322"/>
      <c r="O165" s="322"/>
      <c r="P165" s="317"/>
      <c r="Q165" s="322"/>
      <c r="R165" s="317"/>
      <c r="S165" s="322"/>
      <c r="T165" s="322"/>
      <c r="U165" s="323"/>
      <c r="V165" s="324"/>
      <c r="W165" s="324"/>
      <c r="X165" s="324"/>
      <c r="Y165" s="324"/>
      <c r="Z165" s="324"/>
      <c r="AA165" s="324"/>
      <c r="AB165" s="324">
        <f t="shared" si="4"/>
        <v>0</v>
      </c>
      <c r="AC165" s="326">
        <f t="shared" si="2"/>
        <v>0</v>
      </c>
      <c r="AD165" s="327"/>
      <c r="AE165" s="327"/>
      <c r="AF165" s="328" t="b">
        <v>0</v>
      </c>
      <c r="AG165" s="322"/>
      <c r="AH165" s="322" t="b">
        <v>0</v>
      </c>
      <c r="AI165" s="322"/>
      <c r="AJ165" s="322" t="b">
        <v>0</v>
      </c>
      <c r="AK165" s="322"/>
      <c r="AL165" s="322"/>
      <c r="AM165" s="322" t="b">
        <v>0</v>
      </c>
      <c r="AN165" s="322"/>
      <c r="AO165" s="327"/>
      <c r="AP165" s="317"/>
      <c r="AQ165" s="60"/>
      <c r="AR165" s="407"/>
      <c r="AS165" s="62"/>
      <c r="AT165" s="329"/>
      <c r="AU165" s="330"/>
      <c r="AV165" s="62"/>
      <c r="AW165" s="63"/>
      <c r="AX165" s="64"/>
      <c r="AY165" s="65"/>
      <c r="AZ165" s="66"/>
    </row>
    <row r="166" ht="15.75" customHeight="1">
      <c r="A166" s="59">
        <v>165.0</v>
      </c>
      <c r="B166" s="317"/>
      <c r="C166" s="318"/>
      <c r="D166" s="319"/>
      <c r="E166" s="320"/>
      <c r="F166" s="321"/>
      <c r="G166" s="318"/>
      <c r="H166" s="318"/>
      <c r="I166" s="322"/>
      <c r="J166" s="322"/>
      <c r="K166" s="322"/>
      <c r="L166" s="322"/>
      <c r="M166" s="328"/>
      <c r="N166" s="322"/>
      <c r="O166" s="322"/>
      <c r="P166" s="317"/>
      <c r="Q166" s="322"/>
      <c r="R166" s="317"/>
      <c r="S166" s="322"/>
      <c r="T166" s="322"/>
      <c r="U166" s="323"/>
      <c r="V166" s="324"/>
      <c r="W166" s="324"/>
      <c r="X166" s="324"/>
      <c r="Y166" s="324"/>
      <c r="Z166" s="324"/>
      <c r="AA166" s="324"/>
      <c r="AB166" s="324">
        <f t="shared" si="4"/>
        <v>0</v>
      </c>
      <c r="AC166" s="326">
        <f t="shared" si="2"/>
        <v>0</v>
      </c>
      <c r="AD166" s="327"/>
      <c r="AE166" s="327"/>
      <c r="AF166" s="328" t="b">
        <v>0</v>
      </c>
      <c r="AG166" s="322"/>
      <c r="AH166" s="322" t="b">
        <v>0</v>
      </c>
      <c r="AI166" s="322"/>
      <c r="AJ166" s="322" t="b">
        <v>0</v>
      </c>
      <c r="AK166" s="322"/>
      <c r="AL166" s="322"/>
      <c r="AM166" s="322" t="b">
        <v>0</v>
      </c>
      <c r="AN166" s="322"/>
      <c r="AO166" s="327"/>
      <c r="AP166" s="317"/>
      <c r="AQ166" s="60"/>
      <c r="AR166" s="407"/>
      <c r="AS166" s="62"/>
      <c r="AT166" s="329"/>
      <c r="AU166" s="330"/>
      <c r="AV166" s="62"/>
      <c r="AW166" s="63"/>
      <c r="AX166" s="64"/>
      <c r="AY166" s="65"/>
      <c r="AZ166" s="66"/>
    </row>
    <row r="167" ht="15.75" customHeight="1">
      <c r="A167" s="59">
        <v>166.0</v>
      </c>
      <c r="B167" s="317"/>
      <c r="C167" s="318"/>
      <c r="D167" s="319"/>
      <c r="E167" s="320"/>
      <c r="F167" s="321"/>
      <c r="G167" s="318"/>
      <c r="H167" s="318"/>
      <c r="I167" s="322"/>
      <c r="J167" s="322"/>
      <c r="K167" s="322"/>
      <c r="L167" s="322"/>
      <c r="M167" s="328"/>
      <c r="N167" s="322"/>
      <c r="O167" s="322"/>
      <c r="P167" s="317"/>
      <c r="Q167" s="322"/>
      <c r="R167" s="317"/>
      <c r="S167" s="322"/>
      <c r="T167" s="322"/>
      <c r="U167" s="323"/>
      <c r="V167" s="324"/>
      <c r="W167" s="324"/>
      <c r="X167" s="324"/>
      <c r="Y167" s="324"/>
      <c r="Z167" s="324"/>
      <c r="AA167" s="324"/>
      <c r="AB167" s="324">
        <f t="shared" si="4"/>
        <v>0</v>
      </c>
      <c r="AC167" s="326">
        <f t="shared" si="2"/>
        <v>0</v>
      </c>
      <c r="AD167" s="327"/>
      <c r="AE167" s="327"/>
      <c r="AF167" s="328" t="b">
        <v>0</v>
      </c>
      <c r="AG167" s="322"/>
      <c r="AH167" s="322" t="b">
        <v>0</v>
      </c>
      <c r="AI167" s="322"/>
      <c r="AJ167" s="322" t="b">
        <v>0</v>
      </c>
      <c r="AK167" s="322"/>
      <c r="AL167" s="322"/>
      <c r="AM167" s="322" t="b">
        <v>0</v>
      </c>
      <c r="AN167" s="322"/>
      <c r="AO167" s="327"/>
      <c r="AP167" s="317"/>
      <c r="AQ167" s="60"/>
      <c r="AR167" s="407"/>
      <c r="AS167" s="62"/>
      <c r="AT167" s="329"/>
      <c r="AU167" s="330"/>
      <c r="AV167" s="62"/>
      <c r="AW167" s="63"/>
      <c r="AX167" s="64"/>
      <c r="AY167" s="65"/>
      <c r="AZ167" s="66"/>
    </row>
    <row r="168" ht="15.75" customHeight="1">
      <c r="A168" s="59">
        <v>167.0</v>
      </c>
      <c r="B168" s="317"/>
      <c r="C168" s="318"/>
      <c r="D168" s="319"/>
      <c r="E168" s="320"/>
      <c r="F168" s="321"/>
      <c r="G168" s="318"/>
      <c r="H168" s="318"/>
      <c r="I168" s="322"/>
      <c r="J168" s="322"/>
      <c r="K168" s="322"/>
      <c r="L168" s="322"/>
      <c r="M168" s="328"/>
      <c r="N168" s="322"/>
      <c r="O168" s="322"/>
      <c r="P168" s="317"/>
      <c r="Q168" s="322"/>
      <c r="R168" s="317"/>
      <c r="S168" s="322"/>
      <c r="T168" s="322"/>
      <c r="U168" s="323"/>
      <c r="V168" s="324"/>
      <c r="W168" s="324"/>
      <c r="X168" s="324"/>
      <c r="Y168" s="324"/>
      <c r="Z168" s="324"/>
      <c r="AA168" s="324"/>
      <c r="AB168" s="324">
        <f t="shared" si="4"/>
        <v>0</v>
      </c>
      <c r="AC168" s="326">
        <f t="shared" si="2"/>
        <v>0</v>
      </c>
      <c r="AD168" s="327"/>
      <c r="AE168" s="327"/>
      <c r="AF168" s="328" t="b">
        <v>0</v>
      </c>
      <c r="AG168" s="322"/>
      <c r="AH168" s="322" t="b">
        <v>0</v>
      </c>
      <c r="AI168" s="322"/>
      <c r="AJ168" s="322" t="b">
        <v>0</v>
      </c>
      <c r="AK168" s="322"/>
      <c r="AL168" s="322"/>
      <c r="AM168" s="322" t="b">
        <v>0</v>
      </c>
      <c r="AN168" s="322"/>
      <c r="AO168" s="327"/>
      <c r="AP168" s="317"/>
      <c r="AQ168" s="60"/>
      <c r="AR168" s="407"/>
      <c r="AS168" s="62"/>
      <c r="AT168" s="329"/>
      <c r="AU168" s="330"/>
      <c r="AV168" s="62"/>
      <c r="AW168" s="63"/>
      <c r="AX168" s="64"/>
      <c r="AY168" s="65"/>
      <c r="AZ168" s="66"/>
    </row>
    <row r="169" ht="15.75" customHeight="1">
      <c r="A169" s="59">
        <v>168.0</v>
      </c>
      <c r="B169" s="317"/>
      <c r="C169" s="318"/>
      <c r="D169" s="319"/>
      <c r="E169" s="320"/>
      <c r="F169" s="321"/>
      <c r="G169" s="318"/>
      <c r="H169" s="318"/>
      <c r="I169" s="322"/>
      <c r="J169" s="322"/>
      <c r="K169" s="322"/>
      <c r="L169" s="322"/>
      <c r="M169" s="328"/>
      <c r="N169" s="322"/>
      <c r="O169" s="322"/>
      <c r="P169" s="317"/>
      <c r="Q169" s="322"/>
      <c r="R169" s="317"/>
      <c r="S169" s="322"/>
      <c r="T169" s="322"/>
      <c r="U169" s="323"/>
      <c r="V169" s="324"/>
      <c r="W169" s="324"/>
      <c r="X169" s="324"/>
      <c r="Y169" s="324"/>
      <c r="Z169" s="324"/>
      <c r="AA169" s="324"/>
      <c r="AB169" s="324">
        <f t="shared" si="4"/>
        <v>0</v>
      </c>
      <c r="AC169" s="326">
        <f t="shared" si="2"/>
        <v>0</v>
      </c>
      <c r="AD169" s="327"/>
      <c r="AE169" s="327"/>
      <c r="AF169" s="328" t="b">
        <v>0</v>
      </c>
      <c r="AG169" s="322"/>
      <c r="AH169" s="322" t="b">
        <v>0</v>
      </c>
      <c r="AI169" s="322"/>
      <c r="AJ169" s="322" t="b">
        <v>0</v>
      </c>
      <c r="AK169" s="322"/>
      <c r="AL169" s="322"/>
      <c r="AM169" s="322" t="b">
        <v>0</v>
      </c>
      <c r="AN169" s="322"/>
      <c r="AO169" s="327"/>
      <c r="AP169" s="317"/>
      <c r="AQ169" s="60"/>
      <c r="AR169" s="407"/>
      <c r="AS169" s="62"/>
      <c r="AT169" s="329"/>
      <c r="AU169" s="330"/>
      <c r="AV169" s="62"/>
      <c r="AW169" s="63"/>
      <c r="AX169" s="64"/>
      <c r="AY169" s="65"/>
      <c r="AZ169" s="66"/>
    </row>
    <row r="170" ht="15.75" customHeight="1">
      <c r="A170" s="59">
        <v>169.0</v>
      </c>
      <c r="B170" s="317"/>
      <c r="C170" s="318"/>
      <c r="D170" s="319"/>
      <c r="E170" s="320"/>
      <c r="F170" s="321"/>
      <c r="G170" s="318"/>
      <c r="H170" s="318"/>
      <c r="I170" s="322"/>
      <c r="J170" s="322"/>
      <c r="K170" s="322"/>
      <c r="L170" s="322"/>
      <c r="M170" s="328"/>
      <c r="N170" s="322"/>
      <c r="O170" s="322"/>
      <c r="P170" s="317"/>
      <c r="Q170" s="322"/>
      <c r="R170" s="317"/>
      <c r="S170" s="322"/>
      <c r="T170" s="322"/>
      <c r="U170" s="323"/>
      <c r="V170" s="324"/>
      <c r="W170" s="324"/>
      <c r="X170" s="324"/>
      <c r="Y170" s="324"/>
      <c r="Z170" s="324"/>
      <c r="AA170" s="324"/>
      <c r="AB170" s="324">
        <f t="shared" si="4"/>
        <v>0</v>
      </c>
      <c r="AC170" s="326">
        <f t="shared" si="2"/>
        <v>0</v>
      </c>
      <c r="AD170" s="327"/>
      <c r="AE170" s="327"/>
      <c r="AF170" s="328" t="b">
        <v>0</v>
      </c>
      <c r="AG170" s="322"/>
      <c r="AH170" s="322" t="b">
        <v>0</v>
      </c>
      <c r="AI170" s="322"/>
      <c r="AJ170" s="322" t="b">
        <v>0</v>
      </c>
      <c r="AK170" s="322"/>
      <c r="AL170" s="322"/>
      <c r="AM170" s="322" t="b">
        <v>0</v>
      </c>
      <c r="AN170" s="322"/>
      <c r="AO170" s="327"/>
      <c r="AP170" s="317"/>
      <c r="AQ170" s="60"/>
      <c r="AR170" s="407"/>
      <c r="AS170" s="62"/>
      <c r="AT170" s="329"/>
      <c r="AU170" s="330"/>
      <c r="AV170" s="62"/>
      <c r="AW170" s="63"/>
      <c r="AX170" s="64"/>
      <c r="AY170" s="65"/>
      <c r="AZ170" s="66"/>
    </row>
    <row r="171" ht="15.75" customHeight="1">
      <c r="A171" s="59">
        <v>170.0</v>
      </c>
      <c r="B171" s="317"/>
      <c r="C171" s="318"/>
      <c r="D171" s="319"/>
      <c r="E171" s="320"/>
      <c r="F171" s="321"/>
      <c r="G171" s="318"/>
      <c r="H171" s="318"/>
      <c r="I171" s="322"/>
      <c r="J171" s="322"/>
      <c r="K171" s="322"/>
      <c r="L171" s="322"/>
      <c r="M171" s="328"/>
      <c r="N171" s="322"/>
      <c r="O171" s="322"/>
      <c r="P171" s="317"/>
      <c r="Q171" s="322"/>
      <c r="R171" s="317"/>
      <c r="S171" s="322"/>
      <c r="T171" s="322"/>
      <c r="U171" s="323"/>
      <c r="V171" s="324"/>
      <c r="W171" s="324"/>
      <c r="X171" s="324"/>
      <c r="Y171" s="324"/>
      <c r="Z171" s="324"/>
      <c r="AA171" s="324"/>
      <c r="AB171" s="324">
        <f t="shared" si="4"/>
        <v>0</v>
      </c>
      <c r="AC171" s="326">
        <f t="shared" si="2"/>
        <v>0</v>
      </c>
      <c r="AD171" s="327"/>
      <c r="AE171" s="327"/>
      <c r="AF171" s="328" t="b">
        <v>0</v>
      </c>
      <c r="AG171" s="322"/>
      <c r="AH171" s="322" t="b">
        <v>0</v>
      </c>
      <c r="AI171" s="322"/>
      <c r="AJ171" s="322" t="b">
        <v>0</v>
      </c>
      <c r="AK171" s="322"/>
      <c r="AL171" s="322"/>
      <c r="AM171" s="322" t="b">
        <v>0</v>
      </c>
      <c r="AN171" s="322"/>
      <c r="AO171" s="327"/>
      <c r="AP171" s="317"/>
      <c r="AQ171" s="60"/>
      <c r="AR171" s="407"/>
      <c r="AS171" s="62"/>
      <c r="AT171" s="329"/>
      <c r="AU171" s="330"/>
      <c r="AV171" s="62"/>
      <c r="AW171" s="63"/>
      <c r="AX171" s="64"/>
      <c r="AY171" s="65"/>
      <c r="AZ171" s="66"/>
    </row>
    <row r="172" ht="15.75" customHeight="1">
      <c r="A172" s="59">
        <v>171.0</v>
      </c>
      <c r="B172" s="317"/>
      <c r="C172" s="318"/>
      <c r="D172" s="319"/>
      <c r="E172" s="320"/>
      <c r="F172" s="321"/>
      <c r="G172" s="318"/>
      <c r="H172" s="318"/>
      <c r="I172" s="322"/>
      <c r="J172" s="322"/>
      <c r="K172" s="322"/>
      <c r="L172" s="322"/>
      <c r="M172" s="328"/>
      <c r="N172" s="322"/>
      <c r="O172" s="322"/>
      <c r="P172" s="317"/>
      <c r="Q172" s="322"/>
      <c r="R172" s="317"/>
      <c r="S172" s="322"/>
      <c r="T172" s="322"/>
      <c r="U172" s="323"/>
      <c r="V172" s="324"/>
      <c r="W172" s="324"/>
      <c r="X172" s="324"/>
      <c r="Y172" s="324"/>
      <c r="Z172" s="324"/>
      <c r="AA172" s="324"/>
      <c r="AB172" s="324">
        <f t="shared" si="4"/>
        <v>0</v>
      </c>
      <c r="AC172" s="326">
        <f t="shared" si="2"/>
        <v>0</v>
      </c>
      <c r="AD172" s="327"/>
      <c r="AE172" s="327"/>
      <c r="AF172" s="328" t="b">
        <v>0</v>
      </c>
      <c r="AG172" s="322"/>
      <c r="AH172" s="322" t="b">
        <v>0</v>
      </c>
      <c r="AI172" s="322"/>
      <c r="AJ172" s="322" t="b">
        <v>0</v>
      </c>
      <c r="AK172" s="322"/>
      <c r="AL172" s="322"/>
      <c r="AM172" s="322" t="b">
        <v>0</v>
      </c>
      <c r="AN172" s="322"/>
      <c r="AO172" s="327"/>
      <c r="AP172" s="317"/>
      <c r="AQ172" s="60"/>
      <c r="AR172" s="407"/>
      <c r="AS172" s="62"/>
      <c r="AT172" s="329"/>
      <c r="AU172" s="330"/>
      <c r="AV172" s="62"/>
      <c r="AW172" s="63"/>
      <c r="AX172" s="64"/>
      <c r="AY172" s="65"/>
      <c r="AZ172" s="66"/>
    </row>
    <row r="173" ht="15.75" customHeight="1">
      <c r="A173" s="59">
        <v>172.0</v>
      </c>
      <c r="B173" s="317"/>
      <c r="C173" s="318"/>
      <c r="D173" s="319"/>
      <c r="E173" s="320"/>
      <c r="F173" s="321"/>
      <c r="G173" s="318"/>
      <c r="H173" s="318"/>
      <c r="I173" s="322"/>
      <c r="J173" s="322"/>
      <c r="K173" s="322"/>
      <c r="L173" s="322"/>
      <c r="M173" s="328"/>
      <c r="N173" s="322"/>
      <c r="O173" s="322"/>
      <c r="P173" s="317"/>
      <c r="Q173" s="322"/>
      <c r="R173" s="317"/>
      <c r="S173" s="322"/>
      <c r="T173" s="322"/>
      <c r="U173" s="323"/>
      <c r="V173" s="324"/>
      <c r="W173" s="324"/>
      <c r="X173" s="324"/>
      <c r="Y173" s="324"/>
      <c r="Z173" s="324"/>
      <c r="AA173" s="324"/>
      <c r="AB173" s="324">
        <f t="shared" si="4"/>
        <v>0</v>
      </c>
      <c r="AC173" s="326">
        <f t="shared" si="2"/>
        <v>0</v>
      </c>
      <c r="AD173" s="327"/>
      <c r="AE173" s="327"/>
      <c r="AF173" s="328" t="b">
        <v>0</v>
      </c>
      <c r="AG173" s="322"/>
      <c r="AH173" s="322" t="b">
        <v>0</v>
      </c>
      <c r="AI173" s="322"/>
      <c r="AJ173" s="322" t="b">
        <v>0</v>
      </c>
      <c r="AK173" s="322"/>
      <c r="AL173" s="322"/>
      <c r="AM173" s="322" t="b">
        <v>0</v>
      </c>
      <c r="AN173" s="322"/>
      <c r="AO173" s="327"/>
      <c r="AP173" s="317"/>
      <c r="AQ173" s="60"/>
      <c r="AR173" s="407"/>
      <c r="AS173" s="62"/>
      <c r="AT173" s="329"/>
      <c r="AU173" s="330"/>
      <c r="AV173" s="62"/>
      <c r="AW173" s="63"/>
      <c r="AX173" s="64"/>
      <c r="AY173" s="65"/>
      <c r="AZ173" s="66"/>
    </row>
    <row r="174" ht="15.75" customHeight="1">
      <c r="A174" s="59">
        <v>173.0</v>
      </c>
      <c r="B174" s="317"/>
      <c r="C174" s="318"/>
      <c r="D174" s="319"/>
      <c r="E174" s="320"/>
      <c r="F174" s="321"/>
      <c r="G174" s="318"/>
      <c r="H174" s="318"/>
      <c r="I174" s="322"/>
      <c r="J174" s="322"/>
      <c r="K174" s="322"/>
      <c r="L174" s="322"/>
      <c r="M174" s="328"/>
      <c r="N174" s="322"/>
      <c r="O174" s="322"/>
      <c r="P174" s="317"/>
      <c r="Q174" s="322"/>
      <c r="R174" s="317"/>
      <c r="S174" s="322"/>
      <c r="T174" s="322"/>
      <c r="U174" s="323"/>
      <c r="V174" s="324"/>
      <c r="W174" s="324"/>
      <c r="X174" s="324"/>
      <c r="Y174" s="324"/>
      <c r="Z174" s="324"/>
      <c r="AA174" s="324"/>
      <c r="AB174" s="324">
        <f t="shared" si="4"/>
        <v>0</v>
      </c>
      <c r="AC174" s="326">
        <f t="shared" si="2"/>
        <v>0</v>
      </c>
      <c r="AD174" s="327"/>
      <c r="AE174" s="327"/>
      <c r="AF174" s="328" t="b">
        <v>0</v>
      </c>
      <c r="AG174" s="322"/>
      <c r="AH174" s="322" t="b">
        <v>0</v>
      </c>
      <c r="AI174" s="322"/>
      <c r="AJ174" s="322" t="b">
        <v>0</v>
      </c>
      <c r="AK174" s="322"/>
      <c r="AL174" s="322"/>
      <c r="AM174" s="322" t="b">
        <v>0</v>
      </c>
      <c r="AN174" s="322"/>
      <c r="AO174" s="327"/>
      <c r="AP174" s="317"/>
      <c r="AQ174" s="60"/>
      <c r="AR174" s="407"/>
      <c r="AS174" s="62"/>
      <c r="AT174" s="329"/>
      <c r="AU174" s="330"/>
      <c r="AV174" s="62"/>
      <c r="AW174" s="63"/>
      <c r="AX174" s="64"/>
      <c r="AY174" s="65"/>
      <c r="AZ174" s="66"/>
    </row>
    <row r="175" ht="15.75" customHeight="1">
      <c r="A175" s="59">
        <v>174.0</v>
      </c>
      <c r="B175" s="317"/>
      <c r="C175" s="318"/>
      <c r="D175" s="319"/>
      <c r="E175" s="320"/>
      <c r="F175" s="321"/>
      <c r="G175" s="318"/>
      <c r="H175" s="318"/>
      <c r="I175" s="322"/>
      <c r="J175" s="322"/>
      <c r="K175" s="322"/>
      <c r="L175" s="322"/>
      <c r="M175" s="328"/>
      <c r="N175" s="322"/>
      <c r="O175" s="322"/>
      <c r="P175" s="317"/>
      <c r="Q175" s="322"/>
      <c r="R175" s="317"/>
      <c r="S175" s="322"/>
      <c r="T175" s="322"/>
      <c r="U175" s="323"/>
      <c r="V175" s="324"/>
      <c r="W175" s="324"/>
      <c r="X175" s="324"/>
      <c r="Y175" s="324"/>
      <c r="Z175" s="324"/>
      <c r="AA175" s="324"/>
      <c r="AB175" s="324">
        <f t="shared" si="4"/>
        <v>0</v>
      </c>
      <c r="AC175" s="326">
        <f t="shared" si="2"/>
        <v>0</v>
      </c>
      <c r="AD175" s="327"/>
      <c r="AE175" s="327"/>
      <c r="AF175" s="328" t="b">
        <v>0</v>
      </c>
      <c r="AG175" s="322"/>
      <c r="AH175" s="322" t="b">
        <v>0</v>
      </c>
      <c r="AI175" s="322"/>
      <c r="AJ175" s="322" t="b">
        <v>0</v>
      </c>
      <c r="AK175" s="322"/>
      <c r="AL175" s="322"/>
      <c r="AM175" s="322" t="b">
        <v>0</v>
      </c>
      <c r="AN175" s="322"/>
      <c r="AO175" s="327"/>
      <c r="AP175" s="317"/>
      <c r="AQ175" s="60"/>
      <c r="AR175" s="407"/>
      <c r="AS175" s="62"/>
      <c r="AT175" s="329"/>
      <c r="AU175" s="330"/>
      <c r="AV175" s="62"/>
      <c r="AW175" s="63"/>
      <c r="AX175" s="64"/>
      <c r="AY175" s="65"/>
      <c r="AZ175" s="66"/>
    </row>
    <row r="176" ht="15.75" customHeight="1">
      <c r="A176" s="59">
        <v>175.0</v>
      </c>
      <c r="B176" s="317"/>
      <c r="C176" s="318"/>
      <c r="D176" s="319"/>
      <c r="E176" s="320"/>
      <c r="F176" s="321"/>
      <c r="G176" s="318"/>
      <c r="H176" s="318"/>
      <c r="I176" s="322"/>
      <c r="J176" s="322"/>
      <c r="K176" s="322"/>
      <c r="L176" s="322"/>
      <c r="M176" s="328"/>
      <c r="N176" s="322"/>
      <c r="O176" s="322"/>
      <c r="P176" s="317"/>
      <c r="Q176" s="322"/>
      <c r="R176" s="317"/>
      <c r="S176" s="322"/>
      <c r="T176" s="322"/>
      <c r="U176" s="323"/>
      <c r="V176" s="324"/>
      <c r="W176" s="324"/>
      <c r="X176" s="324"/>
      <c r="Y176" s="324"/>
      <c r="Z176" s="324"/>
      <c r="AA176" s="324"/>
      <c r="AB176" s="324">
        <f t="shared" si="4"/>
        <v>0</v>
      </c>
      <c r="AC176" s="326">
        <f t="shared" si="2"/>
        <v>0</v>
      </c>
      <c r="AD176" s="327"/>
      <c r="AE176" s="327"/>
      <c r="AF176" s="328" t="b">
        <v>0</v>
      </c>
      <c r="AG176" s="322"/>
      <c r="AH176" s="322" t="b">
        <v>0</v>
      </c>
      <c r="AI176" s="322"/>
      <c r="AJ176" s="322" t="b">
        <v>0</v>
      </c>
      <c r="AK176" s="322"/>
      <c r="AL176" s="322"/>
      <c r="AM176" s="322" t="b">
        <v>0</v>
      </c>
      <c r="AN176" s="322"/>
      <c r="AO176" s="327"/>
      <c r="AP176" s="317"/>
      <c r="AQ176" s="60"/>
      <c r="AR176" s="407"/>
      <c r="AS176" s="62"/>
      <c r="AT176" s="329"/>
      <c r="AU176" s="330"/>
      <c r="AV176" s="62"/>
      <c r="AW176" s="63"/>
      <c r="AX176" s="64"/>
      <c r="AY176" s="65"/>
      <c r="AZ176" s="66"/>
    </row>
    <row r="177" ht="15.75" customHeight="1">
      <c r="A177" s="59">
        <v>176.0</v>
      </c>
      <c r="B177" s="317"/>
      <c r="C177" s="318"/>
      <c r="D177" s="319"/>
      <c r="E177" s="320"/>
      <c r="F177" s="321"/>
      <c r="G177" s="318"/>
      <c r="H177" s="318"/>
      <c r="I177" s="322"/>
      <c r="J177" s="322"/>
      <c r="K177" s="322"/>
      <c r="L177" s="322"/>
      <c r="M177" s="328"/>
      <c r="N177" s="322"/>
      <c r="O177" s="322"/>
      <c r="P177" s="317"/>
      <c r="Q177" s="322"/>
      <c r="R177" s="317"/>
      <c r="S177" s="322"/>
      <c r="T177" s="322"/>
      <c r="U177" s="323"/>
      <c r="V177" s="324"/>
      <c r="W177" s="324"/>
      <c r="X177" s="324"/>
      <c r="Y177" s="324"/>
      <c r="Z177" s="324"/>
      <c r="AA177" s="324"/>
      <c r="AB177" s="324">
        <f t="shared" si="4"/>
        <v>0</v>
      </c>
      <c r="AC177" s="326">
        <f t="shared" si="2"/>
        <v>0</v>
      </c>
      <c r="AD177" s="327"/>
      <c r="AE177" s="327"/>
      <c r="AF177" s="328" t="b">
        <v>0</v>
      </c>
      <c r="AG177" s="322"/>
      <c r="AH177" s="322" t="b">
        <v>0</v>
      </c>
      <c r="AI177" s="322"/>
      <c r="AJ177" s="322" t="b">
        <v>0</v>
      </c>
      <c r="AK177" s="322"/>
      <c r="AL177" s="322"/>
      <c r="AM177" s="322" t="b">
        <v>0</v>
      </c>
      <c r="AN177" s="322"/>
      <c r="AO177" s="327"/>
      <c r="AP177" s="317"/>
      <c r="AQ177" s="60"/>
      <c r="AR177" s="407"/>
      <c r="AS177" s="62"/>
      <c r="AT177" s="329"/>
      <c r="AU177" s="330"/>
      <c r="AV177" s="62"/>
      <c r="AW177" s="63"/>
      <c r="AX177" s="64"/>
      <c r="AY177" s="65"/>
      <c r="AZ177" s="66"/>
    </row>
    <row r="178" ht="15.75" customHeight="1">
      <c r="A178" s="59">
        <v>177.0</v>
      </c>
      <c r="B178" s="317"/>
      <c r="C178" s="318"/>
      <c r="D178" s="319"/>
      <c r="E178" s="320"/>
      <c r="F178" s="321"/>
      <c r="G178" s="318"/>
      <c r="H178" s="318"/>
      <c r="I178" s="322"/>
      <c r="J178" s="322"/>
      <c r="K178" s="322"/>
      <c r="L178" s="322"/>
      <c r="M178" s="328"/>
      <c r="N178" s="322"/>
      <c r="O178" s="322"/>
      <c r="P178" s="317"/>
      <c r="Q178" s="322"/>
      <c r="R178" s="317"/>
      <c r="S178" s="322"/>
      <c r="T178" s="322"/>
      <c r="U178" s="323"/>
      <c r="V178" s="324"/>
      <c r="W178" s="324"/>
      <c r="X178" s="324"/>
      <c r="Y178" s="324"/>
      <c r="Z178" s="324"/>
      <c r="AA178" s="324"/>
      <c r="AB178" s="324">
        <f t="shared" si="4"/>
        <v>0</v>
      </c>
      <c r="AC178" s="326">
        <f t="shared" si="2"/>
        <v>0</v>
      </c>
      <c r="AD178" s="327"/>
      <c r="AE178" s="327"/>
      <c r="AF178" s="328" t="b">
        <v>0</v>
      </c>
      <c r="AG178" s="322"/>
      <c r="AH178" s="322" t="b">
        <v>0</v>
      </c>
      <c r="AI178" s="322"/>
      <c r="AJ178" s="322" t="b">
        <v>0</v>
      </c>
      <c r="AK178" s="322"/>
      <c r="AL178" s="322"/>
      <c r="AM178" s="322" t="b">
        <v>0</v>
      </c>
      <c r="AN178" s="322"/>
      <c r="AO178" s="327"/>
      <c r="AP178" s="317"/>
      <c r="AQ178" s="60"/>
      <c r="AR178" s="407"/>
      <c r="AS178" s="62"/>
      <c r="AT178" s="329"/>
      <c r="AU178" s="330"/>
      <c r="AV178" s="62"/>
      <c r="AW178" s="63"/>
      <c r="AX178" s="64"/>
      <c r="AY178" s="65"/>
      <c r="AZ178" s="66"/>
    </row>
    <row r="179" ht="15.75" customHeight="1">
      <c r="A179" s="59">
        <v>178.0</v>
      </c>
      <c r="B179" s="317"/>
      <c r="C179" s="318"/>
      <c r="D179" s="319"/>
      <c r="E179" s="320"/>
      <c r="F179" s="321"/>
      <c r="G179" s="318"/>
      <c r="H179" s="318"/>
      <c r="I179" s="322"/>
      <c r="J179" s="322"/>
      <c r="K179" s="322"/>
      <c r="L179" s="322"/>
      <c r="M179" s="328"/>
      <c r="N179" s="322"/>
      <c r="O179" s="322"/>
      <c r="P179" s="317"/>
      <c r="Q179" s="322"/>
      <c r="R179" s="317"/>
      <c r="S179" s="322"/>
      <c r="T179" s="322"/>
      <c r="U179" s="323"/>
      <c r="V179" s="324"/>
      <c r="W179" s="324"/>
      <c r="X179" s="324"/>
      <c r="Y179" s="324"/>
      <c r="Z179" s="324"/>
      <c r="AA179" s="324"/>
      <c r="AB179" s="324">
        <f t="shared" si="4"/>
        <v>0</v>
      </c>
      <c r="AC179" s="326">
        <f t="shared" si="2"/>
        <v>0</v>
      </c>
      <c r="AD179" s="327"/>
      <c r="AE179" s="327"/>
      <c r="AF179" s="328" t="b">
        <v>0</v>
      </c>
      <c r="AG179" s="322"/>
      <c r="AH179" s="322" t="b">
        <v>0</v>
      </c>
      <c r="AI179" s="322"/>
      <c r="AJ179" s="322" t="b">
        <v>0</v>
      </c>
      <c r="AK179" s="322"/>
      <c r="AL179" s="322"/>
      <c r="AM179" s="322" t="b">
        <v>0</v>
      </c>
      <c r="AN179" s="322"/>
      <c r="AO179" s="327"/>
      <c r="AP179" s="317"/>
      <c r="AQ179" s="60"/>
      <c r="AR179" s="407"/>
      <c r="AS179" s="62"/>
      <c r="AT179" s="329"/>
      <c r="AU179" s="330"/>
      <c r="AV179" s="62"/>
      <c r="AW179" s="63"/>
      <c r="AX179" s="64"/>
      <c r="AY179" s="65"/>
      <c r="AZ179" s="66"/>
    </row>
    <row r="180" ht="15.75" customHeight="1">
      <c r="A180" s="59">
        <v>179.0</v>
      </c>
      <c r="B180" s="317"/>
      <c r="C180" s="318"/>
      <c r="D180" s="319"/>
      <c r="E180" s="320"/>
      <c r="F180" s="321"/>
      <c r="G180" s="318"/>
      <c r="H180" s="318"/>
      <c r="I180" s="322"/>
      <c r="J180" s="322"/>
      <c r="K180" s="322"/>
      <c r="L180" s="322"/>
      <c r="M180" s="328"/>
      <c r="N180" s="322"/>
      <c r="O180" s="322"/>
      <c r="P180" s="317"/>
      <c r="Q180" s="322"/>
      <c r="R180" s="317"/>
      <c r="S180" s="322"/>
      <c r="T180" s="322"/>
      <c r="U180" s="323"/>
      <c r="V180" s="324"/>
      <c r="W180" s="324"/>
      <c r="X180" s="324"/>
      <c r="Y180" s="324"/>
      <c r="Z180" s="324"/>
      <c r="AA180" s="324"/>
      <c r="AB180" s="324">
        <f t="shared" si="4"/>
        <v>0</v>
      </c>
      <c r="AC180" s="326">
        <f t="shared" si="2"/>
        <v>0</v>
      </c>
      <c r="AD180" s="327"/>
      <c r="AE180" s="327"/>
      <c r="AF180" s="328" t="b">
        <v>0</v>
      </c>
      <c r="AG180" s="322"/>
      <c r="AH180" s="322" t="b">
        <v>0</v>
      </c>
      <c r="AI180" s="322"/>
      <c r="AJ180" s="322" t="b">
        <v>0</v>
      </c>
      <c r="AK180" s="322"/>
      <c r="AL180" s="322"/>
      <c r="AM180" s="322" t="b">
        <v>0</v>
      </c>
      <c r="AN180" s="322"/>
      <c r="AO180" s="327"/>
      <c r="AP180" s="317"/>
      <c r="AQ180" s="60"/>
      <c r="AR180" s="407"/>
      <c r="AS180" s="62"/>
      <c r="AT180" s="329"/>
      <c r="AU180" s="330"/>
      <c r="AV180" s="62"/>
      <c r="AW180" s="63"/>
      <c r="AX180" s="64"/>
      <c r="AY180" s="65"/>
      <c r="AZ180" s="66"/>
    </row>
    <row r="181" ht="15.75" customHeight="1">
      <c r="A181" s="59">
        <v>180.0</v>
      </c>
      <c r="B181" s="317"/>
      <c r="C181" s="318"/>
      <c r="D181" s="319"/>
      <c r="E181" s="320"/>
      <c r="F181" s="321"/>
      <c r="G181" s="318"/>
      <c r="H181" s="318"/>
      <c r="I181" s="322"/>
      <c r="J181" s="322"/>
      <c r="K181" s="322"/>
      <c r="L181" s="322"/>
      <c r="M181" s="328"/>
      <c r="N181" s="322"/>
      <c r="O181" s="322"/>
      <c r="P181" s="317"/>
      <c r="Q181" s="322"/>
      <c r="R181" s="317"/>
      <c r="S181" s="322"/>
      <c r="T181" s="322"/>
      <c r="U181" s="323"/>
      <c r="V181" s="324"/>
      <c r="W181" s="324"/>
      <c r="X181" s="324"/>
      <c r="Y181" s="324"/>
      <c r="Z181" s="324"/>
      <c r="AA181" s="324"/>
      <c r="AB181" s="324">
        <f t="shared" si="4"/>
        <v>0</v>
      </c>
      <c r="AC181" s="326">
        <f t="shared" si="2"/>
        <v>0</v>
      </c>
      <c r="AD181" s="327"/>
      <c r="AE181" s="327"/>
      <c r="AF181" s="328" t="b">
        <v>0</v>
      </c>
      <c r="AG181" s="322"/>
      <c r="AH181" s="322" t="b">
        <v>0</v>
      </c>
      <c r="AI181" s="322"/>
      <c r="AJ181" s="322" t="b">
        <v>0</v>
      </c>
      <c r="AK181" s="322"/>
      <c r="AL181" s="322"/>
      <c r="AM181" s="322" t="b">
        <v>0</v>
      </c>
      <c r="AN181" s="322"/>
      <c r="AO181" s="327"/>
      <c r="AP181" s="317"/>
      <c r="AQ181" s="60"/>
      <c r="AR181" s="407"/>
      <c r="AS181" s="62"/>
      <c r="AT181" s="329"/>
      <c r="AU181" s="330"/>
      <c r="AV181" s="62"/>
      <c r="AW181" s="63"/>
      <c r="AX181" s="64"/>
      <c r="AY181" s="65"/>
      <c r="AZ181" s="66"/>
    </row>
    <row r="182" ht="15.75" customHeight="1">
      <c r="A182" s="59">
        <v>181.0</v>
      </c>
      <c r="B182" s="317"/>
      <c r="C182" s="318"/>
      <c r="D182" s="319"/>
      <c r="E182" s="320"/>
      <c r="F182" s="321"/>
      <c r="G182" s="318"/>
      <c r="H182" s="318"/>
      <c r="I182" s="322"/>
      <c r="J182" s="322"/>
      <c r="K182" s="322"/>
      <c r="L182" s="322"/>
      <c r="M182" s="328"/>
      <c r="N182" s="322"/>
      <c r="O182" s="322"/>
      <c r="P182" s="317"/>
      <c r="Q182" s="322"/>
      <c r="R182" s="317"/>
      <c r="S182" s="322"/>
      <c r="T182" s="322"/>
      <c r="U182" s="323"/>
      <c r="V182" s="324"/>
      <c r="W182" s="324"/>
      <c r="X182" s="324"/>
      <c r="Y182" s="324"/>
      <c r="Z182" s="324"/>
      <c r="AA182" s="324"/>
      <c r="AB182" s="324">
        <f t="shared" si="4"/>
        <v>0</v>
      </c>
      <c r="AC182" s="326">
        <f t="shared" si="2"/>
        <v>0</v>
      </c>
      <c r="AD182" s="327"/>
      <c r="AE182" s="327"/>
      <c r="AF182" s="328" t="b">
        <v>0</v>
      </c>
      <c r="AG182" s="322"/>
      <c r="AH182" s="322" t="b">
        <v>0</v>
      </c>
      <c r="AI182" s="322"/>
      <c r="AJ182" s="322" t="b">
        <v>0</v>
      </c>
      <c r="AK182" s="322"/>
      <c r="AL182" s="322"/>
      <c r="AM182" s="322" t="b">
        <v>0</v>
      </c>
      <c r="AN182" s="322"/>
      <c r="AO182" s="327"/>
      <c r="AP182" s="317"/>
      <c r="AQ182" s="60"/>
      <c r="AR182" s="407"/>
      <c r="AS182" s="62"/>
      <c r="AT182" s="329"/>
      <c r="AU182" s="330"/>
      <c r="AV182" s="62"/>
      <c r="AW182" s="63"/>
      <c r="AX182" s="64"/>
      <c r="AY182" s="65"/>
      <c r="AZ182" s="66"/>
    </row>
    <row r="183" ht="15.75" customHeight="1">
      <c r="A183" s="59">
        <v>182.0</v>
      </c>
      <c r="B183" s="317"/>
      <c r="C183" s="318"/>
      <c r="D183" s="319"/>
      <c r="E183" s="320"/>
      <c r="F183" s="321"/>
      <c r="G183" s="318"/>
      <c r="H183" s="318"/>
      <c r="I183" s="322"/>
      <c r="J183" s="322"/>
      <c r="K183" s="322"/>
      <c r="L183" s="322"/>
      <c r="M183" s="328"/>
      <c r="N183" s="322"/>
      <c r="O183" s="322"/>
      <c r="P183" s="317"/>
      <c r="Q183" s="322"/>
      <c r="R183" s="317"/>
      <c r="S183" s="322"/>
      <c r="T183" s="322"/>
      <c r="U183" s="323"/>
      <c r="V183" s="324"/>
      <c r="W183" s="324"/>
      <c r="X183" s="324"/>
      <c r="Y183" s="324"/>
      <c r="Z183" s="324"/>
      <c r="AA183" s="324"/>
      <c r="AB183" s="324">
        <f t="shared" si="4"/>
        <v>0</v>
      </c>
      <c r="AC183" s="326">
        <f t="shared" si="2"/>
        <v>0</v>
      </c>
      <c r="AD183" s="327"/>
      <c r="AE183" s="327"/>
      <c r="AF183" s="328" t="b">
        <v>0</v>
      </c>
      <c r="AG183" s="322"/>
      <c r="AH183" s="322" t="b">
        <v>0</v>
      </c>
      <c r="AI183" s="322"/>
      <c r="AJ183" s="322" t="b">
        <v>0</v>
      </c>
      <c r="AK183" s="322"/>
      <c r="AL183" s="322"/>
      <c r="AM183" s="322" t="b">
        <v>0</v>
      </c>
      <c r="AN183" s="322"/>
      <c r="AO183" s="327"/>
      <c r="AP183" s="317"/>
      <c r="AQ183" s="60"/>
      <c r="AR183" s="407"/>
      <c r="AS183" s="62"/>
      <c r="AT183" s="329"/>
      <c r="AU183" s="330"/>
      <c r="AV183" s="62"/>
      <c r="AW183" s="63"/>
      <c r="AX183" s="64"/>
      <c r="AY183" s="65"/>
      <c r="AZ183" s="66"/>
    </row>
    <row r="184" ht="15.75" customHeight="1">
      <c r="A184" s="59">
        <v>183.0</v>
      </c>
      <c r="B184" s="317"/>
      <c r="C184" s="318"/>
      <c r="D184" s="319"/>
      <c r="E184" s="320"/>
      <c r="F184" s="321"/>
      <c r="G184" s="318"/>
      <c r="H184" s="318"/>
      <c r="I184" s="322"/>
      <c r="J184" s="322"/>
      <c r="K184" s="322"/>
      <c r="L184" s="322"/>
      <c r="M184" s="328"/>
      <c r="N184" s="322"/>
      <c r="O184" s="322"/>
      <c r="P184" s="317"/>
      <c r="Q184" s="322"/>
      <c r="R184" s="317"/>
      <c r="S184" s="322"/>
      <c r="T184" s="322"/>
      <c r="U184" s="323"/>
      <c r="V184" s="324"/>
      <c r="W184" s="324"/>
      <c r="X184" s="324"/>
      <c r="Y184" s="324"/>
      <c r="Z184" s="324"/>
      <c r="AA184" s="324"/>
      <c r="AB184" s="324">
        <f t="shared" si="4"/>
        <v>0</v>
      </c>
      <c r="AC184" s="326">
        <f t="shared" si="2"/>
        <v>0</v>
      </c>
      <c r="AD184" s="327"/>
      <c r="AE184" s="327"/>
      <c r="AF184" s="328" t="b">
        <v>0</v>
      </c>
      <c r="AG184" s="322"/>
      <c r="AH184" s="322" t="b">
        <v>0</v>
      </c>
      <c r="AI184" s="322"/>
      <c r="AJ184" s="322" t="b">
        <v>0</v>
      </c>
      <c r="AK184" s="322"/>
      <c r="AL184" s="322"/>
      <c r="AM184" s="322" t="b">
        <v>0</v>
      </c>
      <c r="AN184" s="322"/>
      <c r="AO184" s="327"/>
      <c r="AP184" s="317"/>
      <c r="AQ184" s="60"/>
      <c r="AR184" s="407"/>
      <c r="AS184" s="62"/>
      <c r="AT184" s="329"/>
      <c r="AU184" s="330"/>
      <c r="AV184" s="62"/>
      <c r="AW184" s="63"/>
      <c r="AX184" s="64"/>
      <c r="AY184" s="65"/>
      <c r="AZ184" s="66"/>
    </row>
    <row r="185" ht="15.75" customHeight="1">
      <c r="A185" s="59">
        <v>184.0</v>
      </c>
      <c r="B185" s="317"/>
      <c r="C185" s="318"/>
      <c r="D185" s="319"/>
      <c r="E185" s="320"/>
      <c r="F185" s="321"/>
      <c r="G185" s="318"/>
      <c r="H185" s="318"/>
      <c r="I185" s="322"/>
      <c r="J185" s="322"/>
      <c r="K185" s="322"/>
      <c r="L185" s="322"/>
      <c r="M185" s="328"/>
      <c r="N185" s="322"/>
      <c r="O185" s="322"/>
      <c r="P185" s="317"/>
      <c r="Q185" s="322"/>
      <c r="R185" s="317"/>
      <c r="S185" s="322"/>
      <c r="T185" s="322"/>
      <c r="U185" s="323"/>
      <c r="V185" s="324"/>
      <c r="W185" s="324"/>
      <c r="X185" s="324"/>
      <c r="Y185" s="324"/>
      <c r="Z185" s="324"/>
      <c r="AA185" s="324"/>
      <c r="AB185" s="324">
        <f t="shared" si="4"/>
        <v>0</v>
      </c>
      <c r="AC185" s="326">
        <f t="shared" si="2"/>
        <v>0</v>
      </c>
      <c r="AD185" s="327"/>
      <c r="AE185" s="327"/>
      <c r="AF185" s="328" t="b">
        <v>0</v>
      </c>
      <c r="AG185" s="322"/>
      <c r="AH185" s="322" t="b">
        <v>0</v>
      </c>
      <c r="AI185" s="322"/>
      <c r="AJ185" s="322" t="b">
        <v>0</v>
      </c>
      <c r="AK185" s="322"/>
      <c r="AL185" s="322"/>
      <c r="AM185" s="322" t="b">
        <v>0</v>
      </c>
      <c r="AN185" s="322"/>
      <c r="AO185" s="327"/>
      <c r="AP185" s="317"/>
      <c r="AQ185" s="60"/>
      <c r="AR185" s="407"/>
      <c r="AS185" s="62"/>
      <c r="AT185" s="329"/>
      <c r="AU185" s="330"/>
      <c r="AV185" s="62"/>
      <c r="AW185" s="63"/>
      <c r="AX185" s="64"/>
      <c r="AY185" s="65"/>
      <c r="AZ185" s="66"/>
    </row>
    <row r="186" ht="15.75" customHeight="1">
      <c r="A186" s="59">
        <v>185.0</v>
      </c>
      <c r="B186" s="317"/>
      <c r="C186" s="318"/>
      <c r="D186" s="319"/>
      <c r="E186" s="320"/>
      <c r="F186" s="321"/>
      <c r="G186" s="318"/>
      <c r="H186" s="318"/>
      <c r="I186" s="322"/>
      <c r="J186" s="322"/>
      <c r="K186" s="322"/>
      <c r="L186" s="322"/>
      <c r="M186" s="328"/>
      <c r="N186" s="322"/>
      <c r="O186" s="322"/>
      <c r="P186" s="317"/>
      <c r="Q186" s="322"/>
      <c r="R186" s="317"/>
      <c r="S186" s="322"/>
      <c r="T186" s="322"/>
      <c r="U186" s="323"/>
      <c r="V186" s="324"/>
      <c r="W186" s="324"/>
      <c r="X186" s="324"/>
      <c r="Y186" s="324"/>
      <c r="Z186" s="324"/>
      <c r="AA186" s="324"/>
      <c r="AB186" s="324">
        <f t="shared" si="4"/>
        <v>0</v>
      </c>
      <c r="AC186" s="326">
        <f t="shared" si="2"/>
        <v>0</v>
      </c>
      <c r="AD186" s="327"/>
      <c r="AE186" s="327"/>
      <c r="AF186" s="328" t="b">
        <v>0</v>
      </c>
      <c r="AG186" s="322"/>
      <c r="AH186" s="322" t="b">
        <v>0</v>
      </c>
      <c r="AI186" s="322"/>
      <c r="AJ186" s="322" t="b">
        <v>0</v>
      </c>
      <c r="AK186" s="322"/>
      <c r="AL186" s="322"/>
      <c r="AM186" s="322" t="b">
        <v>0</v>
      </c>
      <c r="AN186" s="322"/>
      <c r="AO186" s="327"/>
      <c r="AP186" s="317"/>
      <c r="AQ186" s="60"/>
      <c r="AR186" s="407"/>
      <c r="AS186" s="62"/>
      <c r="AT186" s="329"/>
      <c r="AU186" s="330"/>
      <c r="AV186" s="62"/>
      <c r="AW186" s="63"/>
      <c r="AX186" s="64"/>
      <c r="AY186" s="65"/>
      <c r="AZ186" s="66"/>
    </row>
    <row r="187" ht="15.75" customHeight="1">
      <c r="A187" s="59">
        <v>186.0</v>
      </c>
      <c r="B187" s="317"/>
      <c r="C187" s="318"/>
      <c r="D187" s="319"/>
      <c r="E187" s="320"/>
      <c r="F187" s="321"/>
      <c r="G187" s="318"/>
      <c r="H187" s="318"/>
      <c r="I187" s="322"/>
      <c r="J187" s="322"/>
      <c r="K187" s="322"/>
      <c r="L187" s="322"/>
      <c r="M187" s="328"/>
      <c r="N187" s="322"/>
      <c r="O187" s="322"/>
      <c r="P187" s="317"/>
      <c r="Q187" s="322"/>
      <c r="R187" s="317"/>
      <c r="S187" s="322"/>
      <c r="T187" s="322"/>
      <c r="U187" s="323"/>
      <c r="V187" s="324"/>
      <c r="W187" s="324"/>
      <c r="X187" s="324"/>
      <c r="Y187" s="324"/>
      <c r="Z187" s="324"/>
      <c r="AA187" s="324"/>
      <c r="AB187" s="324">
        <f t="shared" si="4"/>
        <v>0</v>
      </c>
      <c r="AC187" s="326">
        <f t="shared" si="2"/>
        <v>0</v>
      </c>
      <c r="AD187" s="327"/>
      <c r="AE187" s="327"/>
      <c r="AF187" s="328" t="b">
        <v>0</v>
      </c>
      <c r="AG187" s="322"/>
      <c r="AH187" s="322" t="b">
        <v>0</v>
      </c>
      <c r="AI187" s="322"/>
      <c r="AJ187" s="322" t="b">
        <v>0</v>
      </c>
      <c r="AK187" s="322"/>
      <c r="AL187" s="322"/>
      <c r="AM187" s="322" t="b">
        <v>0</v>
      </c>
      <c r="AN187" s="322"/>
      <c r="AO187" s="327"/>
      <c r="AP187" s="317"/>
      <c r="AQ187" s="60"/>
      <c r="AR187" s="407"/>
      <c r="AS187" s="62"/>
      <c r="AT187" s="329"/>
      <c r="AU187" s="330"/>
      <c r="AV187" s="62"/>
      <c r="AW187" s="63"/>
      <c r="AX187" s="64"/>
      <c r="AY187" s="65"/>
      <c r="AZ187" s="66"/>
    </row>
    <row r="188" ht="15.75" customHeight="1">
      <c r="A188" s="59">
        <v>187.0</v>
      </c>
      <c r="B188" s="317"/>
      <c r="C188" s="318"/>
      <c r="D188" s="319"/>
      <c r="E188" s="320"/>
      <c r="F188" s="321"/>
      <c r="G188" s="318"/>
      <c r="H188" s="318"/>
      <c r="I188" s="322"/>
      <c r="J188" s="322"/>
      <c r="K188" s="322"/>
      <c r="L188" s="322"/>
      <c r="M188" s="328"/>
      <c r="N188" s="322"/>
      <c r="O188" s="322"/>
      <c r="P188" s="317"/>
      <c r="Q188" s="322"/>
      <c r="R188" s="317"/>
      <c r="S188" s="322"/>
      <c r="T188" s="322"/>
      <c r="U188" s="323"/>
      <c r="V188" s="324"/>
      <c r="W188" s="324"/>
      <c r="X188" s="324"/>
      <c r="Y188" s="324"/>
      <c r="Z188" s="324"/>
      <c r="AA188" s="324"/>
      <c r="AB188" s="324">
        <f t="shared" si="4"/>
        <v>0</v>
      </c>
      <c r="AC188" s="326">
        <f t="shared" si="2"/>
        <v>0</v>
      </c>
      <c r="AD188" s="327"/>
      <c r="AE188" s="327"/>
      <c r="AF188" s="328" t="b">
        <v>0</v>
      </c>
      <c r="AG188" s="322"/>
      <c r="AH188" s="322" t="b">
        <v>0</v>
      </c>
      <c r="AI188" s="322"/>
      <c r="AJ188" s="322" t="b">
        <v>0</v>
      </c>
      <c r="AK188" s="322"/>
      <c r="AL188" s="322"/>
      <c r="AM188" s="322" t="b">
        <v>0</v>
      </c>
      <c r="AN188" s="322"/>
      <c r="AO188" s="327"/>
      <c r="AP188" s="317"/>
      <c r="AQ188" s="60"/>
      <c r="AR188" s="407"/>
      <c r="AS188" s="62"/>
      <c r="AT188" s="329"/>
      <c r="AU188" s="330"/>
      <c r="AV188" s="62"/>
      <c r="AW188" s="63"/>
      <c r="AX188" s="64"/>
      <c r="AY188" s="65"/>
      <c r="AZ188" s="66"/>
    </row>
    <row r="189" ht="15.75" customHeight="1">
      <c r="A189" s="59">
        <v>188.0</v>
      </c>
      <c r="B189" s="317"/>
      <c r="C189" s="318"/>
      <c r="D189" s="319"/>
      <c r="E189" s="320"/>
      <c r="F189" s="321"/>
      <c r="G189" s="318"/>
      <c r="H189" s="318"/>
      <c r="I189" s="322"/>
      <c r="J189" s="322"/>
      <c r="K189" s="322"/>
      <c r="L189" s="322"/>
      <c r="M189" s="328"/>
      <c r="N189" s="322"/>
      <c r="O189" s="322"/>
      <c r="P189" s="317"/>
      <c r="Q189" s="322"/>
      <c r="R189" s="317"/>
      <c r="S189" s="322"/>
      <c r="T189" s="322"/>
      <c r="U189" s="323"/>
      <c r="V189" s="324"/>
      <c r="W189" s="324"/>
      <c r="X189" s="324"/>
      <c r="Y189" s="324"/>
      <c r="Z189" s="324"/>
      <c r="AA189" s="324"/>
      <c r="AB189" s="324">
        <f t="shared" si="4"/>
        <v>0</v>
      </c>
      <c r="AC189" s="326">
        <f t="shared" si="2"/>
        <v>0</v>
      </c>
      <c r="AD189" s="327"/>
      <c r="AE189" s="327"/>
      <c r="AF189" s="328" t="b">
        <v>0</v>
      </c>
      <c r="AG189" s="322"/>
      <c r="AH189" s="322" t="b">
        <v>0</v>
      </c>
      <c r="AI189" s="322"/>
      <c r="AJ189" s="322" t="b">
        <v>0</v>
      </c>
      <c r="AK189" s="322"/>
      <c r="AL189" s="322"/>
      <c r="AM189" s="322" t="b">
        <v>0</v>
      </c>
      <c r="AN189" s="322"/>
      <c r="AO189" s="327"/>
      <c r="AP189" s="317"/>
      <c r="AQ189" s="60"/>
      <c r="AR189" s="407"/>
      <c r="AS189" s="62"/>
      <c r="AT189" s="329"/>
      <c r="AU189" s="330"/>
      <c r="AV189" s="62"/>
      <c r="AW189" s="63"/>
      <c r="AX189" s="64"/>
      <c r="AY189" s="65"/>
      <c r="AZ189" s="66"/>
    </row>
    <row r="190" ht="15.75" customHeight="1">
      <c r="A190" s="59">
        <v>189.0</v>
      </c>
      <c r="B190" s="317"/>
      <c r="C190" s="318"/>
      <c r="D190" s="319"/>
      <c r="E190" s="320"/>
      <c r="F190" s="321"/>
      <c r="G190" s="318"/>
      <c r="H190" s="318"/>
      <c r="I190" s="322"/>
      <c r="J190" s="322"/>
      <c r="K190" s="322"/>
      <c r="L190" s="322"/>
      <c r="M190" s="328"/>
      <c r="N190" s="322"/>
      <c r="O190" s="322"/>
      <c r="P190" s="317"/>
      <c r="Q190" s="322"/>
      <c r="R190" s="317"/>
      <c r="S190" s="322"/>
      <c r="T190" s="322"/>
      <c r="U190" s="323"/>
      <c r="V190" s="324"/>
      <c r="W190" s="324"/>
      <c r="X190" s="324"/>
      <c r="Y190" s="324"/>
      <c r="Z190" s="324"/>
      <c r="AA190" s="324"/>
      <c r="AB190" s="324">
        <f t="shared" si="4"/>
        <v>0</v>
      </c>
      <c r="AC190" s="326">
        <f t="shared" si="2"/>
        <v>0</v>
      </c>
      <c r="AD190" s="327"/>
      <c r="AE190" s="327"/>
      <c r="AF190" s="328" t="b">
        <v>0</v>
      </c>
      <c r="AG190" s="322"/>
      <c r="AH190" s="322" t="b">
        <v>0</v>
      </c>
      <c r="AI190" s="322"/>
      <c r="AJ190" s="322" t="b">
        <v>0</v>
      </c>
      <c r="AK190" s="322"/>
      <c r="AL190" s="322"/>
      <c r="AM190" s="322" t="b">
        <v>0</v>
      </c>
      <c r="AN190" s="322"/>
      <c r="AO190" s="327"/>
      <c r="AP190" s="317"/>
      <c r="AQ190" s="60"/>
      <c r="AR190" s="407"/>
      <c r="AS190" s="62"/>
      <c r="AT190" s="329"/>
      <c r="AU190" s="330"/>
      <c r="AV190" s="62"/>
      <c r="AW190" s="63"/>
      <c r="AX190" s="64"/>
      <c r="AY190" s="65"/>
      <c r="AZ190" s="66"/>
    </row>
    <row r="191" ht="15.75" customHeight="1">
      <c r="A191" s="59">
        <v>190.0</v>
      </c>
      <c r="B191" s="317"/>
      <c r="C191" s="318"/>
      <c r="D191" s="319"/>
      <c r="E191" s="320"/>
      <c r="F191" s="321"/>
      <c r="G191" s="318"/>
      <c r="H191" s="318"/>
      <c r="I191" s="322"/>
      <c r="J191" s="322"/>
      <c r="K191" s="322"/>
      <c r="L191" s="322"/>
      <c r="M191" s="328"/>
      <c r="N191" s="322"/>
      <c r="O191" s="322"/>
      <c r="P191" s="317"/>
      <c r="Q191" s="322"/>
      <c r="R191" s="317"/>
      <c r="S191" s="322"/>
      <c r="T191" s="322"/>
      <c r="U191" s="323"/>
      <c r="V191" s="324"/>
      <c r="W191" s="324"/>
      <c r="X191" s="324"/>
      <c r="Y191" s="324"/>
      <c r="Z191" s="324"/>
      <c r="AA191" s="324"/>
      <c r="AB191" s="324">
        <f t="shared" si="4"/>
        <v>0</v>
      </c>
      <c r="AC191" s="326">
        <f t="shared" si="2"/>
        <v>0</v>
      </c>
      <c r="AD191" s="327"/>
      <c r="AE191" s="327"/>
      <c r="AF191" s="328" t="b">
        <v>0</v>
      </c>
      <c r="AG191" s="322"/>
      <c r="AH191" s="322" t="b">
        <v>0</v>
      </c>
      <c r="AI191" s="322"/>
      <c r="AJ191" s="322" t="b">
        <v>0</v>
      </c>
      <c r="AK191" s="322"/>
      <c r="AL191" s="322"/>
      <c r="AM191" s="322" t="b">
        <v>0</v>
      </c>
      <c r="AN191" s="322"/>
      <c r="AO191" s="327"/>
      <c r="AP191" s="317"/>
      <c r="AQ191" s="60"/>
      <c r="AR191" s="407"/>
      <c r="AS191" s="62"/>
      <c r="AT191" s="329"/>
      <c r="AU191" s="330"/>
      <c r="AV191" s="62"/>
      <c r="AW191" s="63"/>
      <c r="AX191" s="64"/>
      <c r="AY191" s="65"/>
      <c r="AZ191" s="66"/>
    </row>
    <row r="192" ht="15.75" customHeight="1">
      <c r="A192" s="59">
        <v>191.0</v>
      </c>
      <c r="B192" s="317"/>
      <c r="C192" s="318"/>
      <c r="D192" s="319"/>
      <c r="E192" s="320"/>
      <c r="F192" s="321"/>
      <c r="G192" s="318"/>
      <c r="H192" s="318"/>
      <c r="I192" s="322"/>
      <c r="J192" s="322"/>
      <c r="K192" s="322"/>
      <c r="L192" s="322"/>
      <c r="M192" s="328"/>
      <c r="N192" s="322"/>
      <c r="O192" s="322"/>
      <c r="P192" s="317"/>
      <c r="Q192" s="322"/>
      <c r="R192" s="317"/>
      <c r="S192" s="322"/>
      <c r="T192" s="322"/>
      <c r="U192" s="323"/>
      <c r="V192" s="324"/>
      <c r="W192" s="324"/>
      <c r="X192" s="324"/>
      <c r="Y192" s="324"/>
      <c r="Z192" s="324"/>
      <c r="AA192" s="324"/>
      <c r="AB192" s="324">
        <f t="shared" si="4"/>
        <v>0</v>
      </c>
      <c r="AC192" s="326">
        <f t="shared" si="2"/>
        <v>0</v>
      </c>
      <c r="AD192" s="327"/>
      <c r="AE192" s="327"/>
      <c r="AF192" s="328" t="b">
        <v>0</v>
      </c>
      <c r="AG192" s="322"/>
      <c r="AH192" s="322" t="b">
        <v>0</v>
      </c>
      <c r="AI192" s="322"/>
      <c r="AJ192" s="322" t="b">
        <v>0</v>
      </c>
      <c r="AK192" s="322"/>
      <c r="AL192" s="322"/>
      <c r="AM192" s="322" t="b">
        <v>0</v>
      </c>
      <c r="AN192" s="322"/>
      <c r="AO192" s="327"/>
      <c r="AP192" s="317"/>
      <c r="AQ192" s="60"/>
      <c r="AR192" s="407"/>
      <c r="AS192" s="62"/>
      <c r="AT192" s="329"/>
      <c r="AU192" s="330"/>
      <c r="AV192" s="62"/>
      <c r="AW192" s="63"/>
      <c r="AX192" s="64"/>
      <c r="AY192" s="65"/>
      <c r="AZ192" s="66"/>
    </row>
    <row r="193" ht="15.75" customHeight="1">
      <c r="A193" s="59">
        <v>192.0</v>
      </c>
      <c r="B193" s="317"/>
      <c r="C193" s="318"/>
      <c r="D193" s="319"/>
      <c r="E193" s="320"/>
      <c r="F193" s="321"/>
      <c r="G193" s="318"/>
      <c r="H193" s="318"/>
      <c r="I193" s="322"/>
      <c r="J193" s="322"/>
      <c r="K193" s="322"/>
      <c r="L193" s="322"/>
      <c r="M193" s="328"/>
      <c r="N193" s="322"/>
      <c r="O193" s="322"/>
      <c r="P193" s="317"/>
      <c r="Q193" s="322"/>
      <c r="R193" s="317"/>
      <c r="S193" s="322"/>
      <c r="T193" s="322"/>
      <c r="U193" s="323"/>
      <c r="V193" s="324"/>
      <c r="W193" s="324"/>
      <c r="X193" s="324"/>
      <c r="Y193" s="324"/>
      <c r="Z193" s="324"/>
      <c r="AA193" s="324"/>
      <c r="AB193" s="324">
        <f t="shared" si="4"/>
        <v>0</v>
      </c>
      <c r="AC193" s="326">
        <f t="shared" si="2"/>
        <v>0</v>
      </c>
      <c r="AD193" s="327"/>
      <c r="AE193" s="327"/>
      <c r="AF193" s="328" t="b">
        <v>0</v>
      </c>
      <c r="AG193" s="322"/>
      <c r="AH193" s="322" t="b">
        <v>0</v>
      </c>
      <c r="AI193" s="322"/>
      <c r="AJ193" s="322" t="b">
        <v>0</v>
      </c>
      <c r="AK193" s="322"/>
      <c r="AL193" s="322"/>
      <c r="AM193" s="322" t="b">
        <v>0</v>
      </c>
      <c r="AN193" s="322"/>
      <c r="AO193" s="327"/>
      <c r="AP193" s="317"/>
      <c r="AQ193" s="60"/>
      <c r="AR193" s="407"/>
      <c r="AS193" s="62"/>
      <c r="AT193" s="329"/>
      <c r="AU193" s="330"/>
      <c r="AV193" s="62"/>
      <c r="AW193" s="63"/>
      <c r="AX193" s="64"/>
      <c r="AY193" s="65"/>
      <c r="AZ193" s="66"/>
    </row>
    <row r="194" ht="15.75" customHeight="1">
      <c r="A194" s="59">
        <v>193.0</v>
      </c>
      <c r="B194" s="317"/>
      <c r="C194" s="318"/>
      <c r="D194" s="319"/>
      <c r="E194" s="320"/>
      <c r="F194" s="321"/>
      <c r="G194" s="318"/>
      <c r="H194" s="318"/>
      <c r="I194" s="322"/>
      <c r="J194" s="322"/>
      <c r="K194" s="322"/>
      <c r="L194" s="322"/>
      <c r="M194" s="328"/>
      <c r="N194" s="322"/>
      <c r="O194" s="322"/>
      <c r="P194" s="317"/>
      <c r="Q194" s="322"/>
      <c r="R194" s="317"/>
      <c r="S194" s="322"/>
      <c r="T194" s="322"/>
      <c r="U194" s="323"/>
      <c r="V194" s="324"/>
      <c r="W194" s="324"/>
      <c r="X194" s="324"/>
      <c r="Y194" s="324"/>
      <c r="Z194" s="324"/>
      <c r="AA194" s="324"/>
      <c r="AB194" s="324">
        <f t="shared" si="4"/>
        <v>0</v>
      </c>
      <c r="AC194" s="326">
        <f t="shared" si="2"/>
        <v>0</v>
      </c>
      <c r="AD194" s="327"/>
      <c r="AE194" s="327"/>
      <c r="AF194" s="328" t="b">
        <v>0</v>
      </c>
      <c r="AG194" s="322"/>
      <c r="AH194" s="322" t="b">
        <v>0</v>
      </c>
      <c r="AI194" s="322"/>
      <c r="AJ194" s="322" t="b">
        <v>0</v>
      </c>
      <c r="AK194" s="322"/>
      <c r="AL194" s="322"/>
      <c r="AM194" s="322" t="b">
        <v>0</v>
      </c>
      <c r="AN194" s="322"/>
      <c r="AO194" s="327"/>
      <c r="AP194" s="317"/>
      <c r="AQ194" s="60"/>
      <c r="AR194" s="407"/>
      <c r="AS194" s="62"/>
      <c r="AT194" s="329"/>
      <c r="AU194" s="330"/>
      <c r="AV194" s="62"/>
      <c r="AW194" s="63"/>
      <c r="AX194" s="64"/>
      <c r="AY194" s="65"/>
      <c r="AZ194" s="66"/>
    </row>
    <row r="195" ht="15.75" customHeight="1">
      <c r="A195" s="59">
        <v>194.0</v>
      </c>
      <c r="B195" s="317"/>
      <c r="C195" s="318"/>
      <c r="D195" s="319"/>
      <c r="E195" s="320"/>
      <c r="F195" s="321"/>
      <c r="G195" s="318"/>
      <c r="H195" s="318"/>
      <c r="I195" s="322"/>
      <c r="J195" s="322"/>
      <c r="K195" s="322"/>
      <c r="L195" s="322"/>
      <c r="M195" s="328"/>
      <c r="N195" s="322"/>
      <c r="O195" s="322"/>
      <c r="P195" s="317"/>
      <c r="Q195" s="322"/>
      <c r="R195" s="317"/>
      <c r="S195" s="322"/>
      <c r="T195" s="322"/>
      <c r="U195" s="323"/>
      <c r="V195" s="324"/>
      <c r="W195" s="324"/>
      <c r="X195" s="324"/>
      <c r="Y195" s="324"/>
      <c r="Z195" s="324"/>
      <c r="AA195" s="324"/>
      <c r="AB195" s="324">
        <f t="shared" si="4"/>
        <v>0</v>
      </c>
      <c r="AC195" s="326">
        <f t="shared" si="2"/>
        <v>0</v>
      </c>
      <c r="AD195" s="327"/>
      <c r="AE195" s="327"/>
      <c r="AF195" s="328" t="b">
        <v>0</v>
      </c>
      <c r="AG195" s="322"/>
      <c r="AH195" s="322" t="b">
        <v>0</v>
      </c>
      <c r="AI195" s="322"/>
      <c r="AJ195" s="322" t="b">
        <v>0</v>
      </c>
      <c r="AK195" s="322"/>
      <c r="AL195" s="322"/>
      <c r="AM195" s="322" t="b">
        <v>0</v>
      </c>
      <c r="AN195" s="322"/>
      <c r="AO195" s="327"/>
      <c r="AP195" s="317"/>
      <c r="AQ195" s="60"/>
      <c r="AR195" s="407"/>
      <c r="AS195" s="62"/>
      <c r="AT195" s="329"/>
      <c r="AU195" s="330"/>
      <c r="AV195" s="62"/>
      <c r="AW195" s="63"/>
      <c r="AX195" s="64"/>
      <c r="AY195" s="65"/>
      <c r="AZ195" s="66"/>
    </row>
    <row r="196" ht="15.75" customHeight="1">
      <c r="A196" s="59">
        <v>195.0</v>
      </c>
      <c r="B196" s="317"/>
      <c r="C196" s="318"/>
      <c r="D196" s="319"/>
      <c r="E196" s="320"/>
      <c r="F196" s="321"/>
      <c r="G196" s="318"/>
      <c r="H196" s="318"/>
      <c r="I196" s="322"/>
      <c r="J196" s="322"/>
      <c r="K196" s="322"/>
      <c r="L196" s="322"/>
      <c r="M196" s="328"/>
      <c r="N196" s="322"/>
      <c r="O196" s="322"/>
      <c r="P196" s="317"/>
      <c r="Q196" s="322"/>
      <c r="R196" s="317"/>
      <c r="S196" s="322"/>
      <c r="T196" s="322"/>
      <c r="U196" s="323"/>
      <c r="V196" s="324"/>
      <c r="W196" s="324"/>
      <c r="X196" s="324"/>
      <c r="Y196" s="324"/>
      <c r="Z196" s="324"/>
      <c r="AA196" s="324"/>
      <c r="AB196" s="324">
        <f t="shared" si="4"/>
        <v>0</v>
      </c>
      <c r="AC196" s="326">
        <f t="shared" si="2"/>
        <v>0</v>
      </c>
      <c r="AD196" s="327"/>
      <c r="AE196" s="327"/>
      <c r="AF196" s="328" t="b">
        <v>0</v>
      </c>
      <c r="AG196" s="322"/>
      <c r="AH196" s="322" t="b">
        <v>0</v>
      </c>
      <c r="AI196" s="322"/>
      <c r="AJ196" s="322" t="b">
        <v>0</v>
      </c>
      <c r="AK196" s="322"/>
      <c r="AL196" s="322"/>
      <c r="AM196" s="322" t="b">
        <v>0</v>
      </c>
      <c r="AN196" s="322"/>
      <c r="AO196" s="327"/>
      <c r="AP196" s="317"/>
      <c r="AQ196" s="60"/>
      <c r="AR196" s="407"/>
      <c r="AS196" s="62"/>
      <c r="AT196" s="329"/>
      <c r="AU196" s="330"/>
      <c r="AV196" s="62"/>
      <c r="AW196" s="63"/>
      <c r="AX196" s="64"/>
      <c r="AY196" s="65"/>
      <c r="AZ196" s="66"/>
    </row>
    <row r="197" ht="15.75" customHeight="1">
      <c r="A197" s="59">
        <v>196.0</v>
      </c>
      <c r="B197" s="317"/>
      <c r="C197" s="318"/>
      <c r="D197" s="319"/>
      <c r="E197" s="320"/>
      <c r="F197" s="321"/>
      <c r="G197" s="318"/>
      <c r="H197" s="318"/>
      <c r="I197" s="322"/>
      <c r="J197" s="322"/>
      <c r="K197" s="322"/>
      <c r="L197" s="322"/>
      <c r="M197" s="328"/>
      <c r="N197" s="322"/>
      <c r="O197" s="322"/>
      <c r="P197" s="317"/>
      <c r="Q197" s="322"/>
      <c r="R197" s="317"/>
      <c r="S197" s="322"/>
      <c r="T197" s="322"/>
      <c r="U197" s="323"/>
      <c r="V197" s="324"/>
      <c r="W197" s="324"/>
      <c r="X197" s="324"/>
      <c r="Y197" s="324"/>
      <c r="Z197" s="324"/>
      <c r="AA197" s="324"/>
      <c r="AB197" s="324">
        <f t="shared" si="4"/>
        <v>0</v>
      </c>
      <c r="AC197" s="326">
        <f t="shared" si="2"/>
        <v>0</v>
      </c>
      <c r="AD197" s="327"/>
      <c r="AE197" s="327"/>
      <c r="AF197" s="328" t="b">
        <v>0</v>
      </c>
      <c r="AG197" s="322"/>
      <c r="AH197" s="322" t="b">
        <v>0</v>
      </c>
      <c r="AI197" s="322"/>
      <c r="AJ197" s="322" t="b">
        <v>0</v>
      </c>
      <c r="AK197" s="322"/>
      <c r="AL197" s="322"/>
      <c r="AM197" s="322" t="b">
        <v>0</v>
      </c>
      <c r="AN197" s="322"/>
      <c r="AO197" s="327"/>
      <c r="AP197" s="317"/>
      <c r="AQ197" s="60"/>
      <c r="AR197" s="407"/>
      <c r="AS197" s="62"/>
      <c r="AT197" s="329"/>
      <c r="AU197" s="330"/>
      <c r="AV197" s="62"/>
      <c r="AW197" s="63"/>
      <c r="AX197" s="64"/>
      <c r="AY197" s="65"/>
      <c r="AZ197" s="66"/>
    </row>
    <row r="198" ht="15.75" customHeight="1">
      <c r="A198" s="59">
        <v>197.0</v>
      </c>
      <c r="B198" s="317"/>
      <c r="C198" s="318"/>
      <c r="D198" s="319"/>
      <c r="E198" s="320"/>
      <c r="F198" s="321"/>
      <c r="G198" s="318"/>
      <c r="H198" s="318"/>
      <c r="I198" s="322"/>
      <c r="J198" s="322"/>
      <c r="K198" s="322"/>
      <c r="L198" s="322"/>
      <c r="M198" s="328"/>
      <c r="N198" s="322"/>
      <c r="O198" s="322"/>
      <c r="P198" s="317"/>
      <c r="Q198" s="322"/>
      <c r="R198" s="317"/>
      <c r="S198" s="322"/>
      <c r="T198" s="322"/>
      <c r="U198" s="323"/>
      <c r="V198" s="324"/>
      <c r="W198" s="324"/>
      <c r="X198" s="324"/>
      <c r="Y198" s="324"/>
      <c r="Z198" s="324"/>
      <c r="AA198" s="324"/>
      <c r="AB198" s="324">
        <f t="shared" si="4"/>
        <v>0</v>
      </c>
      <c r="AC198" s="326">
        <f t="shared" si="2"/>
        <v>0</v>
      </c>
      <c r="AD198" s="327"/>
      <c r="AE198" s="327"/>
      <c r="AF198" s="328" t="b">
        <v>0</v>
      </c>
      <c r="AG198" s="322"/>
      <c r="AH198" s="322" t="b">
        <v>0</v>
      </c>
      <c r="AI198" s="322"/>
      <c r="AJ198" s="322" t="b">
        <v>0</v>
      </c>
      <c r="AK198" s="322"/>
      <c r="AL198" s="322"/>
      <c r="AM198" s="322" t="b">
        <v>0</v>
      </c>
      <c r="AN198" s="322"/>
      <c r="AO198" s="327"/>
      <c r="AP198" s="317"/>
      <c r="AQ198" s="60"/>
      <c r="AR198" s="407"/>
      <c r="AS198" s="62"/>
      <c r="AT198" s="329"/>
      <c r="AU198" s="330"/>
      <c r="AV198" s="62"/>
      <c r="AW198" s="63"/>
      <c r="AX198" s="64"/>
      <c r="AY198" s="65"/>
      <c r="AZ198" s="66"/>
    </row>
    <row r="199" ht="15.75" customHeight="1">
      <c r="A199" s="59">
        <v>198.0</v>
      </c>
      <c r="B199" s="317"/>
      <c r="C199" s="318"/>
      <c r="D199" s="319"/>
      <c r="E199" s="320"/>
      <c r="F199" s="321"/>
      <c r="G199" s="318"/>
      <c r="H199" s="318"/>
      <c r="I199" s="322"/>
      <c r="J199" s="322"/>
      <c r="K199" s="322"/>
      <c r="L199" s="322"/>
      <c r="M199" s="328"/>
      <c r="N199" s="322"/>
      <c r="O199" s="322"/>
      <c r="P199" s="317"/>
      <c r="Q199" s="322"/>
      <c r="R199" s="317"/>
      <c r="S199" s="322"/>
      <c r="T199" s="322"/>
      <c r="U199" s="323"/>
      <c r="V199" s="324"/>
      <c r="W199" s="324"/>
      <c r="X199" s="324"/>
      <c r="Y199" s="324"/>
      <c r="Z199" s="324"/>
      <c r="AA199" s="324"/>
      <c r="AB199" s="324">
        <f t="shared" si="4"/>
        <v>0</v>
      </c>
      <c r="AC199" s="326">
        <f t="shared" si="2"/>
        <v>0</v>
      </c>
      <c r="AD199" s="327"/>
      <c r="AE199" s="327"/>
      <c r="AF199" s="328" t="b">
        <v>0</v>
      </c>
      <c r="AG199" s="322"/>
      <c r="AH199" s="322" t="b">
        <v>0</v>
      </c>
      <c r="AI199" s="322"/>
      <c r="AJ199" s="322" t="b">
        <v>0</v>
      </c>
      <c r="AK199" s="322"/>
      <c r="AL199" s="322"/>
      <c r="AM199" s="322" t="b">
        <v>0</v>
      </c>
      <c r="AN199" s="322"/>
      <c r="AO199" s="327"/>
      <c r="AP199" s="317"/>
      <c r="AQ199" s="60"/>
      <c r="AR199" s="407"/>
      <c r="AS199" s="62"/>
      <c r="AT199" s="329"/>
      <c r="AU199" s="330"/>
      <c r="AV199" s="62"/>
      <c r="AW199" s="63"/>
      <c r="AX199" s="64"/>
      <c r="AY199" s="65"/>
      <c r="AZ199" s="66"/>
    </row>
    <row r="200" ht="15.75" customHeight="1">
      <c r="A200" s="59">
        <v>199.0</v>
      </c>
      <c r="B200" s="317"/>
      <c r="C200" s="318"/>
      <c r="D200" s="319"/>
      <c r="E200" s="320"/>
      <c r="F200" s="321"/>
      <c r="G200" s="318"/>
      <c r="H200" s="318"/>
      <c r="I200" s="322"/>
      <c r="J200" s="322"/>
      <c r="K200" s="322"/>
      <c r="L200" s="322"/>
      <c r="M200" s="328"/>
      <c r="N200" s="322"/>
      <c r="O200" s="322"/>
      <c r="P200" s="317"/>
      <c r="Q200" s="322"/>
      <c r="R200" s="317"/>
      <c r="S200" s="322"/>
      <c r="T200" s="322"/>
      <c r="U200" s="323"/>
      <c r="V200" s="324"/>
      <c r="W200" s="324"/>
      <c r="X200" s="324"/>
      <c r="Y200" s="324"/>
      <c r="Z200" s="324"/>
      <c r="AA200" s="324"/>
      <c r="AB200" s="324">
        <f t="shared" si="4"/>
        <v>0</v>
      </c>
      <c r="AC200" s="326">
        <f t="shared" si="2"/>
        <v>0</v>
      </c>
      <c r="AD200" s="327"/>
      <c r="AE200" s="327"/>
      <c r="AF200" s="328" t="b">
        <v>0</v>
      </c>
      <c r="AG200" s="322"/>
      <c r="AH200" s="322" t="b">
        <v>0</v>
      </c>
      <c r="AI200" s="322"/>
      <c r="AJ200" s="322" t="b">
        <v>0</v>
      </c>
      <c r="AK200" s="322"/>
      <c r="AL200" s="322"/>
      <c r="AM200" s="322" t="b">
        <v>0</v>
      </c>
      <c r="AN200" s="322"/>
      <c r="AO200" s="327"/>
      <c r="AP200" s="317"/>
      <c r="AQ200" s="60"/>
      <c r="AR200" s="407"/>
      <c r="AS200" s="62"/>
      <c r="AT200" s="329"/>
      <c r="AU200" s="330"/>
      <c r="AV200" s="62"/>
      <c r="AW200" s="63"/>
      <c r="AX200" s="64"/>
      <c r="AY200" s="65"/>
      <c r="AZ200" s="66"/>
    </row>
    <row r="201" ht="15.75" customHeight="1">
      <c r="A201" s="59">
        <v>200.0</v>
      </c>
      <c r="B201" s="317"/>
      <c r="C201" s="318"/>
      <c r="D201" s="319"/>
      <c r="E201" s="320"/>
      <c r="F201" s="321"/>
      <c r="G201" s="318"/>
      <c r="H201" s="318"/>
      <c r="I201" s="322"/>
      <c r="J201" s="322"/>
      <c r="K201" s="322"/>
      <c r="L201" s="322"/>
      <c r="M201" s="328"/>
      <c r="N201" s="322"/>
      <c r="O201" s="322"/>
      <c r="P201" s="317"/>
      <c r="Q201" s="322"/>
      <c r="R201" s="317"/>
      <c r="S201" s="322"/>
      <c r="T201" s="322"/>
      <c r="U201" s="323"/>
      <c r="V201" s="324"/>
      <c r="W201" s="324"/>
      <c r="X201" s="324"/>
      <c r="Y201" s="324"/>
      <c r="Z201" s="324"/>
      <c r="AA201" s="324"/>
      <c r="AB201" s="324">
        <f t="shared" si="4"/>
        <v>0</v>
      </c>
      <c r="AC201" s="326">
        <f t="shared" si="2"/>
        <v>0</v>
      </c>
      <c r="AD201" s="327"/>
      <c r="AE201" s="327"/>
      <c r="AF201" s="328" t="b">
        <v>0</v>
      </c>
      <c r="AG201" s="322"/>
      <c r="AH201" s="322" t="b">
        <v>0</v>
      </c>
      <c r="AI201" s="322"/>
      <c r="AJ201" s="322" t="b">
        <v>0</v>
      </c>
      <c r="AK201" s="322"/>
      <c r="AL201" s="322"/>
      <c r="AM201" s="322" t="b">
        <v>0</v>
      </c>
      <c r="AN201" s="322"/>
      <c r="AO201" s="327"/>
      <c r="AP201" s="317"/>
      <c r="AQ201" s="60"/>
      <c r="AR201" s="407"/>
      <c r="AS201" s="62"/>
      <c r="AT201" s="329"/>
      <c r="AU201" s="330"/>
      <c r="AV201" s="62"/>
      <c r="AW201" s="63"/>
      <c r="AX201" s="64"/>
      <c r="AY201" s="65"/>
      <c r="AZ201" s="66"/>
    </row>
    <row r="202" ht="15.75" customHeight="1">
      <c r="A202" s="223"/>
      <c r="B202" s="409"/>
      <c r="C202" s="223"/>
      <c r="D202" s="223"/>
      <c r="E202" s="223"/>
      <c r="F202" s="223"/>
      <c r="G202" s="223"/>
      <c r="H202" s="223"/>
      <c r="I202" s="223"/>
      <c r="J202" s="223"/>
      <c r="K202" s="223"/>
      <c r="L202" s="223"/>
      <c r="M202" s="328"/>
      <c r="N202" s="223"/>
      <c r="O202" s="223"/>
      <c r="P202" s="223"/>
      <c r="Q202" s="223"/>
      <c r="R202" s="223"/>
      <c r="S202" s="223"/>
      <c r="T202" s="223"/>
      <c r="U202" s="223"/>
      <c r="V202" s="223"/>
      <c r="W202" s="223"/>
      <c r="X202" s="223"/>
      <c r="Y202" s="223"/>
      <c r="Z202" s="223"/>
      <c r="AA202" s="223"/>
      <c r="AB202" s="223"/>
      <c r="AC202" s="223"/>
      <c r="AD202" s="223"/>
      <c r="AE202" s="223"/>
      <c r="AF202" s="223"/>
      <c r="AG202" s="223"/>
      <c r="AH202" s="223"/>
      <c r="AI202" s="223"/>
      <c r="AJ202" s="223"/>
      <c r="AK202" s="223"/>
      <c r="AL202" s="223"/>
      <c r="AM202" s="223"/>
      <c r="AN202" s="223"/>
      <c r="AO202" s="223"/>
      <c r="AP202" s="223"/>
      <c r="AQ202" s="223"/>
      <c r="AR202" s="223"/>
      <c r="AT202" s="410"/>
      <c r="AU202" s="124"/>
    </row>
    <row r="203" ht="15.75" customHeight="1">
      <c r="A203" s="223"/>
      <c r="B203" s="409"/>
      <c r="C203" s="223"/>
      <c r="D203" s="223"/>
      <c r="E203" s="223"/>
      <c r="F203" s="223"/>
      <c r="G203" s="223"/>
      <c r="H203" s="223"/>
      <c r="I203" s="223"/>
      <c r="J203" s="223"/>
      <c r="K203" s="223"/>
      <c r="L203" s="223"/>
      <c r="M203" s="328"/>
      <c r="N203" s="223"/>
      <c r="O203" s="223"/>
      <c r="P203" s="223"/>
      <c r="Q203" s="223"/>
      <c r="R203" s="223"/>
      <c r="S203" s="223"/>
      <c r="T203" s="223"/>
      <c r="U203" s="223"/>
      <c r="V203" s="223"/>
      <c r="W203" s="223"/>
      <c r="X203" s="223"/>
      <c r="Y203" s="223"/>
      <c r="Z203" s="223"/>
      <c r="AA203" s="223"/>
      <c r="AB203" s="223"/>
      <c r="AC203" s="223"/>
      <c r="AD203" s="223"/>
      <c r="AE203" s="223"/>
      <c r="AF203" s="223"/>
      <c r="AG203" s="223"/>
      <c r="AH203" s="223"/>
      <c r="AI203" s="223"/>
      <c r="AJ203" s="223"/>
      <c r="AK203" s="223"/>
      <c r="AL203" s="223"/>
      <c r="AM203" s="223"/>
      <c r="AN203" s="223"/>
      <c r="AO203" s="223"/>
      <c r="AP203" s="223"/>
      <c r="AQ203" s="223"/>
      <c r="AR203" s="223"/>
      <c r="AT203" s="410"/>
      <c r="AU203" s="124"/>
    </row>
    <row r="204" ht="15.75" customHeight="1">
      <c r="A204" s="223"/>
      <c r="B204" s="409"/>
      <c r="C204" s="223"/>
      <c r="D204" s="223"/>
      <c r="E204" s="223"/>
      <c r="F204" s="223"/>
      <c r="G204" s="223"/>
      <c r="H204" s="223"/>
      <c r="I204" s="223"/>
      <c r="J204" s="223"/>
      <c r="K204" s="223"/>
      <c r="L204" s="223"/>
      <c r="M204" s="328"/>
      <c r="N204" s="223"/>
      <c r="O204" s="223"/>
      <c r="P204" s="223"/>
      <c r="Q204" s="223"/>
      <c r="R204" s="223"/>
      <c r="S204" s="223"/>
      <c r="T204" s="223"/>
      <c r="U204" s="223"/>
      <c r="V204" s="223"/>
      <c r="W204" s="223"/>
      <c r="X204" s="223"/>
      <c r="Y204" s="223"/>
      <c r="Z204" s="223"/>
      <c r="AA204" s="223"/>
      <c r="AB204" s="223"/>
      <c r="AC204" s="223"/>
      <c r="AD204" s="223"/>
      <c r="AE204" s="223"/>
      <c r="AF204" s="223"/>
      <c r="AG204" s="223"/>
      <c r="AH204" s="223"/>
      <c r="AI204" s="223"/>
      <c r="AJ204" s="223"/>
      <c r="AK204" s="223"/>
      <c r="AL204" s="223"/>
      <c r="AM204" s="223"/>
      <c r="AN204" s="223"/>
      <c r="AO204" s="223"/>
      <c r="AP204" s="223"/>
      <c r="AQ204" s="223"/>
      <c r="AR204" s="223"/>
      <c r="AT204" s="410"/>
      <c r="AU204" s="124"/>
    </row>
    <row r="205" ht="15.75" customHeight="1">
      <c r="A205" s="223"/>
      <c r="B205" s="409"/>
      <c r="C205" s="223"/>
      <c r="D205" s="223"/>
      <c r="E205" s="223"/>
      <c r="F205" s="223"/>
      <c r="G205" s="223"/>
      <c r="H205" s="223"/>
      <c r="I205" s="223"/>
      <c r="J205" s="223"/>
      <c r="K205" s="223"/>
      <c r="L205" s="223"/>
      <c r="M205" s="328"/>
      <c r="N205" s="223"/>
      <c r="O205" s="223"/>
      <c r="P205" s="223"/>
      <c r="Q205" s="223"/>
      <c r="R205" s="223"/>
      <c r="S205" s="223"/>
      <c r="T205" s="223"/>
      <c r="U205" s="223"/>
      <c r="V205" s="223"/>
      <c r="W205" s="223"/>
      <c r="X205" s="223"/>
      <c r="Y205" s="223"/>
      <c r="Z205" s="223"/>
      <c r="AA205" s="223"/>
      <c r="AB205" s="223"/>
      <c r="AC205" s="223"/>
      <c r="AD205" s="223"/>
      <c r="AE205" s="223"/>
      <c r="AF205" s="223"/>
      <c r="AG205" s="223"/>
      <c r="AH205" s="223"/>
      <c r="AI205" s="223"/>
      <c r="AJ205" s="223"/>
      <c r="AK205" s="223"/>
      <c r="AL205" s="223"/>
      <c r="AM205" s="223"/>
      <c r="AN205" s="223"/>
      <c r="AO205" s="223"/>
      <c r="AP205" s="223"/>
      <c r="AQ205" s="223"/>
      <c r="AR205" s="223"/>
      <c r="AT205" s="410"/>
      <c r="AU205" s="124"/>
    </row>
    <row r="206" ht="15.75" customHeight="1">
      <c r="A206" s="223"/>
      <c r="B206" s="409"/>
      <c r="C206" s="223"/>
      <c r="D206" s="223"/>
      <c r="E206" s="223"/>
      <c r="F206" s="223"/>
      <c r="G206" s="223"/>
      <c r="H206" s="223"/>
      <c r="I206" s="223"/>
      <c r="J206" s="223"/>
      <c r="K206" s="223"/>
      <c r="L206" s="223"/>
      <c r="M206" s="328"/>
      <c r="N206" s="223"/>
      <c r="O206" s="223"/>
      <c r="P206" s="223"/>
      <c r="Q206" s="223"/>
      <c r="R206" s="223"/>
      <c r="S206" s="223"/>
      <c r="T206" s="223"/>
      <c r="U206" s="223"/>
      <c r="V206" s="223"/>
      <c r="W206" s="223"/>
      <c r="X206" s="223"/>
      <c r="Y206" s="223"/>
      <c r="Z206" s="223"/>
      <c r="AA206" s="223"/>
      <c r="AB206" s="223"/>
      <c r="AC206" s="223"/>
      <c r="AD206" s="223"/>
      <c r="AE206" s="223"/>
      <c r="AF206" s="223"/>
      <c r="AG206" s="223"/>
      <c r="AH206" s="223"/>
      <c r="AI206" s="223"/>
      <c r="AJ206" s="223"/>
      <c r="AK206" s="223"/>
      <c r="AL206" s="223"/>
      <c r="AM206" s="223"/>
      <c r="AN206" s="223"/>
      <c r="AO206" s="223"/>
      <c r="AP206" s="223"/>
      <c r="AQ206" s="223"/>
      <c r="AR206" s="223"/>
      <c r="AT206" s="410"/>
      <c r="AU206" s="124"/>
    </row>
    <row r="207" ht="15.75" customHeight="1">
      <c r="A207" s="223"/>
      <c r="B207" s="409"/>
      <c r="C207" s="223"/>
      <c r="D207" s="223"/>
      <c r="E207" s="223"/>
      <c r="F207" s="223"/>
      <c r="G207" s="223"/>
      <c r="H207" s="223"/>
      <c r="I207" s="223"/>
      <c r="J207" s="223"/>
      <c r="K207" s="223"/>
      <c r="L207" s="223"/>
      <c r="M207" s="328"/>
      <c r="N207" s="223"/>
      <c r="O207" s="223"/>
      <c r="P207" s="223"/>
      <c r="Q207" s="223"/>
      <c r="R207" s="223"/>
      <c r="S207" s="223"/>
      <c r="T207" s="223"/>
      <c r="U207" s="223"/>
      <c r="V207" s="223"/>
      <c r="W207" s="223"/>
      <c r="X207" s="223"/>
      <c r="Y207" s="223"/>
      <c r="Z207" s="223"/>
      <c r="AA207" s="223"/>
      <c r="AB207" s="223"/>
      <c r="AC207" s="223"/>
      <c r="AD207" s="223"/>
      <c r="AE207" s="223"/>
      <c r="AF207" s="223"/>
      <c r="AG207" s="223"/>
      <c r="AH207" s="223"/>
      <c r="AI207" s="223"/>
      <c r="AJ207" s="223"/>
      <c r="AK207" s="223"/>
      <c r="AL207" s="223"/>
      <c r="AM207" s="223"/>
      <c r="AN207" s="223"/>
      <c r="AO207" s="223"/>
      <c r="AP207" s="223"/>
      <c r="AQ207" s="223"/>
      <c r="AR207" s="223"/>
      <c r="AT207" s="410"/>
      <c r="AU207" s="124"/>
    </row>
    <row r="208" ht="15.75" customHeight="1">
      <c r="A208" s="223"/>
      <c r="B208" s="409"/>
      <c r="C208" s="223"/>
      <c r="D208" s="223"/>
      <c r="E208" s="223"/>
      <c r="F208" s="223"/>
      <c r="G208" s="223"/>
      <c r="H208" s="223"/>
      <c r="I208" s="223"/>
      <c r="J208" s="223"/>
      <c r="K208" s="223"/>
      <c r="L208" s="223"/>
      <c r="M208" s="328"/>
      <c r="N208" s="223"/>
      <c r="O208" s="223"/>
      <c r="P208" s="223"/>
      <c r="Q208" s="223"/>
      <c r="R208" s="223"/>
      <c r="S208" s="223"/>
      <c r="T208" s="223"/>
      <c r="U208" s="223"/>
      <c r="V208" s="223"/>
      <c r="W208" s="223"/>
      <c r="X208" s="223"/>
      <c r="Y208" s="223"/>
      <c r="Z208" s="223"/>
      <c r="AA208" s="223"/>
      <c r="AB208" s="223"/>
      <c r="AC208" s="223"/>
      <c r="AD208" s="223"/>
      <c r="AE208" s="223"/>
      <c r="AF208" s="223"/>
      <c r="AG208" s="223"/>
      <c r="AH208" s="223"/>
      <c r="AI208" s="223"/>
      <c r="AJ208" s="223"/>
      <c r="AK208" s="223"/>
      <c r="AL208" s="223"/>
      <c r="AM208" s="223"/>
      <c r="AN208" s="223"/>
      <c r="AO208" s="223"/>
      <c r="AP208" s="223"/>
      <c r="AQ208" s="223"/>
      <c r="AR208" s="223"/>
      <c r="AT208" s="410"/>
      <c r="AU208" s="124"/>
    </row>
    <row r="209" ht="15.75" customHeight="1">
      <c r="A209" s="223"/>
      <c r="B209" s="409"/>
      <c r="C209" s="223"/>
      <c r="D209" s="223"/>
      <c r="E209" s="223"/>
      <c r="F209" s="223"/>
      <c r="G209" s="223"/>
      <c r="H209" s="223"/>
      <c r="I209" s="223"/>
      <c r="J209" s="223"/>
      <c r="K209" s="223"/>
      <c r="L209" s="223"/>
      <c r="M209" s="328"/>
      <c r="N209" s="223"/>
      <c r="O209" s="223"/>
      <c r="P209" s="223"/>
      <c r="Q209" s="223"/>
      <c r="R209" s="223"/>
      <c r="S209" s="223"/>
      <c r="T209" s="223"/>
      <c r="U209" s="223"/>
      <c r="V209" s="223"/>
      <c r="W209" s="223"/>
      <c r="X209" s="223"/>
      <c r="Y209" s="223"/>
      <c r="Z209" s="223"/>
      <c r="AA209" s="223"/>
      <c r="AB209" s="223"/>
      <c r="AC209" s="223"/>
      <c r="AD209" s="223"/>
      <c r="AE209" s="223"/>
      <c r="AF209" s="223"/>
      <c r="AG209" s="223"/>
      <c r="AH209" s="223"/>
      <c r="AI209" s="223"/>
      <c r="AJ209" s="223"/>
      <c r="AK209" s="223"/>
      <c r="AL209" s="223"/>
      <c r="AM209" s="223"/>
      <c r="AN209" s="223"/>
      <c r="AO209" s="223"/>
      <c r="AP209" s="223"/>
      <c r="AQ209" s="223"/>
      <c r="AR209" s="223"/>
      <c r="AT209" s="410"/>
      <c r="AU209" s="124"/>
    </row>
    <row r="210" ht="15.75" customHeight="1">
      <c r="A210" s="223"/>
      <c r="B210" s="409"/>
      <c r="C210" s="223"/>
      <c r="D210" s="223"/>
      <c r="E210" s="223"/>
      <c r="F210" s="223"/>
      <c r="G210" s="223"/>
      <c r="H210" s="223"/>
      <c r="I210" s="223"/>
      <c r="J210" s="223"/>
      <c r="K210" s="223"/>
      <c r="L210" s="223"/>
      <c r="M210" s="328"/>
      <c r="N210" s="223"/>
      <c r="O210" s="223"/>
      <c r="P210" s="223"/>
      <c r="Q210" s="223"/>
      <c r="R210" s="223"/>
      <c r="S210" s="223"/>
      <c r="T210" s="223"/>
      <c r="U210" s="223"/>
      <c r="V210" s="223"/>
      <c r="W210" s="223"/>
      <c r="X210" s="223"/>
      <c r="Y210" s="223"/>
      <c r="Z210" s="223"/>
      <c r="AA210" s="223"/>
      <c r="AB210" s="223"/>
      <c r="AC210" s="223"/>
      <c r="AD210" s="223"/>
      <c r="AE210" s="223"/>
      <c r="AF210" s="223"/>
      <c r="AG210" s="223"/>
      <c r="AH210" s="223"/>
      <c r="AI210" s="223"/>
      <c r="AJ210" s="223"/>
      <c r="AK210" s="223"/>
      <c r="AL210" s="223"/>
      <c r="AM210" s="223"/>
      <c r="AN210" s="223"/>
      <c r="AO210" s="223"/>
      <c r="AP210" s="223"/>
      <c r="AQ210" s="223"/>
      <c r="AR210" s="223"/>
      <c r="AT210" s="410"/>
      <c r="AU210" s="124"/>
    </row>
    <row r="211" ht="15.75" customHeight="1">
      <c r="A211" s="223"/>
      <c r="B211" s="409"/>
      <c r="C211" s="223"/>
      <c r="D211" s="223"/>
      <c r="E211" s="223"/>
      <c r="F211" s="223"/>
      <c r="G211" s="223"/>
      <c r="H211" s="223"/>
      <c r="I211" s="223"/>
      <c r="J211" s="223"/>
      <c r="K211" s="223"/>
      <c r="L211" s="223"/>
      <c r="M211" s="328"/>
      <c r="N211" s="223"/>
      <c r="O211" s="223"/>
      <c r="P211" s="223"/>
      <c r="Q211" s="223"/>
      <c r="R211" s="223"/>
      <c r="S211" s="223"/>
      <c r="T211" s="223"/>
      <c r="U211" s="223"/>
      <c r="V211" s="223"/>
      <c r="W211" s="223"/>
      <c r="X211" s="223"/>
      <c r="Y211" s="223"/>
      <c r="Z211" s="223"/>
      <c r="AA211" s="223"/>
      <c r="AB211" s="223"/>
      <c r="AC211" s="223"/>
      <c r="AD211" s="223"/>
      <c r="AE211" s="223"/>
      <c r="AF211" s="223"/>
      <c r="AG211" s="223"/>
      <c r="AH211" s="223"/>
      <c r="AI211" s="223"/>
      <c r="AJ211" s="223"/>
      <c r="AK211" s="223"/>
      <c r="AL211" s="223"/>
      <c r="AM211" s="223"/>
      <c r="AN211" s="223"/>
      <c r="AO211" s="223"/>
      <c r="AP211" s="223"/>
      <c r="AQ211" s="223"/>
      <c r="AR211" s="223"/>
      <c r="AT211" s="410"/>
      <c r="AU211" s="124"/>
    </row>
    <row r="212" ht="15.75" customHeight="1">
      <c r="A212" s="223"/>
      <c r="B212" s="409"/>
      <c r="C212" s="223"/>
      <c r="D212" s="223"/>
      <c r="E212" s="223"/>
      <c r="F212" s="223"/>
      <c r="G212" s="223"/>
      <c r="H212" s="223"/>
      <c r="I212" s="223"/>
      <c r="J212" s="223"/>
      <c r="K212" s="223"/>
      <c r="L212" s="223"/>
      <c r="M212" s="328"/>
      <c r="N212" s="223"/>
      <c r="O212" s="223"/>
      <c r="P212" s="223"/>
      <c r="Q212" s="223"/>
      <c r="R212" s="223"/>
      <c r="S212" s="223"/>
      <c r="T212" s="223"/>
      <c r="U212" s="223"/>
      <c r="V212" s="223"/>
      <c r="W212" s="223"/>
      <c r="X212" s="223"/>
      <c r="Y212" s="223"/>
      <c r="Z212" s="223"/>
      <c r="AA212" s="223"/>
      <c r="AB212" s="223"/>
      <c r="AC212" s="223"/>
      <c r="AD212" s="223"/>
      <c r="AE212" s="223"/>
      <c r="AF212" s="223"/>
      <c r="AG212" s="223"/>
      <c r="AH212" s="223"/>
      <c r="AI212" s="223"/>
      <c r="AJ212" s="223"/>
      <c r="AK212" s="223"/>
      <c r="AL212" s="223"/>
      <c r="AM212" s="223"/>
      <c r="AN212" s="223"/>
      <c r="AO212" s="223"/>
      <c r="AP212" s="223"/>
      <c r="AQ212" s="223"/>
      <c r="AR212" s="223"/>
      <c r="AT212" s="410"/>
      <c r="AU212" s="124"/>
    </row>
    <row r="213" ht="15.75" customHeight="1">
      <c r="A213" s="223"/>
      <c r="B213" s="409"/>
      <c r="C213" s="223"/>
      <c r="D213" s="223"/>
      <c r="E213" s="223"/>
      <c r="F213" s="223"/>
      <c r="G213" s="223"/>
      <c r="H213" s="223"/>
      <c r="I213" s="223"/>
      <c r="J213" s="223"/>
      <c r="K213" s="223"/>
      <c r="L213" s="223"/>
      <c r="M213" s="328"/>
      <c r="N213" s="223"/>
      <c r="O213" s="223"/>
      <c r="P213" s="223"/>
      <c r="Q213" s="223"/>
      <c r="R213" s="223"/>
      <c r="S213" s="223"/>
      <c r="T213" s="223"/>
      <c r="U213" s="223"/>
      <c r="V213" s="223"/>
      <c r="W213" s="223"/>
      <c r="X213" s="223"/>
      <c r="Y213" s="223"/>
      <c r="Z213" s="223"/>
      <c r="AA213" s="223"/>
      <c r="AB213" s="223"/>
      <c r="AC213" s="223"/>
      <c r="AD213" s="223"/>
      <c r="AE213" s="223"/>
      <c r="AF213" s="223"/>
      <c r="AG213" s="223"/>
      <c r="AH213" s="223"/>
      <c r="AI213" s="223"/>
      <c r="AJ213" s="223"/>
      <c r="AK213" s="223"/>
      <c r="AL213" s="223"/>
      <c r="AM213" s="223"/>
      <c r="AN213" s="223"/>
      <c r="AO213" s="223"/>
      <c r="AP213" s="223"/>
      <c r="AQ213" s="223"/>
      <c r="AR213" s="223"/>
      <c r="AT213" s="410"/>
      <c r="AU213" s="124"/>
    </row>
    <row r="214" ht="15.75" customHeight="1">
      <c r="A214" s="223"/>
      <c r="B214" s="409"/>
      <c r="C214" s="223"/>
      <c r="D214" s="223"/>
      <c r="E214" s="223"/>
      <c r="F214" s="223"/>
      <c r="G214" s="223"/>
      <c r="H214" s="223"/>
      <c r="I214" s="223"/>
      <c r="J214" s="223"/>
      <c r="K214" s="223"/>
      <c r="L214" s="223"/>
      <c r="M214" s="328"/>
      <c r="N214" s="223"/>
      <c r="O214" s="223"/>
      <c r="P214" s="223"/>
      <c r="Q214" s="223"/>
      <c r="R214" s="223"/>
      <c r="S214" s="223"/>
      <c r="T214" s="223"/>
      <c r="U214" s="223"/>
      <c r="V214" s="223"/>
      <c r="W214" s="223"/>
      <c r="X214" s="223"/>
      <c r="Y214" s="223"/>
      <c r="Z214" s="223"/>
      <c r="AA214" s="223"/>
      <c r="AB214" s="223"/>
      <c r="AC214" s="223"/>
      <c r="AD214" s="223"/>
      <c r="AE214" s="223"/>
      <c r="AF214" s="223"/>
      <c r="AG214" s="223"/>
      <c r="AH214" s="223"/>
      <c r="AI214" s="223"/>
      <c r="AJ214" s="223"/>
      <c r="AK214" s="223"/>
      <c r="AL214" s="223"/>
      <c r="AM214" s="223"/>
      <c r="AN214" s="223"/>
      <c r="AO214" s="223"/>
      <c r="AP214" s="223"/>
      <c r="AQ214" s="223"/>
      <c r="AR214" s="223"/>
      <c r="AT214" s="410"/>
      <c r="AU214" s="124"/>
    </row>
    <row r="215" ht="15.75" customHeight="1">
      <c r="A215" s="223"/>
      <c r="B215" s="409"/>
      <c r="C215" s="223"/>
      <c r="D215" s="223"/>
      <c r="E215" s="223"/>
      <c r="F215" s="223"/>
      <c r="G215" s="223"/>
      <c r="H215" s="223"/>
      <c r="I215" s="223"/>
      <c r="J215" s="223"/>
      <c r="K215" s="223"/>
      <c r="L215" s="223"/>
      <c r="M215" s="328"/>
      <c r="N215" s="223"/>
      <c r="O215" s="223"/>
      <c r="P215" s="223"/>
      <c r="Q215" s="223"/>
      <c r="R215" s="223"/>
      <c r="S215" s="223"/>
      <c r="T215" s="223"/>
      <c r="U215" s="223"/>
      <c r="V215" s="223"/>
      <c r="W215" s="223"/>
      <c r="X215" s="223"/>
      <c r="Y215" s="223"/>
      <c r="Z215" s="223"/>
      <c r="AA215" s="223"/>
      <c r="AB215" s="223"/>
      <c r="AC215" s="223"/>
      <c r="AD215" s="223"/>
      <c r="AE215" s="223"/>
      <c r="AF215" s="223"/>
      <c r="AG215" s="223"/>
      <c r="AH215" s="223"/>
      <c r="AI215" s="223"/>
      <c r="AJ215" s="223"/>
      <c r="AK215" s="223"/>
      <c r="AL215" s="223"/>
      <c r="AM215" s="223"/>
      <c r="AN215" s="223"/>
      <c r="AO215" s="223"/>
      <c r="AP215" s="223"/>
      <c r="AQ215" s="223"/>
      <c r="AR215" s="223"/>
      <c r="AT215" s="410"/>
      <c r="AU215" s="124"/>
    </row>
    <row r="216" ht="15.75" customHeight="1">
      <c r="A216" s="223"/>
      <c r="B216" s="409"/>
      <c r="C216" s="223"/>
      <c r="D216" s="223"/>
      <c r="E216" s="223"/>
      <c r="F216" s="223"/>
      <c r="G216" s="223"/>
      <c r="H216" s="223"/>
      <c r="I216" s="223"/>
      <c r="J216" s="223"/>
      <c r="K216" s="223"/>
      <c r="L216" s="223"/>
      <c r="M216" s="328"/>
      <c r="N216" s="223"/>
      <c r="O216" s="223"/>
      <c r="P216" s="223"/>
      <c r="Q216" s="223"/>
      <c r="R216" s="223"/>
      <c r="S216" s="223"/>
      <c r="T216" s="223"/>
      <c r="U216" s="223"/>
      <c r="V216" s="223"/>
      <c r="W216" s="223"/>
      <c r="X216" s="223"/>
      <c r="Y216" s="223"/>
      <c r="Z216" s="223"/>
      <c r="AA216" s="223"/>
      <c r="AB216" s="223"/>
      <c r="AC216" s="223"/>
      <c r="AD216" s="223"/>
      <c r="AE216" s="223"/>
      <c r="AF216" s="223"/>
      <c r="AG216" s="223"/>
      <c r="AH216" s="223"/>
      <c r="AI216" s="223"/>
      <c r="AJ216" s="223"/>
      <c r="AK216" s="223"/>
      <c r="AL216" s="223"/>
      <c r="AM216" s="223"/>
      <c r="AN216" s="223"/>
      <c r="AO216" s="223"/>
      <c r="AP216" s="223"/>
      <c r="AQ216" s="223"/>
      <c r="AR216" s="223"/>
      <c r="AT216" s="410"/>
      <c r="AU216" s="124"/>
    </row>
    <row r="217" ht="15.75" customHeight="1">
      <c r="A217" s="223"/>
      <c r="B217" s="409"/>
      <c r="C217" s="223"/>
      <c r="D217" s="223"/>
      <c r="E217" s="223"/>
      <c r="F217" s="223"/>
      <c r="G217" s="223"/>
      <c r="H217" s="223"/>
      <c r="I217" s="223"/>
      <c r="J217" s="223"/>
      <c r="K217" s="223"/>
      <c r="L217" s="223"/>
      <c r="M217" s="328"/>
      <c r="N217" s="223"/>
      <c r="O217" s="223"/>
      <c r="P217" s="223"/>
      <c r="Q217" s="223"/>
      <c r="R217" s="223"/>
      <c r="S217" s="223"/>
      <c r="T217" s="223"/>
      <c r="U217" s="223"/>
      <c r="V217" s="223"/>
      <c r="W217" s="223"/>
      <c r="X217" s="223"/>
      <c r="Y217" s="223"/>
      <c r="Z217" s="223"/>
      <c r="AA217" s="223"/>
      <c r="AB217" s="223"/>
      <c r="AC217" s="223"/>
      <c r="AD217" s="223"/>
      <c r="AE217" s="223"/>
      <c r="AF217" s="223"/>
      <c r="AG217" s="223"/>
      <c r="AH217" s="223"/>
      <c r="AI217" s="223"/>
      <c r="AJ217" s="223"/>
      <c r="AK217" s="223"/>
      <c r="AL217" s="223"/>
      <c r="AM217" s="223"/>
      <c r="AN217" s="223"/>
      <c r="AO217" s="223"/>
      <c r="AP217" s="223"/>
      <c r="AQ217" s="223"/>
      <c r="AR217" s="223"/>
      <c r="AT217" s="410"/>
      <c r="AU217" s="124"/>
    </row>
    <row r="218" ht="15.75" customHeight="1">
      <c r="A218" s="223"/>
      <c r="B218" s="409"/>
      <c r="C218" s="223"/>
      <c r="D218" s="223"/>
      <c r="E218" s="223"/>
      <c r="F218" s="223"/>
      <c r="G218" s="223"/>
      <c r="H218" s="223"/>
      <c r="I218" s="223"/>
      <c r="J218" s="223"/>
      <c r="K218" s="223"/>
      <c r="L218" s="223"/>
      <c r="M218" s="328"/>
      <c r="N218" s="223"/>
      <c r="O218" s="223"/>
      <c r="P218" s="223"/>
      <c r="Q218" s="223"/>
      <c r="R218" s="223"/>
      <c r="S218" s="223"/>
      <c r="T218" s="223"/>
      <c r="U218" s="223"/>
      <c r="V218" s="223"/>
      <c r="W218" s="223"/>
      <c r="X218" s="223"/>
      <c r="Y218" s="223"/>
      <c r="Z218" s="223"/>
      <c r="AA218" s="223"/>
      <c r="AB218" s="223"/>
      <c r="AC218" s="223"/>
      <c r="AD218" s="223"/>
      <c r="AE218" s="223"/>
      <c r="AF218" s="223"/>
      <c r="AG218" s="223"/>
      <c r="AH218" s="223"/>
      <c r="AI218" s="223"/>
      <c r="AJ218" s="223"/>
      <c r="AK218" s="223"/>
      <c r="AL218" s="223"/>
      <c r="AM218" s="223"/>
      <c r="AN218" s="223"/>
      <c r="AO218" s="223"/>
      <c r="AP218" s="223"/>
      <c r="AQ218" s="223"/>
      <c r="AR218" s="223"/>
      <c r="AT218" s="410"/>
      <c r="AU218" s="124"/>
    </row>
    <row r="219" ht="15.75" customHeight="1">
      <c r="A219" s="223"/>
      <c r="B219" s="409"/>
      <c r="C219" s="223"/>
      <c r="D219" s="223"/>
      <c r="E219" s="223"/>
      <c r="F219" s="223"/>
      <c r="G219" s="223"/>
      <c r="H219" s="223"/>
      <c r="I219" s="223"/>
      <c r="J219" s="223"/>
      <c r="K219" s="223"/>
      <c r="L219" s="223"/>
      <c r="M219" s="328"/>
      <c r="N219" s="223"/>
      <c r="O219" s="223"/>
      <c r="P219" s="223"/>
      <c r="Q219" s="223"/>
      <c r="R219" s="223"/>
      <c r="S219" s="223"/>
      <c r="T219" s="223"/>
      <c r="U219" s="223"/>
      <c r="V219" s="223"/>
      <c r="W219" s="223"/>
      <c r="X219" s="223"/>
      <c r="Y219" s="223"/>
      <c r="Z219" s="223"/>
      <c r="AA219" s="223"/>
      <c r="AB219" s="223"/>
      <c r="AC219" s="223"/>
      <c r="AD219" s="223"/>
      <c r="AE219" s="223"/>
      <c r="AF219" s="223"/>
      <c r="AG219" s="223"/>
      <c r="AH219" s="223"/>
      <c r="AI219" s="223"/>
      <c r="AJ219" s="223"/>
      <c r="AK219" s="223"/>
      <c r="AL219" s="223"/>
      <c r="AM219" s="223"/>
      <c r="AN219" s="223"/>
      <c r="AO219" s="223"/>
      <c r="AP219" s="223"/>
      <c r="AQ219" s="223"/>
      <c r="AR219" s="223"/>
      <c r="AT219" s="410"/>
      <c r="AU219" s="124"/>
    </row>
    <row r="220" ht="15.75" customHeight="1">
      <c r="A220" s="223"/>
      <c r="B220" s="409"/>
      <c r="C220" s="223"/>
      <c r="D220" s="223"/>
      <c r="E220" s="223"/>
      <c r="F220" s="223"/>
      <c r="G220" s="223"/>
      <c r="H220" s="223"/>
      <c r="I220" s="223"/>
      <c r="J220" s="223"/>
      <c r="K220" s="223"/>
      <c r="L220" s="223"/>
      <c r="M220" s="328"/>
      <c r="N220" s="223"/>
      <c r="O220" s="223"/>
      <c r="P220" s="223"/>
      <c r="Q220" s="223"/>
      <c r="R220" s="223"/>
      <c r="S220" s="223"/>
      <c r="T220" s="223"/>
      <c r="U220" s="223"/>
      <c r="V220" s="223"/>
      <c r="W220" s="223"/>
      <c r="X220" s="223"/>
      <c r="Y220" s="223"/>
      <c r="Z220" s="223"/>
      <c r="AA220" s="223"/>
      <c r="AB220" s="223"/>
      <c r="AC220" s="223"/>
      <c r="AD220" s="223"/>
      <c r="AE220" s="223"/>
      <c r="AF220" s="223"/>
      <c r="AG220" s="223"/>
      <c r="AH220" s="223"/>
      <c r="AI220" s="223"/>
      <c r="AJ220" s="223"/>
      <c r="AK220" s="223"/>
      <c r="AL220" s="223"/>
      <c r="AM220" s="223"/>
      <c r="AN220" s="223"/>
      <c r="AO220" s="223"/>
      <c r="AP220" s="223"/>
      <c r="AQ220" s="223"/>
      <c r="AR220" s="223"/>
      <c r="AT220" s="410"/>
      <c r="AU220" s="124"/>
    </row>
    <row r="221" ht="15.75" customHeight="1">
      <c r="A221" s="223"/>
      <c r="B221" s="409"/>
      <c r="C221" s="223"/>
      <c r="D221" s="223"/>
      <c r="E221" s="223"/>
      <c r="F221" s="223"/>
      <c r="G221" s="223"/>
      <c r="H221" s="223"/>
      <c r="I221" s="223"/>
      <c r="J221" s="223"/>
      <c r="K221" s="223"/>
      <c r="L221" s="223"/>
      <c r="M221" s="328"/>
      <c r="N221" s="223"/>
      <c r="O221" s="223"/>
      <c r="P221" s="223"/>
      <c r="Q221" s="223"/>
      <c r="R221" s="223"/>
      <c r="S221" s="223"/>
      <c r="T221" s="223"/>
      <c r="U221" s="223"/>
      <c r="V221" s="223"/>
      <c r="W221" s="223"/>
      <c r="X221" s="223"/>
      <c r="Y221" s="223"/>
      <c r="Z221" s="223"/>
      <c r="AA221" s="223"/>
      <c r="AB221" s="223"/>
      <c r="AC221" s="223"/>
      <c r="AD221" s="223"/>
      <c r="AE221" s="223"/>
      <c r="AF221" s="223"/>
      <c r="AG221" s="223"/>
      <c r="AH221" s="223"/>
      <c r="AI221" s="223"/>
      <c r="AJ221" s="223"/>
      <c r="AK221" s="223"/>
      <c r="AL221" s="223"/>
      <c r="AM221" s="223"/>
      <c r="AN221" s="223"/>
      <c r="AO221" s="223"/>
      <c r="AP221" s="223"/>
      <c r="AQ221" s="223"/>
      <c r="AR221" s="223"/>
      <c r="AT221" s="410"/>
      <c r="AU221" s="124"/>
    </row>
    <row r="222" ht="15.75" customHeight="1">
      <c r="A222" s="223"/>
      <c r="B222" s="409"/>
      <c r="C222" s="223"/>
      <c r="D222" s="223"/>
      <c r="E222" s="223"/>
      <c r="F222" s="223"/>
      <c r="G222" s="223"/>
      <c r="H222" s="223"/>
      <c r="I222" s="223"/>
      <c r="J222" s="223"/>
      <c r="K222" s="223"/>
      <c r="L222" s="223"/>
      <c r="M222" s="223"/>
      <c r="N222" s="223"/>
      <c r="O222" s="223"/>
      <c r="P222" s="223"/>
      <c r="Q222" s="223"/>
      <c r="R222" s="223"/>
      <c r="S222" s="223"/>
      <c r="T222" s="223"/>
      <c r="U222" s="223"/>
      <c r="V222" s="223"/>
      <c r="W222" s="223"/>
      <c r="X222" s="223"/>
      <c r="Y222" s="223"/>
      <c r="Z222" s="223"/>
      <c r="AA222" s="223"/>
      <c r="AB222" s="223"/>
      <c r="AC222" s="223"/>
      <c r="AD222" s="223"/>
      <c r="AE222" s="223"/>
      <c r="AF222" s="223"/>
      <c r="AG222" s="223"/>
      <c r="AH222" s="223"/>
      <c r="AI222" s="223"/>
      <c r="AJ222" s="223"/>
      <c r="AK222" s="223"/>
      <c r="AL222" s="223"/>
      <c r="AM222" s="223"/>
      <c r="AN222" s="223"/>
      <c r="AO222" s="223"/>
      <c r="AP222" s="223"/>
      <c r="AQ222" s="223"/>
      <c r="AR222" s="223"/>
      <c r="AT222" s="410"/>
      <c r="AU222" s="124"/>
    </row>
    <row r="223" ht="15.75" customHeight="1">
      <c r="A223" s="223"/>
      <c r="B223" s="409"/>
      <c r="C223" s="223"/>
      <c r="D223" s="223"/>
      <c r="E223" s="223"/>
      <c r="F223" s="223"/>
      <c r="G223" s="223"/>
      <c r="H223" s="223"/>
      <c r="I223" s="223"/>
      <c r="J223" s="223"/>
      <c r="K223" s="223"/>
      <c r="L223" s="223"/>
      <c r="M223" s="223"/>
      <c r="N223" s="223"/>
      <c r="O223" s="223"/>
      <c r="P223" s="223"/>
      <c r="Q223" s="223"/>
      <c r="R223" s="223"/>
      <c r="S223" s="223"/>
      <c r="T223" s="223"/>
      <c r="U223" s="223"/>
      <c r="V223" s="223"/>
      <c r="W223" s="223"/>
      <c r="X223" s="223"/>
      <c r="Y223" s="223"/>
      <c r="Z223" s="223"/>
      <c r="AA223" s="223"/>
      <c r="AB223" s="223"/>
      <c r="AC223" s="223"/>
      <c r="AD223" s="223"/>
      <c r="AE223" s="223"/>
      <c r="AF223" s="223"/>
      <c r="AG223" s="223"/>
      <c r="AH223" s="223"/>
      <c r="AI223" s="223"/>
      <c r="AJ223" s="223"/>
      <c r="AK223" s="223"/>
      <c r="AL223" s="223"/>
      <c r="AM223" s="223"/>
      <c r="AN223" s="223"/>
      <c r="AO223" s="223"/>
      <c r="AP223" s="223"/>
      <c r="AQ223" s="223"/>
      <c r="AR223" s="223"/>
      <c r="AT223" s="410"/>
      <c r="AU223" s="124"/>
    </row>
    <row r="224" ht="15.75" customHeight="1">
      <c r="A224" s="223"/>
      <c r="B224" s="409"/>
      <c r="C224" s="223"/>
      <c r="D224" s="223"/>
      <c r="E224" s="223"/>
      <c r="F224" s="223"/>
      <c r="G224" s="223"/>
      <c r="H224" s="223"/>
      <c r="I224" s="223"/>
      <c r="J224" s="223"/>
      <c r="K224" s="223"/>
      <c r="L224" s="223"/>
      <c r="M224" s="223"/>
      <c r="N224" s="223"/>
      <c r="O224" s="223"/>
      <c r="P224" s="223"/>
      <c r="Q224" s="223"/>
      <c r="R224" s="223"/>
      <c r="S224" s="223"/>
      <c r="T224" s="223"/>
      <c r="U224" s="223"/>
      <c r="V224" s="223"/>
      <c r="W224" s="223"/>
      <c r="X224" s="223"/>
      <c r="Y224" s="223"/>
      <c r="Z224" s="223"/>
      <c r="AA224" s="223"/>
      <c r="AB224" s="223"/>
      <c r="AC224" s="223"/>
      <c r="AD224" s="223"/>
      <c r="AE224" s="223"/>
      <c r="AF224" s="223"/>
      <c r="AG224" s="223"/>
      <c r="AH224" s="223"/>
      <c r="AI224" s="223"/>
      <c r="AJ224" s="223"/>
      <c r="AK224" s="223"/>
      <c r="AL224" s="223"/>
      <c r="AM224" s="223"/>
      <c r="AN224" s="223"/>
      <c r="AO224" s="223"/>
      <c r="AP224" s="223"/>
      <c r="AQ224" s="223"/>
      <c r="AR224" s="223"/>
      <c r="AT224" s="410"/>
      <c r="AU224" s="124"/>
    </row>
    <row r="225" ht="15.75" customHeight="1">
      <c r="A225" s="223"/>
      <c r="B225" s="409"/>
      <c r="C225" s="223"/>
      <c r="D225" s="223"/>
      <c r="E225" s="223"/>
      <c r="F225" s="223"/>
      <c r="G225" s="223"/>
      <c r="H225" s="223"/>
      <c r="I225" s="223"/>
      <c r="J225" s="223"/>
      <c r="K225" s="223"/>
      <c r="L225" s="223"/>
      <c r="M225" s="223"/>
      <c r="N225" s="223"/>
      <c r="O225" s="223"/>
      <c r="P225" s="223"/>
      <c r="Q225" s="223"/>
      <c r="R225" s="223"/>
      <c r="S225" s="223"/>
      <c r="T225" s="223"/>
      <c r="U225" s="223"/>
      <c r="V225" s="223"/>
      <c r="W225" s="223"/>
      <c r="X225" s="223"/>
      <c r="Y225" s="223"/>
      <c r="Z225" s="223"/>
      <c r="AA225" s="223"/>
      <c r="AB225" s="223"/>
      <c r="AC225" s="223"/>
      <c r="AD225" s="223"/>
      <c r="AE225" s="223"/>
      <c r="AF225" s="223"/>
      <c r="AG225" s="223"/>
      <c r="AH225" s="223"/>
      <c r="AI225" s="223"/>
      <c r="AJ225" s="223"/>
      <c r="AK225" s="223"/>
      <c r="AL225" s="223"/>
      <c r="AM225" s="223"/>
      <c r="AN225" s="223"/>
      <c r="AO225" s="223"/>
      <c r="AP225" s="223"/>
      <c r="AQ225" s="223"/>
      <c r="AR225" s="223"/>
      <c r="AT225" s="410"/>
      <c r="AU225" s="124"/>
    </row>
    <row r="226" ht="15.75" customHeight="1">
      <c r="A226" s="223"/>
      <c r="B226" s="409"/>
      <c r="C226" s="223"/>
      <c r="D226" s="223"/>
      <c r="E226" s="223"/>
      <c r="F226" s="223"/>
      <c r="G226" s="223"/>
      <c r="H226" s="223"/>
      <c r="I226" s="223"/>
      <c r="J226" s="223"/>
      <c r="K226" s="223"/>
      <c r="L226" s="223"/>
      <c r="M226" s="223"/>
      <c r="N226" s="223"/>
      <c r="O226" s="223"/>
      <c r="P226" s="223"/>
      <c r="Q226" s="223"/>
      <c r="R226" s="223"/>
      <c r="S226" s="223"/>
      <c r="T226" s="223"/>
      <c r="U226" s="223"/>
      <c r="V226" s="223"/>
      <c r="W226" s="223"/>
      <c r="X226" s="223"/>
      <c r="Y226" s="223"/>
      <c r="Z226" s="223"/>
      <c r="AA226" s="223"/>
      <c r="AB226" s="223"/>
      <c r="AC226" s="223"/>
      <c r="AD226" s="223"/>
      <c r="AE226" s="223"/>
      <c r="AF226" s="223"/>
      <c r="AG226" s="223"/>
      <c r="AH226" s="223"/>
      <c r="AI226" s="223"/>
      <c r="AJ226" s="223"/>
      <c r="AK226" s="223"/>
      <c r="AL226" s="223"/>
      <c r="AM226" s="223"/>
      <c r="AN226" s="223"/>
      <c r="AO226" s="223"/>
      <c r="AP226" s="223"/>
      <c r="AQ226" s="223"/>
      <c r="AR226" s="223"/>
      <c r="AT226" s="410"/>
      <c r="AU226" s="124"/>
    </row>
    <row r="227" ht="15.75" customHeight="1">
      <c r="A227" s="223"/>
      <c r="B227" s="409"/>
      <c r="C227" s="223"/>
      <c r="D227" s="223"/>
      <c r="E227" s="223"/>
      <c r="F227" s="223"/>
      <c r="G227" s="223"/>
      <c r="H227" s="223"/>
      <c r="I227" s="223"/>
      <c r="J227" s="223"/>
      <c r="K227" s="223"/>
      <c r="L227" s="223"/>
      <c r="M227" s="223"/>
      <c r="N227" s="223"/>
      <c r="O227" s="223"/>
      <c r="P227" s="223"/>
      <c r="Q227" s="223"/>
      <c r="R227" s="223"/>
      <c r="S227" s="223"/>
      <c r="T227" s="223"/>
      <c r="U227" s="223"/>
      <c r="V227" s="223"/>
      <c r="W227" s="223"/>
      <c r="X227" s="223"/>
      <c r="Y227" s="223"/>
      <c r="Z227" s="223"/>
      <c r="AA227" s="223"/>
      <c r="AB227" s="223"/>
      <c r="AC227" s="223"/>
      <c r="AD227" s="223"/>
      <c r="AE227" s="223"/>
      <c r="AF227" s="223"/>
      <c r="AG227" s="223"/>
      <c r="AH227" s="223"/>
      <c r="AI227" s="223"/>
      <c r="AJ227" s="223"/>
      <c r="AK227" s="223"/>
      <c r="AL227" s="223"/>
      <c r="AM227" s="223"/>
      <c r="AN227" s="223"/>
      <c r="AO227" s="223"/>
      <c r="AP227" s="223"/>
      <c r="AQ227" s="223"/>
      <c r="AR227" s="223"/>
      <c r="AT227" s="410"/>
      <c r="AU227" s="124"/>
    </row>
    <row r="228" ht="15.75" customHeight="1">
      <c r="A228" s="223"/>
      <c r="B228" s="409"/>
      <c r="C228" s="223"/>
      <c r="D228" s="223"/>
      <c r="E228" s="223"/>
      <c r="F228" s="223"/>
      <c r="G228" s="223"/>
      <c r="H228" s="223"/>
      <c r="I228" s="223"/>
      <c r="J228" s="223"/>
      <c r="K228" s="223"/>
      <c r="L228" s="223"/>
      <c r="M228" s="223"/>
      <c r="N228" s="223"/>
      <c r="O228" s="223"/>
      <c r="P228" s="223"/>
      <c r="Q228" s="223"/>
      <c r="R228" s="223"/>
      <c r="S228" s="223"/>
      <c r="T228" s="223"/>
      <c r="U228" s="223"/>
      <c r="V228" s="223"/>
      <c r="W228" s="223"/>
      <c r="X228" s="223"/>
      <c r="Y228" s="223"/>
      <c r="Z228" s="223"/>
      <c r="AA228" s="223"/>
      <c r="AB228" s="223"/>
      <c r="AC228" s="223"/>
      <c r="AD228" s="223"/>
      <c r="AE228" s="223"/>
      <c r="AF228" s="223"/>
      <c r="AG228" s="223"/>
      <c r="AH228" s="223"/>
      <c r="AI228" s="223"/>
      <c r="AJ228" s="223"/>
      <c r="AK228" s="223"/>
      <c r="AL228" s="223"/>
      <c r="AM228" s="223"/>
      <c r="AN228" s="223"/>
      <c r="AO228" s="223"/>
      <c r="AP228" s="223"/>
      <c r="AQ228" s="223"/>
      <c r="AR228" s="223"/>
      <c r="AT228" s="410"/>
      <c r="AU228" s="124"/>
    </row>
    <row r="229" ht="15.75" customHeight="1">
      <c r="A229" s="223"/>
      <c r="B229" s="409"/>
      <c r="C229" s="223"/>
      <c r="D229" s="223"/>
      <c r="E229" s="223"/>
      <c r="F229" s="223"/>
      <c r="G229" s="223"/>
      <c r="H229" s="223"/>
      <c r="I229" s="223"/>
      <c r="J229" s="223"/>
      <c r="K229" s="223"/>
      <c r="L229" s="223"/>
      <c r="M229" s="223"/>
      <c r="N229" s="223"/>
      <c r="O229" s="223"/>
      <c r="P229" s="223"/>
      <c r="Q229" s="223"/>
      <c r="R229" s="223"/>
      <c r="S229" s="223"/>
      <c r="T229" s="223"/>
      <c r="U229" s="223"/>
      <c r="V229" s="223"/>
      <c r="W229" s="223"/>
      <c r="X229" s="223"/>
      <c r="Y229" s="223"/>
      <c r="Z229" s="223"/>
      <c r="AA229" s="223"/>
      <c r="AB229" s="223"/>
      <c r="AC229" s="223"/>
      <c r="AD229" s="223"/>
      <c r="AE229" s="223"/>
      <c r="AF229" s="223"/>
      <c r="AG229" s="223"/>
      <c r="AH229" s="223"/>
      <c r="AI229" s="223"/>
      <c r="AJ229" s="223"/>
      <c r="AK229" s="223"/>
      <c r="AL229" s="223"/>
      <c r="AM229" s="223"/>
      <c r="AN229" s="223"/>
      <c r="AO229" s="223"/>
      <c r="AP229" s="223"/>
      <c r="AQ229" s="223"/>
      <c r="AR229" s="223"/>
      <c r="AT229" s="410"/>
      <c r="AU229" s="124"/>
    </row>
    <row r="230" ht="15.75" customHeight="1">
      <c r="A230" s="223"/>
      <c r="B230" s="409"/>
      <c r="C230" s="223"/>
      <c r="D230" s="223"/>
      <c r="E230" s="223"/>
      <c r="F230" s="223"/>
      <c r="G230" s="223"/>
      <c r="H230" s="223"/>
      <c r="I230" s="223"/>
      <c r="J230" s="223"/>
      <c r="K230" s="223"/>
      <c r="L230" s="223"/>
      <c r="M230" s="223"/>
      <c r="N230" s="223"/>
      <c r="O230" s="223"/>
      <c r="P230" s="223"/>
      <c r="Q230" s="223"/>
      <c r="R230" s="223"/>
      <c r="S230" s="223"/>
      <c r="T230" s="223"/>
      <c r="U230" s="223"/>
      <c r="V230" s="223"/>
      <c r="W230" s="223"/>
      <c r="X230" s="223"/>
      <c r="Y230" s="223"/>
      <c r="Z230" s="223"/>
      <c r="AA230" s="223"/>
      <c r="AB230" s="223"/>
      <c r="AC230" s="223"/>
      <c r="AD230" s="223"/>
      <c r="AE230" s="223"/>
      <c r="AF230" s="223"/>
      <c r="AG230" s="223"/>
      <c r="AH230" s="223"/>
      <c r="AI230" s="223"/>
      <c r="AJ230" s="223"/>
      <c r="AK230" s="223"/>
      <c r="AL230" s="223"/>
      <c r="AM230" s="223"/>
      <c r="AN230" s="223"/>
      <c r="AO230" s="223"/>
      <c r="AP230" s="223"/>
      <c r="AQ230" s="223"/>
      <c r="AR230" s="223"/>
      <c r="AT230" s="410"/>
      <c r="AU230" s="124"/>
    </row>
    <row r="231" ht="15.75" customHeight="1">
      <c r="A231" s="223"/>
      <c r="B231" s="409"/>
      <c r="C231" s="223"/>
      <c r="D231" s="223"/>
      <c r="E231" s="223"/>
      <c r="F231" s="223"/>
      <c r="G231" s="223"/>
      <c r="H231" s="223"/>
      <c r="I231" s="223"/>
      <c r="J231" s="223"/>
      <c r="K231" s="223"/>
      <c r="L231" s="223"/>
      <c r="M231" s="223"/>
      <c r="N231" s="223"/>
      <c r="O231" s="223"/>
      <c r="P231" s="223"/>
      <c r="Q231" s="223"/>
      <c r="R231" s="223"/>
      <c r="S231" s="223"/>
      <c r="T231" s="223"/>
      <c r="U231" s="223"/>
      <c r="V231" s="223"/>
      <c r="W231" s="223"/>
      <c r="X231" s="223"/>
      <c r="Y231" s="223"/>
      <c r="Z231" s="223"/>
      <c r="AA231" s="223"/>
      <c r="AB231" s="223"/>
      <c r="AC231" s="223"/>
      <c r="AD231" s="223"/>
      <c r="AE231" s="223"/>
      <c r="AF231" s="223"/>
      <c r="AG231" s="223"/>
      <c r="AH231" s="223"/>
      <c r="AI231" s="223"/>
      <c r="AJ231" s="223"/>
      <c r="AK231" s="223"/>
      <c r="AL231" s="223"/>
      <c r="AM231" s="223"/>
      <c r="AN231" s="223"/>
      <c r="AO231" s="223"/>
      <c r="AP231" s="223"/>
      <c r="AQ231" s="223"/>
      <c r="AR231" s="223"/>
      <c r="AT231" s="410"/>
      <c r="AU231" s="124"/>
    </row>
    <row r="232" ht="15.75" customHeight="1">
      <c r="A232" s="223"/>
      <c r="B232" s="409"/>
      <c r="C232" s="223"/>
      <c r="D232" s="223"/>
      <c r="E232" s="223"/>
      <c r="F232" s="223"/>
      <c r="G232" s="223"/>
      <c r="H232" s="223"/>
      <c r="I232" s="223"/>
      <c r="J232" s="223"/>
      <c r="K232" s="223"/>
      <c r="L232" s="223"/>
      <c r="M232" s="223"/>
      <c r="N232" s="223"/>
      <c r="O232" s="223"/>
      <c r="P232" s="223"/>
      <c r="Q232" s="223"/>
      <c r="R232" s="223"/>
      <c r="S232" s="223"/>
      <c r="T232" s="223"/>
      <c r="U232" s="223"/>
      <c r="V232" s="223"/>
      <c r="W232" s="223"/>
      <c r="X232" s="223"/>
      <c r="Y232" s="223"/>
      <c r="Z232" s="223"/>
      <c r="AA232" s="223"/>
      <c r="AB232" s="223"/>
      <c r="AC232" s="223"/>
      <c r="AD232" s="223"/>
      <c r="AE232" s="223"/>
      <c r="AF232" s="223"/>
      <c r="AG232" s="223"/>
      <c r="AH232" s="223"/>
      <c r="AI232" s="223"/>
      <c r="AJ232" s="223"/>
      <c r="AK232" s="223"/>
      <c r="AL232" s="223"/>
      <c r="AM232" s="223"/>
      <c r="AN232" s="223"/>
      <c r="AO232" s="223"/>
      <c r="AP232" s="223"/>
      <c r="AQ232" s="223"/>
      <c r="AR232" s="223"/>
      <c r="AT232" s="410"/>
      <c r="AU232" s="124"/>
    </row>
    <row r="233" ht="15.75" customHeight="1">
      <c r="A233" s="223"/>
      <c r="B233" s="409"/>
      <c r="C233" s="223"/>
      <c r="D233" s="223"/>
      <c r="E233" s="223"/>
      <c r="F233" s="223"/>
      <c r="G233" s="223"/>
      <c r="H233" s="223"/>
      <c r="I233" s="223"/>
      <c r="J233" s="223"/>
      <c r="K233" s="223"/>
      <c r="L233" s="223"/>
      <c r="M233" s="223"/>
      <c r="N233" s="223"/>
      <c r="O233" s="223"/>
      <c r="P233" s="223"/>
      <c r="Q233" s="223"/>
      <c r="R233" s="223"/>
      <c r="S233" s="223"/>
      <c r="T233" s="223"/>
      <c r="U233" s="223"/>
      <c r="V233" s="223"/>
      <c r="W233" s="223"/>
      <c r="X233" s="223"/>
      <c r="Y233" s="223"/>
      <c r="Z233" s="223"/>
      <c r="AA233" s="223"/>
      <c r="AB233" s="223"/>
      <c r="AC233" s="223"/>
      <c r="AD233" s="223"/>
      <c r="AE233" s="223"/>
      <c r="AF233" s="223"/>
      <c r="AG233" s="223"/>
      <c r="AH233" s="223"/>
      <c r="AI233" s="223"/>
      <c r="AJ233" s="223"/>
      <c r="AK233" s="223"/>
      <c r="AL233" s="223"/>
      <c r="AM233" s="223"/>
      <c r="AN233" s="223"/>
      <c r="AO233" s="223"/>
      <c r="AP233" s="223"/>
      <c r="AQ233" s="223"/>
      <c r="AR233" s="223"/>
      <c r="AT233" s="410"/>
      <c r="AU233" s="124"/>
    </row>
    <row r="234" ht="15.75" customHeight="1">
      <c r="A234" s="223"/>
      <c r="B234" s="409"/>
      <c r="C234" s="223"/>
      <c r="D234" s="223"/>
      <c r="E234" s="223"/>
      <c r="F234" s="223"/>
      <c r="G234" s="223"/>
      <c r="H234" s="223"/>
      <c r="I234" s="223"/>
      <c r="J234" s="223"/>
      <c r="K234" s="223"/>
      <c r="L234" s="223"/>
      <c r="M234" s="223"/>
      <c r="N234" s="223"/>
      <c r="O234" s="223"/>
      <c r="P234" s="223"/>
      <c r="Q234" s="223"/>
      <c r="R234" s="223"/>
      <c r="S234" s="223"/>
      <c r="T234" s="223"/>
      <c r="U234" s="223"/>
      <c r="V234" s="223"/>
      <c r="W234" s="223"/>
      <c r="X234" s="223"/>
      <c r="Y234" s="223"/>
      <c r="Z234" s="223"/>
      <c r="AA234" s="223"/>
      <c r="AB234" s="223"/>
      <c r="AC234" s="223"/>
      <c r="AD234" s="223"/>
      <c r="AE234" s="223"/>
      <c r="AF234" s="223"/>
      <c r="AG234" s="223"/>
      <c r="AH234" s="223"/>
      <c r="AI234" s="223"/>
      <c r="AJ234" s="223"/>
      <c r="AK234" s="223"/>
      <c r="AL234" s="223"/>
      <c r="AM234" s="223"/>
      <c r="AN234" s="223"/>
      <c r="AO234" s="223"/>
      <c r="AP234" s="223"/>
      <c r="AQ234" s="223"/>
      <c r="AR234" s="223"/>
      <c r="AT234" s="410"/>
      <c r="AU234" s="124"/>
    </row>
    <row r="235" ht="15.75" customHeight="1">
      <c r="A235" s="223"/>
      <c r="B235" s="409"/>
      <c r="C235" s="223"/>
      <c r="D235" s="223"/>
      <c r="E235" s="223"/>
      <c r="F235" s="223"/>
      <c r="G235" s="223"/>
      <c r="H235" s="223"/>
      <c r="I235" s="223"/>
      <c r="J235" s="223"/>
      <c r="K235" s="223"/>
      <c r="L235" s="223"/>
      <c r="M235" s="223"/>
      <c r="N235" s="223"/>
      <c r="O235" s="223"/>
      <c r="P235" s="223"/>
      <c r="Q235" s="223"/>
      <c r="R235" s="223"/>
      <c r="S235" s="223"/>
      <c r="T235" s="223"/>
      <c r="U235" s="223"/>
      <c r="V235" s="223"/>
      <c r="W235" s="223"/>
      <c r="X235" s="223"/>
      <c r="Y235" s="223"/>
      <c r="Z235" s="223"/>
      <c r="AA235" s="223"/>
      <c r="AB235" s="223"/>
      <c r="AC235" s="223"/>
      <c r="AD235" s="223"/>
      <c r="AE235" s="223"/>
      <c r="AF235" s="223"/>
      <c r="AG235" s="223"/>
      <c r="AH235" s="223"/>
      <c r="AI235" s="223"/>
      <c r="AJ235" s="223"/>
      <c r="AK235" s="223"/>
      <c r="AL235" s="223"/>
      <c r="AM235" s="223"/>
      <c r="AN235" s="223"/>
      <c r="AO235" s="223"/>
      <c r="AP235" s="223"/>
      <c r="AQ235" s="223"/>
      <c r="AR235" s="223"/>
      <c r="AT235" s="410"/>
      <c r="AU235" s="124"/>
    </row>
    <row r="236" ht="15.75" customHeight="1">
      <c r="A236" s="223"/>
      <c r="B236" s="409"/>
      <c r="C236" s="223"/>
      <c r="D236" s="223"/>
      <c r="E236" s="223"/>
      <c r="F236" s="223"/>
      <c r="G236" s="223"/>
      <c r="H236" s="223"/>
      <c r="I236" s="223"/>
      <c r="J236" s="223"/>
      <c r="K236" s="223"/>
      <c r="L236" s="223"/>
      <c r="M236" s="223"/>
      <c r="N236" s="223"/>
      <c r="O236" s="223"/>
      <c r="P236" s="223"/>
      <c r="Q236" s="223"/>
      <c r="R236" s="223"/>
      <c r="S236" s="223"/>
      <c r="T236" s="223"/>
      <c r="U236" s="223"/>
      <c r="V236" s="223"/>
      <c r="W236" s="223"/>
      <c r="X236" s="223"/>
      <c r="Y236" s="223"/>
      <c r="Z236" s="223"/>
      <c r="AA236" s="223"/>
      <c r="AB236" s="223"/>
      <c r="AC236" s="223"/>
      <c r="AD236" s="223"/>
      <c r="AE236" s="223"/>
      <c r="AF236" s="223"/>
      <c r="AG236" s="223"/>
      <c r="AH236" s="223"/>
      <c r="AI236" s="223"/>
      <c r="AJ236" s="223"/>
      <c r="AK236" s="223"/>
      <c r="AL236" s="223"/>
      <c r="AM236" s="223"/>
      <c r="AN236" s="223"/>
      <c r="AO236" s="223"/>
      <c r="AP236" s="223"/>
      <c r="AQ236" s="223"/>
      <c r="AR236" s="223"/>
      <c r="AT236" s="410"/>
      <c r="AU236" s="124"/>
    </row>
    <row r="237" ht="15.75" customHeight="1">
      <c r="A237" s="223"/>
      <c r="B237" s="409"/>
      <c r="C237" s="223"/>
      <c r="D237" s="223"/>
      <c r="E237" s="223"/>
      <c r="F237" s="223"/>
      <c r="G237" s="223"/>
      <c r="H237" s="223"/>
      <c r="I237" s="223"/>
      <c r="J237" s="223"/>
      <c r="K237" s="223"/>
      <c r="L237" s="223"/>
      <c r="M237" s="223"/>
      <c r="N237" s="223"/>
      <c r="O237" s="223"/>
      <c r="P237" s="223"/>
      <c r="Q237" s="223"/>
      <c r="R237" s="223"/>
      <c r="S237" s="223"/>
      <c r="T237" s="223"/>
      <c r="U237" s="223"/>
      <c r="V237" s="223"/>
      <c r="W237" s="223"/>
      <c r="X237" s="223"/>
      <c r="Y237" s="223"/>
      <c r="Z237" s="223"/>
      <c r="AA237" s="223"/>
      <c r="AB237" s="223"/>
      <c r="AC237" s="223"/>
      <c r="AD237" s="223"/>
      <c r="AE237" s="223"/>
      <c r="AF237" s="223"/>
      <c r="AG237" s="223"/>
      <c r="AH237" s="223"/>
      <c r="AI237" s="223"/>
      <c r="AJ237" s="223"/>
      <c r="AK237" s="223"/>
      <c r="AL237" s="223"/>
      <c r="AM237" s="223"/>
      <c r="AN237" s="223"/>
      <c r="AO237" s="223"/>
      <c r="AP237" s="223"/>
      <c r="AQ237" s="223"/>
      <c r="AR237" s="223"/>
      <c r="AT237" s="410"/>
      <c r="AU237" s="124"/>
    </row>
    <row r="238" ht="15.75" customHeight="1">
      <c r="A238" s="223"/>
      <c r="B238" s="409"/>
      <c r="C238" s="223"/>
      <c r="D238" s="223"/>
      <c r="E238" s="223"/>
      <c r="F238" s="223"/>
      <c r="G238" s="223"/>
      <c r="H238" s="223"/>
      <c r="I238" s="223"/>
      <c r="J238" s="223"/>
      <c r="K238" s="223"/>
      <c r="L238" s="223"/>
      <c r="M238" s="223"/>
      <c r="N238" s="223"/>
      <c r="O238" s="223"/>
      <c r="P238" s="223"/>
      <c r="Q238" s="223"/>
      <c r="R238" s="223"/>
      <c r="S238" s="223"/>
      <c r="T238" s="223"/>
      <c r="U238" s="223"/>
      <c r="V238" s="223"/>
      <c r="W238" s="223"/>
      <c r="X238" s="223"/>
      <c r="Y238" s="223"/>
      <c r="Z238" s="223"/>
      <c r="AA238" s="223"/>
      <c r="AB238" s="223"/>
      <c r="AC238" s="223"/>
      <c r="AD238" s="223"/>
      <c r="AE238" s="223"/>
      <c r="AF238" s="223"/>
      <c r="AG238" s="223"/>
      <c r="AH238" s="223"/>
      <c r="AI238" s="223"/>
      <c r="AJ238" s="223"/>
      <c r="AK238" s="223"/>
      <c r="AL238" s="223"/>
      <c r="AM238" s="223"/>
      <c r="AN238" s="223"/>
      <c r="AO238" s="223"/>
      <c r="AP238" s="223"/>
      <c r="AQ238" s="223"/>
      <c r="AR238" s="223"/>
      <c r="AT238" s="410"/>
      <c r="AU238" s="124"/>
    </row>
    <row r="239" ht="15.75" customHeight="1">
      <c r="A239" s="223"/>
      <c r="B239" s="409"/>
      <c r="C239" s="223"/>
      <c r="D239" s="223"/>
      <c r="E239" s="223"/>
      <c r="F239" s="223"/>
      <c r="G239" s="223"/>
      <c r="H239" s="223"/>
      <c r="I239" s="223"/>
      <c r="J239" s="223"/>
      <c r="K239" s="223"/>
      <c r="L239" s="223"/>
      <c r="M239" s="223"/>
      <c r="N239" s="223"/>
      <c r="O239" s="223"/>
      <c r="P239" s="223"/>
      <c r="Q239" s="223"/>
      <c r="R239" s="223"/>
      <c r="S239" s="223"/>
      <c r="T239" s="223"/>
      <c r="U239" s="223"/>
      <c r="V239" s="223"/>
      <c r="W239" s="223"/>
      <c r="X239" s="223"/>
      <c r="Y239" s="223"/>
      <c r="Z239" s="223"/>
      <c r="AA239" s="223"/>
      <c r="AB239" s="223"/>
      <c r="AC239" s="223"/>
      <c r="AD239" s="223"/>
      <c r="AE239" s="223"/>
      <c r="AF239" s="223"/>
      <c r="AG239" s="223"/>
      <c r="AH239" s="223"/>
      <c r="AI239" s="223"/>
      <c r="AJ239" s="223"/>
      <c r="AK239" s="223"/>
      <c r="AL239" s="223"/>
      <c r="AM239" s="223"/>
      <c r="AN239" s="223"/>
      <c r="AO239" s="223"/>
      <c r="AP239" s="223"/>
      <c r="AQ239" s="223"/>
      <c r="AR239" s="223"/>
      <c r="AT239" s="410"/>
      <c r="AU239" s="124"/>
    </row>
    <row r="240" ht="15.75" customHeight="1">
      <c r="A240" s="223"/>
      <c r="B240" s="409"/>
      <c r="C240" s="223"/>
      <c r="D240" s="223"/>
      <c r="E240" s="223"/>
      <c r="F240" s="223"/>
      <c r="G240" s="223"/>
      <c r="H240" s="223"/>
      <c r="I240" s="223"/>
      <c r="J240" s="223"/>
      <c r="K240" s="223"/>
      <c r="L240" s="223"/>
      <c r="M240" s="223"/>
      <c r="N240" s="223"/>
      <c r="O240" s="223"/>
      <c r="P240" s="223"/>
      <c r="Q240" s="223"/>
      <c r="R240" s="223"/>
      <c r="S240" s="223"/>
      <c r="T240" s="223"/>
      <c r="U240" s="223"/>
      <c r="V240" s="223"/>
      <c r="W240" s="223"/>
      <c r="X240" s="223"/>
      <c r="Y240" s="223"/>
      <c r="Z240" s="223"/>
      <c r="AA240" s="223"/>
      <c r="AB240" s="223"/>
      <c r="AC240" s="223"/>
      <c r="AD240" s="223"/>
      <c r="AE240" s="223"/>
      <c r="AF240" s="223"/>
      <c r="AG240" s="223"/>
      <c r="AH240" s="223"/>
      <c r="AI240" s="223"/>
      <c r="AJ240" s="223"/>
      <c r="AK240" s="223"/>
      <c r="AL240" s="223"/>
      <c r="AM240" s="223"/>
      <c r="AN240" s="223"/>
      <c r="AO240" s="223"/>
      <c r="AP240" s="223"/>
      <c r="AQ240" s="223"/>
      <c r="AR240" s="223"/>
      <c r="AT240" s="410"/>
      <c r="AU240" s="124"/>
    </row>
    <row r="241" ht="15.75" customHeight="1">
      <c r="A241" s="223"/>
      <c r="B241" s="409"/>
      <c r="C241" s="223"/>
      <c r="D241" s="223"/>
      <c r="E241" s="223"/>
      <c r="F241" s="223"/>
      <c r="G241" s="223"/>
      <c r="H241" s="223"/>
      <c r="I241" s="223"/>
      <c r="J241" s="223"/>
      <c r="K241" s="223"/>
      <c r="L241" s="223"/>
      <c r="M241" s="223"/>
      <c r="N241" s="223"/>
      <c r="O241" s="223"/>
      <c r="P241" s="223"/>
      <c r="Q241" s="223"/>
      <c r="R241" s="223"/>
      <c r="S241" s="223"/>
      <c r="T241" s="223"/>
      <c r="U241" s="223"/>
      <c r="V241" s="223"/>
      <c r="W241" s="223"/>
      <c r="X241" s="223"/>
      <c r="Y241" s="223"/>
      <c r="Z241" s="223"/>
      <c r="AA241" s="223"/>
      <c r="AB241" s="223"/>
      <c r="AC241" s="223"/>
      <c r="AD241" s="223"/>
      <c r="AE241" s="223"/>
      <c r="AF241" s="223"/>
      <c r="AG241" s="223"/>
      <c r="AH241" s="223"/>
      <c r="AI241" s="223"/>
      <c r="AJ241" s="223"/>
      <c r="AK241" s="223"/>
      <c r="AL241" s="223"/>
      <c r="AM241" s="223"/>
      <c r="AN241" s="223"/>
      <c r="AO241" s="223"/>
      <c r="AP241" s="223"/>
      <c r="AQ241" s="223"/>
      <c r="AR241" s="223"/>
      <c r="AT241" s="410"/>
      <c r="AU241" s="124"/>
    </row>
    <row r="242" ht="15.75" customHeight="1">
      <c r="A242" s="223"/>
      <c r="B242" s="409"/>
      <c r="C242" s="223"/>
      <c r="D242" s="223"/>
      <c r="E242" s="223"/>
      <c r="F242" s="223"/>
      <c r="G242" s="223"/>
      <c r="H242" s="223"/>
      <c r="I242" s="223"/>
      <c r="J242" s="223"/>
      <c r="K242" s="223"/>
      <c r="L242" s="223"/>
      <c r="M242" s="223"/>
      <c r="N242" s="223"/>
      <c r="O242" s="223"/>
      <c r="P242" s="223"/>
      <c r="Q242" s="223"/>
      <c r="R242" s="223"/>
      <c r="S242" s="223"/>
      <c r="T242" s="223"/>
      <c r="U242" s="223"/>
      <c r="V242" s="223"/>
      <c r="W242" s="223"/>
      <c r="X242" s="223"/>
      <c r="Y242" s="223"/>
      <c r="Z242" s="223"/>
      <c r="AA242" s="223"/>
      <c r="AB242" s="223"/>
      <c r="AC242" s="223"/>
      <c r="AD242" s="223"/>
      <c r="AE242" s="223"/>
      <c r="AF242" s="223"/>
      <c r="AG242" s="223"/>
      <c r="AH242" s="223"/>
      <c r="AI242" s="223"/>
      <c r="AJ242" s="223"/>
      <c r="AK242" s="223"/>
      <c r="AL242" s="223"/>
      <c r="AM242" s="223"/>
      <c r="AN242" s="223"/>
      <c r="AO242" s="223"/>
      <c r="AP242" s="223"/>
      <c r="AQ242" s="223"/>
      <c r="AR242" s="223"/>
      <c r="AT242" s="410"/>
      <c r="AU242" s="124"/>
    </row>
    <row r="243" ht="15.75" customHeight="1">
      <c r="A243" s="223"/>
      <c r="B243" s="409"/>
      <c r="C243" s="223"/>
      <c r="D243" s="223"/>
      <c r="E243" s="223"/>
      <c r="F243" s="223"/>
      <c r="G243" s="223"/>
      <c r="H243" s="223"/>
      <c r="I243" s="223"/>
      <c r="J243" s="223"/>
      <c r="K243" s="223"/>
      <c r="L243" s="223"/>
      <c r="M243" s="223"/>
      <c r="N243" s="223"/>
      <c r="O243" s="223"/>
      <c r="P243" s="223"/>
      <c r="Q243" s="223"/>
      <c r="R243" s="223"/>
      <c r="S243" s="223"/>
      <c r="T243" s="223"/>
      <c r="U243" s="223"/>
      <c r="V243" s="223"/>
      <c r="W243" s="223"/>
      <c r="X243" s="223"/>
      <c r="Y243" s="223"/>
      <c r="Z243" s="223"/>
      <c r="AA243" s="223"/>
      <c r="AB243" s="223"/>
      <c r="AC243" s="223"/>
      <c r="AD243" s="223"/>
      <c r="AE243" s="223"/>
      <c r="AF243" s="223"/>
      <c r="AG243" s="223"/>
      <c r="AH243" s="223"/>
      <c r="AI243" s="223"/>
      <c r="AJ243" s="223"/>
      <c r="AK243" s="223"/>
      <c r="AL243" s="223"/>
      <c r="AM243" s="223"/>
      <c r="AN243" s="223"/>
      <c r="AO243" s="223"/>
      <c r="AP243" s="223"/>
      <c r="AQ243" s="223"/>
      <c r="AR243" s="223"/>
      <c r="AT243" s="410"/>
      <c r="AU243" s="124"/>
    </row>
    <row r="244" ht="15.75" customHeight="1">
      <c r="A244" s="223"/>
      <c r="B244" s="409"/>
      <c r="C244" s="223"/>
      <c r="D244" s="223"/>
      <c r="E244" s="223"/>
      <c r="F244" s="223"/>
      <c r="G244" s="223"/>
      <c r="H244" s="223"/>
      <c r="I244" s="223"/>
      <c r="J244" s="223"/>
      <c r="K244" s="223"/>
      <c r="L244" s="223"/>
      <c r="M244" s="223"/>
      <c r="N244" s="223"/>
      <c r="O244" s="223"/>
      <c r="P244" s="223"/>
      <c r="Q244" s="223"/>
      <c r="R244" s="223"/>
      <c r="S244" s="223"/>
      <c r="T244" s="223"/>
      <c r="U244" s="223"/>
      <c r="V244" s="223"/>
      <c r="W244" s="223"/>
      <c r="X244" s="223"/>
      <c r="Y244" s="223"/>
      <c r="Z244" s="223"/>
      <c r="AA244" s="223"/>
      <c r="AB244" s="223"/>
      <c r="AC244" s="223"/>
      <c r="AD244" s="223"/>
      <c r="AE244" s="223"/>
      <c r="AF244" s="223"/>
      <c r="AG244" s="223"/>
      <c r="AH244" s="223"/>
      <c r="AI244" s="223"/>
      <c r="AJ244" s="223"/>
      <c r="AK244" s="223"/>
      <c r="AL244" s="223"/>
      <c r="AM244" s="223"/>
      <c r="AN244" s="223"/>
      <c r="AO244" s="223"/>
      <c r="AP244" s="223"/>
      <c r="AQ244" s="223"/>
      <c r="AR244" s="223"/>
      <c r="AT244" s="410"/>
      <c r="AU244" s="124"/>
    </row>
    <row r="245" ht="15.75" customHeight="1">
      <c r="A245" s="223"/>
      <c r="B245" s="409"/>
      <c r="C245" s="223"/>
      <c r="D245" s="223"/>
      <c r="E245" s="223"/>
      <c r="F245" s="223"/>
      <c r="G245" s="223"/>
      <c r="H245" s="223"/>
      <c r="I245" s="223"/>
      <c r="J245" s="223"/>
      <c r="K245" s="223"/>
      <c r="L245" s="223"/>
      <c r="M245" s="223"/>
      <c r="N245" s="223"/>
      <c r="O245" s="223"/>
      <c r="P245" s="223"/>
      <c r="Q245" s="223"/>
      <c r="R245" s="223"/>
      <c r="S245" s="223"/>
      <c r="T245" s="223"/>
      <c r="U245" s="223"/>
      <c r="V245" s="223"/>
      <c r="W245" s="223"/>
      <c r="X245" s="223"/>
      <c r="Y245" s="223"/>
      <c r="Z245" s="223"/>
      <c r="AA245" s="223"/>
      <c r="AB245" s="223"/>
      <c r="AC245" s="223"/>
      <c r="AD245" s="223"/>
      <c r="AE245" s="223"/>
      <c r="AF245" s="223"/>
      <c r="AG245" s="223"/>
      <c r="AH245" s="223"/>
      <c r="AI245" s="223"/>
      <c r="AJ245" s="223"/>
      <c r="AK245" s="223"/>
      <c r="AL245" s="223"/>
      <c r="AM245" s="223"/>
      <c r="AN245" s="223"/>
      <c r="AO245" s="223"/>
      <c r="AP245" s="223"/>
      <c r="AQ245" s="223"/>
      <c r="AR245" s="223"/>
      <c r="AT245" s="410"/>
      <c r="AU245" s="124"/>
    </row>
    <row r="246" ht="15.75" customHeight="1">
      <c r="A246" s="223"/>
      <c r="B246" s="409"/>
      <c r="C246" s="223"/>
      <c r="D246" s="223"/>
      <c r="E246" s="223"/>
      <c r="F246" s="223"/>
      <c r="G246" s="223"/>
      <c r="H246" s="223"/>
      <c r="I246" s="223"/>
      <c r="J246" s="223"/>
      <c r="K246" s="223"/>
      <c r="L246" s="223"/>
      <c r="M246" s="223"/>
      <c r="N246" s="223"/>
      <c r="O246" s="223"/>
      <c r="P246" s="223"/>
      <c r="Q246" s="223"/>
      <c r="R246" s="223"/>
      <c r="S246" s="223"/>
      <c r="T246" s="223"/>
      <c r="U246" s="223"/>
      <c r="V246" s="223"/>
      <c r="W246" s="223"/>
      <c r="X246" s="223"/>
      <c r="Y246" s="223"/>
      <c r="Z246" s="223"/>
      <c r="AA246" s="223"/>
      <c r="AB246" s="223"/>
      <c r="AC246" s="223"/>
      <c r="AD246" s="223"/>
      <c r="AE246" s="223"/>
      <c r="AF246" s="223"/>
      <c r="AG246" s="223"/>
      <c r="AH246" s="223"/>
      <c r="AI246" s="223"/>
      <c r="AJ246" s="223"/>
      <c r="AK246" s="223"/>
      <c r="AL246" s="223"/>
      <c r="AM246" s="223"/>
      <c r="AN246" s="223"/>
      <c r="AO246" s="223"/>
      <c r="AP246" s="223"/>
      <c r="AQ246" s="223"/>
      <c r="AR246" s="223"/>
      <c r="AT246" s="410"/>
      <c r="AU246" s="124"/>
    </row>
    <row r="247" ht="15.75" customHeight="1">
      <c r="A247" s="223"/>
      <c r="B247" s="409"/>
      <c r="C247" s="223"/>
      <c r="D247" s="223"/>
      <c r="E247" s="223"/>
      <c r="F247" s="223"/>
      <c r="G247" s="223"/>
      <c r="H247" s="223"/>
      <c r="I247" s="223"/>
      <c r="J247" s="223"/>
      <c r="K247" s="223"/>
      <c r="L247" s="223"/>
      <c r="M247" s="223"/>
      <c r="N247" s="223"/>
      <c r="O247" s="223"/>
      <c r="P247" s="223"/>
      <c r="Q247" s="223"/>
      <c r="R247" s="223"/>
      <c r="S247" s="223"/>
      <c r="T247" s="223"/>
      <c r="U247" s="223"/>
      <c r="V247" s="223"/>
      <c r="W247" s="223"/>
      <c r="X247" s="223"/>
      <c r="Y247" s="223"/>
      <c r="Z247" s="223"/>
      <c r="AA247" s="223"/>
      <c r="AB247" s="223"/>
      <c r="AC247" s="223"/>
      <c r="AD247" s="223"/>
      <c r="AE247" s="223"/>
      <c r="AF247" s="223"/>
      <c r="AG247" s="223"/>
      <c r="AH247" s="223"/>
      <c r="AI247" s="223"/>
      <c r="AJ247" s="223"/>
      <c r="AK247" s="223"/>
      <c r="AL247" s="223"/>
      <c r="AM247" s="223"/>
      <c r="AN247" s="223"/>
      <c r="AO247" s="223"/>
      <c r="AP247" s="223"/>
      <c r="AQ247" s="223"/>
      <c r="AR247" s="223"/>
      <c r="AT247" s="410"/>
      <c r="AU247" s="124"/>
    </row>
    <row r="248" ht="15.75" customHeight="1">
      <c r="A248" s="223"/>
      <c r="B248" s="409"/>
      <c r="C248" s="223"/>
      <c r="D248" s="223"/>
      <c r="E248" s="223"/>
      <c r="F248" s="223"/>
      <c r="G248" s="223"/>
      <c r="H248" s="223"/>
      <c r="I248" s="223"/>
      <c r="J248" s="223"/>
      <c r="K248" s="223"/>
      <c r="L248" s="223"/>
      <c r="M248" s="223"/>
      <c r="N248" s="223"/>
      <c r="O248" s="223"/>
      <c r="P248" s="223"/>
      <c r="Q248" s="223"/>
      <c r="R248" s="223"/>
      <c r="S248" s="223"/>
      <c r="T248" s="223"/>
      <c r="U248" s="223"/>
      <c r="V248" s="223"/>
      <c r="W248" s="223"/>
      <c r="X248" s="223"/>
      <c r="Y248" s="223"/>
      <c r="Z248" s="223"/>
      <c r="AA248" s="223"/>
      <c r="AB248" s="223"/>
      <c r="AC248" s="223"/>
      <c r="AD248" s="223"/>
      <c r="AE248" s="223"/>
      <c r="AF248" s="223"/>
      <c r="AG248" s="223"/>
      <c r="AH248" s="223"/>
      <c r="AI248" s="223"/>
      <c r="AJ248" s="223"/>
      <c r="AK248" s="223"/>
      <c r="AL248" s="223"/>
      <c r="AM248" s="223"/>
      <c r="AN248" s="223"/>
      <c r="AO248" s="223"/>
      <c r="AP248" s="223"/>
      <c r="AQ248" s="223"/>
      <c r="AR248" s="223"/>
      <c r="AT248" s="410"/>
      <c r="AU248" s="124"/>
    </row>
    <row r="249" ht="15.75" customHeight="1">
      <c r="A249" s="223"/>
      <c r="B249" s="409"/>
      <c r="C249" s="223"/>
      <c r="D249" s="223"/>
      <c r="E249" s="223"/>
      <c r="F249" s="223"/>
      <c r="G249" s="223"/>
      <c r="H249" s="223"/>
      <c r="I249" s="223"/>
      <c r="J249" s="223"/>
      <c r="K249" s="223"/>
      <c r="L249" s="223"/>
      <c r="M249" s="223"/>
      <c r="N249" s="223"/>
      <c r="O249" s="223"/>
      <c r="P249" s="223"/>
      <c r="Q249" s="223"/>
      <c r="R249" s="223"/>
      <c r="S249" s="223"/>
      <c r="T249" s="223"/>
      <c r="U249" s="223"/>
      <c r="V249" s="223"/>
      <c r="W249" s="223"/>
      <c r="X249" s="223"/>
      <c r="Y249" s="223"/>
      <c r="Z249" s="223"/>
      <c r="AA249" s="223"/>
      <c r="AB249" s="223"/>
      <c r="AC249" s="223"/>
      <c r="AD249" s="223"/>
      <c r="AE249" s="223"/>
      <c r="AF249" s="223"/>
      <c r="AG249" s="223"/>
      <c r="AH249" s="223"/>
      <c r="AI249" s="223"/>
      <c r="AJ249" s="223"/>
      <c r="AK249" s="223"/>
      <c r="AL249" s="223"/>
      <c r="AM249" s="223"/>
      <c r="AN249" s="223"/>
      <c r="AO249" s="223"/>
      <c r="AP249" s="223"/>
      <c r="AQ249" s="223"/>
      <c r="AR249" s="223"/>
      <c r="AT249" s="410"/>
      <c r="AU249" s="124"/>
    </row>
    <row r="250" ht="15.75" customHeight="1">
      <c r="A250" s="223"/>
      <c r="B250" s="409"/>
      <c r="C250" s="223"/>
      <c r="D250" s="223"/>
      <c r="E250" s="223"/>
      <c r="F250" s="223"/>
      <c r="G250" s="223"/>
      <c r="H250" s="223"/>
      <c r="I250" s="223"/>
      <c r="J250" s="223"/>
      <c r="K250" s="223"/>
      <c r="L250" s="223"/>
      <c r="M250" s="223"/>
      <c r="N250" s="223"/>
      <c r="O250" s="223"/>
      <c r="P250" s="223"/>
      <c r="Q250" s="223"/>
      <c r="R250" s="223"/>
      <c r="S250" s="223"/>
      <c r="T250" s="223"/>
      <c r="U250" s="223"/>
      <c r="V250" s="223"/>
      <c r="W250" s="223"/>
      <c r="X250" s="223"/>
      <c r="Y250" s="223"/>
      <c r="Z250" s="223"/>
      <c r="AA250" s="223"/>
      <c r="AB250" s="223"/>
      <c r="AC250" s="223"/>
      <c r="AD250" s="223"/>
      <c r="AE250" s="223"/>
      <c r="AF250" s="223"/>
      <c r="AG250" s="223"/>
      <c r="AH250" s="223"/>
      <c r="AI250" s="223"/>
      <c r="AJ250" s="223"/>
      <c r="AK250" s="223"/>
      <c r="AL250" s="223"/>
      <c r="AM250" s="223"/>
      <c r="AN250" s="223"/>
      <c r="AO250" s="223"/>
      <c r="AP250" s="223"/>
      <c r="AQ250" s="223"/>
      <c r="AR250" s="223"/>
      <c r="AT250" s="410"/>
      <c r="AU250" s="124"/>
    </row>
    <row r="251" ht="15.75" customHeight="1">
      <c r="A251" s="223"/>
      <c r="B251" s="409"/>
      <c r="C251" s="223"/>
      <c r="D251" s="223"/>
      <c r="E251" s="223"/>
      <c r="F251" s="223"/>
      <c r="G251" s="223"/>
      <c r="H251" s="223"/>
      <c r="I251" s="223"/>
      <c r="J251" s="223"/>
      <c r="K251" s="223"/>
      <c r="L251" s="223"/>
      <c r="M251" s="223"/>
      <c r="N251" s="223"/>
      <c r="O251" s="223"/>
      <c r="P251" s="223"/>
      <c r="Q251" s="223"/>
      <c r="R251" s="223"/>
      <c r="S251" s="223"/>
      <c r="T251" s="223"/>
      <c r="U251" s="223"/>
      <c r="V251" s="223"/>
      <c r="W251" s="223"/>
      <c r="X251" s="223"/>
      <c r="Y251" s="223"/>
      <c r="Z251" s="223"/>
      <c r="AA251" s="223"/>
      <c r="AB251" s="223"/>
      <c r="AC251" s="223"/>
      <c r="AD251" s="223"/>
      <c r="AE251" s="223"/>
      <c r="AF251" s="223"/>
      <c r="AG251" s="223"/>
      <c r="AH251" s="223"/>
      <c r="AI251" s="223"/>
      <c r="AJ251" s="223"/>
      <c r="AK251" s="223"/>
      <c r="AL251" s="223"/>
      <c r="AM251" s="223"/>
      <c r="AN251" s="223"/>
      <c r="AO251" s="223"/>
      <c r="AP251" s="223"/>
      <c r="AQ251" s="223"/>
      <c r="AR251" s="223"/>
      <c r="AT251" s="410"/>
      <c r="AU251" s="124"/>
    </row>
    <row r="252" ht="15.75" customHeight="1">
      <c r="A252" s="223"/>
      <c r="B252" s="409"/>
      <c r="C252" s="223"/>
      <c r="D252" s="223"/>
      <c r="E252" s="223"/>
      <c r="F252" s="223"/>
      <c r="G252" s="223"/>
      <c r="H252" s="223"/>
      <c r="I252" s="223"/>
      <c r="J252" s="223"/>
      <c r="K252" s="223"/>
      <c r="L252" s="223"/>
      <c r="M252" s="223"/>
      <c r="N252" s="223"/>
      <c r="O252" s="223"/>
      <c r="P252" s="223"/>
      <c r="Q252" s="223"/>
      <c r="R252" s="223"/>
      <c r="S252" s="223"/>
      <c r="T252" s="223"/>
      <c r="U252" s="223"/>
      <c r="V252" s="223"/>
      <c r="W252" s="223"/>
      <c r="X252" s="223"/>
      <c r="Y252" s="223"/>
      <c r="Z252" s="223"/>
      <c r="AA252" s="223"/>
      <c r="AB252" s="223"/>
      <c r="AC252" s="223"/>
      <c r="AD252" s="223"/>
      <c r="AE252" s="223"/>
      <c r="AF252" s="223"/>
      <c r="AG252" s="223"/>
      <c r="AH252" s="223"/>
      <c r="AI252" s="223"/>
      <c r="AJ252" s="223"/>
      <c r="AK252" s="223"/>
      <c r="AL252" s="223"/>
      <c r="AM252" s="223"/>
      <c r="AN252" s="223"/>
      <c r="AO252" s="223"/>
      <c r="AP252" s="223"/>
      <c r="AQ252" s="223"/>
      <c r="AR252" s="223"/>
      <c r="AT252" s="410"/>
      <c r="AU252" s="124"/>
    </row>
    <row r="253" ht="15.75" customHeight="1">
      <c r="A253" s="223"/>
      <c r="B253" s="409"/>
      <c r="C253" s="223"/>
      <c r="D253" s="223"/>
      <c r="E253" s="223"/>
      <c r="F253" s="223"/>
      <c r="G253" s="223"/>
      <c r="H253" s="223"/>
      <c r="I253" s="223"/>
      <c r="J253" s="223"/>
      <c r="K253" s="223"/>
      <c r="L253" s="223"/>
      <c r="M253" s="223"/>
      <c r="N253" s="223"/>
      <c r="O253" s="223"/>
      <c r="P253" s="223"/>
      <c r="Q253" s="223"/>
      <c r="R253" s="223"/>
      <c r="S253" s="223"/>
      <c r="T253" s="223"/>
      <c r="U253" s="223"/>
      <c r="V253" s="223"/>
      <c r="W253" s="223"/>
      <c r="X253" s="223"/>
      <c r="Y253" s="223"/>
      <c r="Z253" s="223"/>
      <c r="AA253" s="223"/>
      <c r="AB253" s="223"/>
      <c r="AC253" s="223"/>
      <c r="AD253" s="223"/>
      <c r="AE253" s="223"/>
      <c r="AF253" s="223"/>
      <c r="AG253" s="223"/>
      <c r="AH253" s="223"/>
      <c r="AI253" s="223"/>
      <c r="AJ253" s="223"/>
      <c r="AK253" s="223"/>
      <c r="AL253" s="223"/>
      <c r="AM253" s="223"/>
      <c r="AN253" s="223"/>
      <c r="AO253" s="223"/>
      <c r="AP253" s="223"/>
      <c r="AQ253" s="223"/>
      <c r="AR253" s="223"/>
      <c r="AT253" s="410"/>
      <c r="AU253" s="124"/>
    </row>
    <row r="254" ht="15.75" customHeight="1">
      <c r="A254" s="223"/>
      <c r="B254" s="409"/>
      <c r="C254" s="223"/>
      <c r="D254" s="223"/>
      <c r="E254" s="223"/>
      <c r="F254" s="223"/>
      <c r="G254" s="223"/>
      <c r="H254" s="223"/>
      <c r="I254" s="223"/>
      <c r="J254" s="223"/>
      <c r="K254" s="223"/>
      <c r="L254" s="223"/>
      <c r="M254" s="223"/>
      <c r="N254" s="223"/>
      <c r="O254" s="223"/>
      <c r="P254" s="223"/>
      <c r="Q254" s="223"/>
      <c r="R254" s="223"/>
      <c r="S254" s="223"/>
      <c r="T254" s="223"/>
      <c r="U254" s="223"/>
      <c r="V254" s="223"/>
      <c r="W254" s="223"/>
      <c r="X254" s="223"/>
      <c r="Y254" s="223"/>
      <c r="Z254" s="223"/>
      <c r="AA254" s="223"/>
      <c r="AB254" s="223"/>
      <c r="AC254" s="223"/>
      <c r="AD254" s="223"/>
      <c r="AE254" s="223"/>
      <c r="AF254" s="223"/>
      <c r="AG254" s="223"/>
      <c r="AH254" s="223"/>
      <c r="AI254" s="223"/>
      <c r="AJ254" s="223"/>
      <c r="AK254" s="223"/>
      <c r="AL254" s="223"/>
      <c r="AM254" s="223"/>
      <c r="AN254" s="223"/>
      <c r="AO254" s="223"/>
      <c r="AP254" s="223"/>
      <c r="AQ254" s="223"/>
      <c r="AR254" s="223"/>
      <c r="AT254" s="410"/>
      <c r="AU254" s="124"/>
    </row>
    <row r="255" ht="15.75" customHeight="1">
      <c r="A255" s="223"/>
      <c r="B255" s="409"/>
      <c r="C255" s="223"/>
      <c r="D255" s="223"/>
      <c r="E255" s="223"/>
      <c r="F255" s="223"/>
      <c r="G255" s="223"/>
      <c r="H255" s="223"/>
      <c r="I255" s="223"/>
      <c r="J255" s="223"/>
      <c r="K255" s="223"/>
      <c r="L255" s="223"/>
      <c r="M255" s="223"/>
      <c r="N255" s="223"/>
      <c r="O255" s="223"/>
      <c r="P255" s="223"/>
      <c r="Q255" s="223"/>
      <c r="R255" s="223"/>
      <c r="S255" s="223"/>
      <c r="T255" s="223"/>
      <c r="U255" s="223"/>
      <c r="V255" s="223"/>
      <c r="W255" s="223"/>
      <c r="X255" s="223"/>
      <c r="Y255" s="223"/>
      <c r="Z255" s="223"/>
      <c r="AA255" s="223"/>
      <c r="AB255" s="223"/>
      <c r="AC255" s="223"/>
      <c r="AD255" s="223"/>
      <c r="AE255" s="223"/>
      <c r="AF255" s="223"/>
      <c r="AG255" s="223"/>
      <c r="AH255" s="223"/>
      <c r="AI255" s="223"/>
      <c r="AJ255" s="223"/>
      <c r="AK255" s="223"/>
      <c r="AL255" s="223"/>
      <c r="AM255" s="223"/>
      <c r="AN255" s="223"/>
      <c r="AO255" s="223"/>
      <c r="AP255" s="223"/>
      <c r="AQ255" s="223"/>
      <c r="AR255" s="223"/>
      <c r="AT255" s="410"/>
      <c r="AU255" s="124"/>
    </row>
    <row r="256" ht="15.75" customHeight="1">
      <c r="A256" s="223"/>
      <c r="B256" s="409"/>
      <c r="C256" s="223"/>
      <c r="D256" s="223"/>
      <c r="E256" s="223"/>
      <c r="F256" s="223"/>
      <c r="G256" s="223"/>
      <c r="H256" s="223"/>
      <c r="I256" s="223"/>
      <c r="J256" s="223"/>
      <c r="K256" s="223"/>
      <c r="L256" s="223"/>
      <c r="M256" s="223"/>
      <c r="N256" s="223"/>
      <c r="O256" s="223"/>
      <c r="P256" s="223"/>
      <c r="Q256" s="223"/>
      <c r="R256" s="223"/>
      <c r="S256" s="223"/>
      <c r="T256" s="223"/>
      <c r="U256" s="223"/>
      <c r="V256" s="223"/>
      <c r="W256" s="223"/>
      <c r="X256" s="223"/>
      <c r="Y256" s="223"/>
      <c r="Z256" s="223"/>
      <c r="AA256" s="223"/>
      <c r="AB256" s="223"/>
      <c r="AC256" s="223"/>
      <c r="AD256" s="223"/>
      <c r="AE256" s="223"/>
      <c r="AF256" s="223"/>
      <c r="AG256" s="223"/>
      <c r="AH256" s="223"/>
      <c r="AI256" s="223"/>
      <c r="AJ256" s="223"/>
      <c r="AK256" s="223"/>
      <c r="AL256" s="223"/>
      <c r="AM256" s="223"/>
      <c r="AN256" s="223"/>
      <c r="AO256" s="223"/>
      <c r="AP256" s="223"/>
      <c r="AQ256" s="223"/>
      <c r="AR256" s="223"/>
      <c r="AT256" s="410"/>
      <c r="AU256" s="124"/>
    </row>
    <row r="257" ht="15.75" customHeight="1">
      <c r="A257" s="223"/>
      <c r="B257" s="409"/>
      <c r="C257" s="223"/>
      <c r="D257" s="223"/>
      <c r="E257" s="223"/>
      <c r="F257" s="223"/>
      <c r="G257" s="223"/>
      <c r="H257" s="223"/>
      <c r="I257" s="223"/>
      <c r="J257" s="223"/>
      <c r="K257" s="223"/>
      <c r="L257" s="223"/>
      <c r="M257" s="223"/>
      <c r="N257" s="223"/>
      <c r="O257" s="223"/>
      <c r="P257" s="223"/>
      <c r="Q257" s="223"/>
      <c r="R257" s="223"/>
      <c r="S257" s="223"/>
      <c r="T257" s="223"/>
      <c r="U257" s="223"/>
      <c r="V257" s="223"/>
      <c r="W257" s="223"/>
      <c r="X257" s="223"/>
      <c r="Y257" s="223"/>
      <c r="Z257" s="223"/>
      <c r="AA257" s="223"/>
      <c r="AB257" s="223"/>
      <c r="AC257" s="223"/>
      <c r="AD257" s="223"/>
      <c r="AE257" s="223"/>
      <c r="AF257" s="223"/>
      <c r="AG257" s="223"/>
      <c r="AH257" s="223"/>
      <c r="AI257" s="223"/>
      <c r="AJ257" s="223"/>
      <c r="AK257" s="223"/>
      <c r="AL257" s="223"/>
      <c r="AM257" s="223"/>
      <c r="AN257" s="223"/>
      <c r="AO257" s="223"/>
      <c r="AP257" s="223"/>
      <c r="AQ257" s="223"/>
      <c r="AR257" s="223"/>
      <c r="AT257" s="410"/>
      <c r="AU257" s="124"/>
    </row>
    <row r="258" ht="15.75" customHeight="1">
      <c r="A258" s="223"/>
      <c r="B258" s="409"/>
      <c r="C258" s="223"/>
      <c r="D258" s="223"/>
      <c r="E258" s="223"/>
      <c r="F258" s="223"/>
      <c r="G258" s="223"/>
      <c r="H258" s="223"/>
      <c r="I258" s="223"/>
      <c r="J258" s="223"/>
      <c r="K258" s="223"/>
      <c r="L258" s="223"/>
      <c r="M258" s="223"/>
      <c r="N258" s="223"/>
      <c r="O258" s="223"/>
      <c r="P258" s="223"/>
      <c r="Q258" s="223"/>
      <c r="R258" s="223"/>
      <c r="S258" s="223"/>
      <c r="T258" s="223"/>
      <c r="U258" s="223"/>
      <c r="V258" s="223"/>
      <c r="W258" s="223"/>
      <c r="X258" s="223"/>
      <c r="Y258" s="223"/>
      <c r="Z258" s="223"/>
      <c r="AA258" s="223"/>
      <c r="AB258" s="223"/>
      <c r="AC258" s="223"/>
      <c r="AD258" s="223"/>
      <c r="AE258" s="223"/>
      <c r="AF258" s="223"/>
      <c r="AG258" s="223"/>
      <c r="AH258" s="223"/>
      <c r="AI258" s="223"/>
      <c r="AJ258" s="223"/>
      <c r="AK258" s="223"/>
      <c r="AL258" s="223"/>
      <c r="AM258" s="223"/>
      <c r="AN258" s="223"/>
      <c r="AO258" s="223"/>
      <c r="AP258" s="223"/>
      <c r="AQ258" s="223"/>
      <c r="AR258" s="223"/>
      <c r="AT258" s="410"/>
      <c r="AU258" s="124"/>
    </row>
    <row r="259" ht="15.75" customHeight="1">
      <c r="A259" s="223"/>
      <c r="B259" s="409"/>
      <c r="C259" s="223"/>
      <c r="D259" s="223"/>
      <c r="E259" s="223"/>
      <c r="F259" s="223"/>
      <c r="G259" s="223"/>
      <c r="H259" s="223"/>
      <c r="I259" s="223"/>
      <c r="J259" s="223"/>
      <c r="K259" s="223"/>
      <c r="L259" s="223"/>
      <c r="M259" s="223"/>
      <c r="N259" s="223"/>
      <c r="O259" s="223"/>
      <c r="P259" s="223"/>
      <c r="Q259" s="223"/>
      <c r="R259" s="223"/>
      <c r="S259" s="223"/>
      <c r="T259" s="223"/>
      <c r="U259" s="223"/>
      <c r="V259" s="223"/>
      <c r="W259" s="223"/>
      <c r="X259" s="223"/>
      <c r="Y259" s="223"/>
      <c r="Z259" s="223"/>
      <c r="AA259" s="223"/>
      <c r="AB259" s="223"/>
      <c r="AC259" s="223"/>
      <c r="AD259" s="223"/>
      <c r="AE259" s="223"/>
      <c r="AF259" s="223"/>
      <c r="AG259" s="223"/>
      <c r="AH259" s="223"/>
      <c r="AI259" s="223"/>
      <c r="AJ259" s="223"/>
      <c r="AK259" s="223"/>
      <c r="AL259" s="223"/>
      <c r="AM259" s="223"/>
      <c r="AN259" s="223"/>
      <c r="AO259" s="223"/>
      <c r="AP259" s="223"/>
      <c r="AQ259" s="223"/>
      <c r="AR259" s="223"/>
      <c r="AT259" s="410"/>
      <c r="AU259" s="124"/>
    </row>
    <row r="260" ht="15.75" customHeight="1">
      <c r="A260" s="223"/>
      <c r="B260" s="409"/>
      <c r="C260" s="223"/>
      <c r="D260" s="223"/>
      <c r="E260" s="223"/>
      <c r="F260" s="223"/>
      <c r="G260" s="223"/>
      <c r="H260" s="223"/>
      <c r="I260" s="223"/>
      <c r="J260" s="223"/>
      <c r="K260" s="223"/>
      <c r="L260" s="223"/>
      <c r="M260" s="223"/>
      <c r="N260" s="223"/>
      <c r="O260" s="223"/>
      <c r="P260" s="223"/>
      <c r="Q260" s="223"/>
      <c r="R260" s="223"/>
      <c r="S260" s="223"/>
      <c r="T260" s="223"/>
      <c r="U260" s="223"/>
      <c r="V260" s="223"/>
      <c r="W260" s="223"/>
      <c r="X260" s="223"/>
      <c r="Y260" s="223"/>
      <c r="Z260" s="223"/>
      <c r="AA260" s="223"/>
      <c r="AB260" s="223"/>
      <c r="AC260" s="223"/>
      <c r="AD260" s="223"/>
      <c r="AE260" s="223"/>
      <c r="AF260" s="223"/>
      <c r="AG260" s="223"/>
      <c r="AH260" s="223"/>
      <c r="AI260" s="223"/>
      <c r="AJ260" s="223"/>
      <c r="AK260" s="223"/>
      <c r="AL260" s="223"/>
      <c r="AM260" s="223"/>
      <c r="AN260" s="223"/>
      <c r="AO260" s="223"/>
      <c r="AP260" s="223"/>
      <c r="AQ260" s="223"/>
      <c r="AR260" s="223"/>
      <c r="AT260" s="410"/>
      <c r="AU260" s="124"/>
    </row>
    <row r="261" ht="15.75" customHeight="1">
      <c r="A261" s="223"/>
      <c r="B261" s="409"/>
      <c r="C261" s="223"/>
      <c r="D261" s="223"/>
      <c r="E261" s="223"/>
      <c r="F261" s="223"/>
      <c r="G261" s="223"/>
      <c r="H261" s="223"/>
      <c r="I261" s="223"/>
      <c r="J261" s="223"/>
      <c r="K261" s="223"/>
      <c r="L261" s="223"/>
      <c r="M261" s="223"/>
      <c r="N261" s="223"/>
      <c r="O261" s="223"/>
      <c r="P261" s="223"/>
      <c r="Q261" s="223"/>
      <c r="R261" s="223"/>
      <c r="S261" s="223"/>
      <c r="T261" s="223"/>
      <c r="U261" s="223"/>
      <c r="V261" s="223"/>
      <c r="W261" s="223"/>
      <c r="X261" s="223"/>
      <c r="Y261" s="223"/>
      <c r="Z261" s="223"/>
      <c r="AA261" s="223"/>
      <c r="AB261" s="223"/>
      <c r="AC261" s="223"/>
      <c r="AD261" s="223"/>
      <c r="AE261" s="223"/>
      <c r="AF261" s="223"/>
      <c r="AG261" s="223"/>
      <c r="AH261" s="223"/>
      <c r="AI261" s="223"/>
      <c r="AJ261" s="223"/>
      <c r="AK261" s="223"/>
      <c r="AL261" s="223"/>
      <c r="AM261" s="223"/>
      <c r="AN261" s="223"/>
      <c r="AO261" s="223"/>
      <c r="AP261" s="223"/>
      <c r="AQ261" s="223"/>
      <c r="AR261" s="223"/>
      <c r="AT261" s="410"/>
      <c r="AU261" s="124"/>
    </row>
    <row r="262" ht="15.75" customHeight="1">
      <c r="A262" s="223"/>
      <c r="B262" s="409"/>
      <c r="C262" s="223"/>
      <c r="D262" s="223"/>
      <c r="E262" s="223"/>
      <c r="F262" s="223"/>
      <c r="G262" s="223"/>
      <c r="H262" s="223"/>
      <c r="I262" s="223"/>
      <c r="J262" s="223"/>
      <c r="K262" s="223"/>
      <c r="L262" s="223"/>
      <c r="M262" s="223"/>
      <c r="N262" s="223"/>
      <c r="O262" s="223"/>
      <c r="P262" s="223"/>
      <c r="Q262" s="223"/>
      <c r="R262" s="223"/>
      <c r="S262" s="223"/>
      <c r="T262" s="223"/>
      <c r="U262" s="223"/>
      <c r="V262" s="223"/>
      <c r="W262" s="223"/>
      <c r="X262" s="223"/>
      <c r="Y262" s="223"/>
      <c r="Z262" s="223"/>
      <c r="AA262" s="223"/>
      <c r="AB262" s="223"/>
      <c r="AC262" s="223"/>
      <c r="AD262" s="223"/>
      <c r="AE262" s="223"/>
      <c r="AF262" s="223"/>
      <c r="AG262" s="223"/>
      <c r="AH262" s="223"/>
      <c r="AI262" s="223"/>
      <c r="AJ262" s="223"/>
      <c r="AK262" s="223"/>
      <c r="AL262" s="223"/>
      <c r="AM262" s="223"/>
      <c r="AN262" s="223"/>
      <c r="AO262" s="223"/>
      <c r="AP262" s="223"/>
      <c r="AQ262" s="223"/>
      <c r="AR262" s="223"/>
      <c r="AT262" s="410"/>
      <c r="AU262" s="124"/>
    </row>
    <row r="263" ht="15.75" customHeight="1">
      <c r="A263" s="223"/>
      <c r="B263" s="409"/>
      <c r="C263" s="223"/>
      <c r="D263" s="223"/>
      <c r="E263" s="223"/>
      <c r="F263" s="223"/>
      <c r="G263" s="223"/>
      <c r="H263" s="223"/>
      <c r="I263" s="223"/>
      <c r="J263" s="223"/>
      <c r="K263" s="223"/>
      <c r="L263" s="223"/>
      <c r="M263" s="223"/>
      <c r="N263" s="223"/>
      <c r="O263" s="223"/>
      <c r="P263" s="223"/>
      <c r="Q263" s="223"/>
      <c r="R263" s="223"/>
      <c r="S263" s="223"/>
      <c r="T263" s="223"/>
      <c r="U263" s="223"/>
      <c r="V263" s="223"/>
      <c r="W263" s="223"/>
      <c r="X263" s="223"/>
      <c r="Y263" s="223"/>
      <c r="Z263" s="223"/>
      <c r="AA263" s="223"/>
      <c r="AB263" s="223"/>
      <c r="AC263" s="223"/>
      <c r="AD263" s="223"/>
      <c r="AE263" s="223"/>
      <c r="AF263" s="223"/>
      <c r="AG263" s="223"/>
      <c r="AH263" s="223"/>
      <c r="AI263" s="223"/>
      <c r="AJ263" s="223"/>
      <c r="AK263" s="223"/>
      <c r="AL263" s="223"/>
      <c r="AM263" s="223"/>
      <c r="AN263" s="223"/>
      <c r="AO263" s="223"/>
      <c r="AP263" s="223"/>
      <c r="AQ263" s="223"/>
      <c r="AR263" s="223"/>
      <c r="AT263" s="410"/>
      <c r="AU263" s="124"/>
    </row>
    <row r="264" ht="15.75" customHeight="1">
      <c r="A264" s="223"/>
      <c r="B264" s="409"/>
      <c r="C264" s="223"/>
      <c r="D264" s="223"/>
      <c r="E264" s="223"/>
      <c r="F264" s="223"/>
      <c r="G264" s="223"/>
      <c r="H264" s="223"/>
      <c r="I264" s="223"/>
      <c r="J264" s="223"/>
      <c r="K264" s="223"/>
      <c r="L264" s="223"/>
      <c r="M264" s="223"/>
      <c r="N264" s="223"/>
      <c r="O264" s="223"/>
      <c r="P264" s="223"/>
      <c r="Q264" s="223"/>
      <c r="R264" s="223"/>
      <c r="S264" s="223"/>
      <c r="T264" s="223"/>
      <c r="U264" s="223"/>
      <c r="V264" s="223"/>
      <c r="W264" s="223"/>
      <c r="X264" s="223"/>
      <c r="Y264" s="223"/>
      <c r="Z264" s="223"/>
      <c r="AA264" s="223"/>
      <c r="AB264" s="223"/>
      <c r="AC264" s="223"/>
      <c r="AD264" s="223"/>
      <c r="AE264" s="223"/>
      <c r="AF264" s="223"/>
      <c r="AG264" s="223"/>
      <c r="AH264" s="223"/>
      <c r="AI264" s="223"/>
      <c r="AJ264" s="223"/>
      <c r="AK264" s="223"/>
      <c r="AL264" s="223"/>
      <c r="AM264" s="223"/>
      <c r="AN264" s="223"/>
      <c r="AO264" s="223"/>
      <c r="AP264" s="223"/>
      <c r="AQ264" s="223"/>
      <c r="AR264" s="223"/>
      <c r="AT264" s="410"/>
      <c r="AU264" s="124"/>
    </row>
    <row r="265" ht="15.75" customHeight="1">
      <c r="A265" s="223"/>
      <c r="B265" s="409"/>
      <c r="C265" s="223"/>
      <c r="D265" s="223"/>
      <c r="E265" s="223"/>
      <c r="F265" s="223"/>
      <c r="G265" s="223"/>
      <c r="H265" s="223"/>
      <c r="I265" s="223"/>
      <c r="J265" s="223"/>
      <c r="K265" s="223"/>
      <c r="L265" s="223"/>
      <c r="M265" s="223"/>
      <c r="N265" s="223"/>
      <c r="O265" s="223"/>
      <c r="P265" s="223"/>
      <c r="Q265" s="223"/>
      <c r="R265" s="223"/>
      <c r="S265" s="223"/>
      <c r="T265" s="223"/>
      <c r="U265" s="223"/>
      <c r="V265" s="223"/>
      <c r="W265" s="223"/>
      <c r="X265" s="223"/>
      <c r="Y265" s="223"/>
      <c r="Z265" s="223"/>
      <c r="AA265" s="223"/>
      <c r="AB265" s="223"/>
      <c r="AC265" s="223"/>
      <c r="AD265" s="223"/>
      <c r="AE265" s="223"/>
      <c r="AF265" s="223"/>
      <c r="AG265" s="223"/>
      <c r="AH265" s="223"/>
      <c r="AI265" s="223"/>
      <c r="AJ265" s="223"/>
      <c r="AK265" s="223"/>
      <c r="AL265" s="223"/>
      <c r="AM265" s="223"/>
      <c r="AN265" s="223"/>
      <c r="AO265" s="223"/>
      <c r="AP265" s="223"/>
      <c r="AQ265" s="223"/>
      <c r="AR265" s="223"/>
      <c r="AT265" s="410"/>
      <c r="AU265" s="124"/>
    </row>
    <row r="266" ht="15.75" customHeight="1">
      <c r="A266" s="223"/>
      <c r="B266" s="409"/>
      <c r="C266" s="223"/>
      <c r="D266" s="223"/>
      <c r="E266" s="223"/>
      <c r="F266" s="223"/>
      <c r="G266" s="223"/>
      <c r="H266" s="223"/>
      <c r="I266" s="223"/>
      <c r="J266" s="223"/>
      <c r="K266" s="223"/>
      <c r="L266" s="223"/>
      <c r="M266" s="223"/>
      <c r="N266" s="223"/>
      <c r="O266" s="223"/>
      <c r="P266" s="223"/>
      <c r="Q266" s="223"/>
      <c r="R266" s="223"/>
      <c r="S266" s="223"/>
      <c r="T266" s="223"/>
      <c r="U266" s="223"/>
      <c r="V266" s="223"/>
      <c r="W266" s="223"/>
      <c r="X266" s="223"/>
      <c r="Y266" s="223"/>
      <c r="Z266" s="223"/>
      <c r="AA266" s="223"/>
      <c r="AB266" s="223"/>
      <c r="AC266" s="223"/>
      <c r="AD266" s="223"/>
      <c r="AE266" s="223"/>
      <c r="AF266" s="223"/>
      <c r="AG266" s="223"/>
      <c r="AH266" s="223"/>
      <c r="AI266" s="223"/>
      <c r="AJ266" s="223"/>
      <c r="AK266" s="223"/>
      <c r="AL266" s="223"/>
      <c r="AM266" s="223"/>
      <c r="AN266" s="223"/>
      <c r="AO266" s="223"/>
      <c r="AP266" s="223"/>
      <c r="AQ266" s="223"/>
      <c r="AR266" s="223"/>
      <c r="AT266" s="410"/>
      <c r="AU266" s="124"/>
    </row>
    <row r="267" ht="15.75" customHeight="1">
      <c r="A267" s="223"/>
      <c r="B267" s="409"/>
      <c r="C267" s="223"/>
      <c r="D267" s="223"/>
      <c r="E267" s="223"/>
      <c r="F267" s="223"/>
      <c r="G267" s="223"/>
      <c r="H267" s="223"/>
      <c r="I267" s="223"/>
      <c r="J267" s="223"/>
      <c r="K267" s="223"/>
      <c r="L267" s="223"/>
      <c r="M267" s="223"/>
      <c r="N267" s="223"/>
      <c r="O267" s="223"/>
      <c r="P267" s="223"/>
      <c r="Q267" s="223"/>
      <c r="R267" s="223"/>
      <c r="S267" s="223"/>
      <c r="T267" s="223"/>
      <c r="U267" s="223"/>
      <c r="V267" s="223"/>
      <c r="W267" s="223"/>
      <c r="X267" s="223"/>
      <c r="Y267" s="223"/>
      <c r="Z267" s="223"/>
      <c r="AA267" s="223"/>
      <c r="AB267" s="223"/>
      <c r="AC267" s="223"/>
      <c r="AD267" s="223"/>
      <c r="AE267" s="223"/>
      <c r="AF267" s="223"/>
      <c r="AG267" s="223"/>
      <c r="AH267" s="223"/>
      <c r="AI267" s="223"/>
      <c r="AJ267" s="223"/>
      <c r="AK267" s="223"/>
      <c r="AL267" s="223"/>
      <c r="AM267" s="223"/>
      <c r="AN267" s="223"/>
      <c r="AO267" s="223"/>
      <c r="AP267" s="223"/>
      <c r="AQ267" s="223"/>
      <c r="AR267" s="223"/>
      <c r="AT267" s="410"/>
      <c r="AU267" s="124"/>
    </row>
    <row r="268" ht="15.75" customHeight="1">
      <c r="A268" s="223"/>
      <c r="B268" s="409"/>
      <c r="C268" s="223"/>
      <c r="D268" s="223"/>
      <c r="E268" s="223"/>
      <c r="F268" s="223"/>
      <c r="G268" s="223"/>
      <c r="H268" s="223"/>
      <c r="I268" s="223"/>
      <c r="J268" s="223"/>
      <c r="K268" s="223"/>
      <c r="L268" s="223"/>
      <c r="M268" s="223"/>
      <c r="N268" s="223"/>
      <c r="O268" s="223"/>
      <c r="P268" s="223"/>
      <c r="Q268" s="223"/>
      <c r="R268" s="223"/>
      <c r="S268" s="223"/>
      <c r="T268" s="223"/>
      <c r="U268" s="223"/>
      <c r="V268" s="223"/>
      <c r="W268" s="223"/>
      <c r="X268" s="223"/>
      <c r="Y268" s="223"/>
      <c r="Z268" s="223"/>
      <c r="AA268" s="223"/>
      <c r="AB268" s="223"/>
      <c r="AC268" s="223"/>
      <c r="AD268" s="223"/>
      <c r="AE268" s="223"/>
      <c r="AF268" s="223"/>
      <c r="AG268" s="223"/>
      <c r="AH268" s="223"/>
      <c r="AI268" s="223"/>
      <c r="AJ268" s="223"/>
      <c r="AK268" s="223"/>
      <c r="AL268" s="223"/>
      <c r="AM268" s="223"/>
      <c r="AN268" s="223"/>
      <c r="AO268" s="223"/>
      <c r="AP268" s="223"/>
      <c r="AQ268" s="223"/>
      <c r="AR268" s="223"/>
      <c r="AT268" s="410"/>
      <c r="AU268" s="124"/>
    </row>
    <row r="269" ht="15.75" customHeight="1">
      <c r="A269" s="223"/>
      <c r="B269" s="409"/>
      <c r="C269" s="223"/>
      <c r="D269" s="223"/>
      <c r="E269" s="223"/>
      <c r="F269" s="223"/>
      <c r="G269" s="223"/>
      <c r="H269" s="223"/>
      <c r="I269" s="223"/>
      <c r="J269" s="223"/>
      <c r="K269" s="223"/>
      <c r="L269" s="223"/>
      <c r="M269" s="223"/>
      <c r="N269" s="223"/>
      <c r="O269" s="223"/>
      <c r="P269" s="223"/>
      <c r="Q269" s="223"/>
      <c r="R269" s="223"/>
      <c r="S269" s="223"/>
      <c r="T269" s="223"/>
      <c r="U269" s="223"/>
      <c r="V269" s="223"/>
      <c r="W269" s="223"/>
      <c r="X269" s="223"/>
      <c r="Y269" s="223"/>
      <c r="Z269" s="223"/>
      <c r="AA269" s="223"/>
      <c r="AB269" s="223"/>
      <c r="AC269" s="223"/>
      <c r="AD269" s="223"/>
      <c r="AE269" s="223"/>
      <c r="AF269" s="223"/>
      <c r="AG269" s="223"/>
      <c r="AH269" s="223"/>
      <c r="AI269" s="223"/>
      <c r="AJ269" s="223"/>
      <c r="AK269" s="223"/>
      <c r="AL269" s="223"/>
      <c r="AM269" s="223"/>
      <c r="AN269" s="223"/>
      <c r="AO269" s="223"/>
      <c r="AP269" s="223"/>
      <c r="AQ269" s="223"/>
      <c r="AR269" s="223"/>
      <c r="AT269" s="410"/>
      <c r="AU269" s="124"/>
    </row>
    <row r="270" ht="15.75" customHeight="1">
      <c r="A270" s="223"/>
      <c r="B270" s="409"/>
      <c r="C270" s="223"/>
      <c r="D270" s="223"/>
      <c r="E270" s="223"/>
      <c r="F270" s="223"/>
      <c r="G270" s="223"/>
      <c r="H270" s="223"/>
      <c r="I270" s="223"/>
      <c r="J270" s="223"/>
      <c r="K270" s="223"/>
      <c r="L270" s="223"/>
      <c r="M270" s="223"/>
      <c r="N270" s="223"/>
      <c r="O270" s="223"/>
      <c r="P270" s="223"/>
      <c r="Q270" s="223"/>
      <c r="R270" s="223"/>
      <c r="S270" s="223"/>
      <c r="T270" s="223"/>
      <c r="U270" s="223"/>
      <c r="V270" s="223"/>
      <c r="W270" s="223"/>
      <c r="X270" s="223"/>
      <c r="Y270" s="223"/>
      <c r="Z270" s="223"/>
      <c r="AA270" s="223"/>
      <c r="AB270" s="223"/>
      <c r="AC270" s="223"/>
      <c r="AD270" s="223"/>
      <c r="AE270" s="223"/>
      <c r="AF270" s="223"/>
      <c r="AG270" s="223"/>
      <c r="AH270" s="223"/>
      <c r="AI270" s="223"/>
      <c r="AJ270" s="223"/>
      <c r="AK270" s="223"/>
      <c r="AL270" s="223"/>
      <c r="AM270" s="223"/>
      <c r="AN270" s="223"/>
      <c r="AO270" s="223"/>
      <c r="AP270" s="223"/>
      <c r="AQ270" s="223"/>
      <c r="AR270" s="223"/>
      <c r="AT270" s="410"/>
      <c r="AU270" s="124"/>
    </row>
    <row r="271" ht="15.75" customHeight="1">
      <c r="A271" s="223"/>
      <c r="B271" s="409"/>
      <c r="C271" s="223"/>
      <c r="D271" s="223"/>
      <c r="E271" s="223"/>
      <c r="F271" s="223"/>
      <c r="G271" s="223"/>
      <c r="H271" s="223"/>
      <c r="I271" s="223"/>
      <c r="J271" s="223"/>
      <c r="K271" s="223"/>
      <c r="L271" s="223"/>
      <c r="M271" s="223"/>
      <c r="N271" s="223"/>
      <c r="O271" s="223"/>
      <c r="P271" s="223"/>
      <c r="Q271" s="223"/>
      <c r="R271" s="223"/>
      <c r="S271" s="223"/>
      <c r="T271" s="223"/>
      <c r="U271" s="223"/>
      <c r="V271" s="223"/>
      <c r="W271" s="223"/>
      <c r="X271" s="223"/>
      <c r="Y271" s="223"/>
      <c r="Z271" s="223"/>
      <c r="AA271" s="223"/>
      <c r="AB271" s="223"/>
      <c r="AC271" s="223"/>
      <c r="AD271" s="223"/>
      <c r="AE271" s="223"/>
      <c r="AF271" s="223"/>
      <c r="AG271" s="223"/>
      <c r="AH271" s="223"/>
      <c r="AI271" s="223"/>
      <c r="AJ271" s="223"/>
      <c r="AK271" s="223"/>
      <c r="AL271" s="223"/>
      <c r="AM271" s="223"/>
      <c r="AN271" s="223"/>
      <c r="AO271" s="223"/>
      <c r="AP271" s="223"/>
      <c r="AQ271" s="223"/>
      <c r="AR271" s="223"/>
      <c r="AT271" s="410"/>
      <c r="AU271" s="124"/>
    </row>
    <row r="272" ht="15.75" customHeight="1">
      <c r="A272" s="223"/>
      <c r="B272" s="409"/>
      <c r="C272" s="223"/>
      <c r="D272" s="223"/>
      <c r="E272" s="223"/>
      <c r="F272" s="223"/>
      <c r="G272" s="223"/>
      <c r="H272" s="223"/>
      <c r="I272" s="223"/>
      <c r="J272" s="223"/>
      <c r="K272" s="223"/>
      <c r="L272" s="223"/>
      <c r="M272" s="223"/>
      <c r="N272" s="223"/>
      <c r="O272" s="223"/>
      <c r="P272" s="223"/>
      <c r="Q272" s="223"/>
      <c r="R272" s="223"/>
      <c r="S272" s="223"/>
      <c r="T272" s="223"/>
      <c r="U272" s="223"/>
      <c r="V272" s="223"/>
      <c r="W272" s="223"/>
      <c r="X272" s="223"/>
      <c r="Y272" s="223"/>
      <c r="Z272" s="223"/>
      <c r="AA272" s="223"/>
      <c r="AB272" s="223"/>
      <c r="AC272" s="223"/>
      <c r="AD272" s="223"/>
      <c r="AE272" s="223"/>
      <c r="AF272" s="223"/>
      <c r="AG272" s="223"/>
      <c r="AH272" s="223"/>
      <c r="AI272" s="223"/>
      <c r="AJ272" s="223"/>
      <c r="AK272" s="223"/>
      <c r="AL272" s="223"/>
      <c r="AM272" s="223"/>
      <c r="AN272" s="223"/>
      <c r="AO272" s="223"/>
      <c r="AP272" s="223"/>
      <c r="AQ272" s="223"/>
      <c r="AR272" s="223"/>
      <c r="AT272" s="410"/>
      <c r="AU272" s="124"/>
    </row>
    <row r="273" ht="15.75" customHeight="1">
      <c r="A273" s="223"/>
      <c r="B273" s="409"/>
      <c r="C273" s="223"/>
      <c r="D273" s="223"/>
      <c r="E273" s="223"/>
      <c r="F273" s="223"/>
      <c r="G273" s="223"/>
      <c r="H273" s="223"/>
      <c r="I273" s="223"/>
      <c r="J273" s="223"/>
      <c r="K273" s="223"/>
      <c r="L273" s="223"/>
      <c r="M273" s="223"/>
      <c r="N273" s="223"/>
      <c r="O273" s="223"/>
      <c r="P273" s="223"/>
      <c r="Q273" s="223"/>
      <c r="R273" s="223"/>
      <c r="S273" s="223"/>
      <c r="T273" s="223"/>
      <c r="U273" s="223"/>
      <c r="V273" s="223"/>
      <c r="W273" s="223"/>
      <c r="X273" s="223"/>
      <c r="Y273" s="223"/>
      <c r="Z273" s="223"/>
      <c r="AA273" s="223"/>
      <c r="AB273" s="223"/>
      <c r="AC273" s="223"/>
      <c r="AD273" s="223"/>
      <c r="AE273" s="223"/>
      <c r="AF273" s="223"/>
      <c r="AG273" s="223"/>
      <c r="AH273" s="223"/>
      <c r="AI273" s="223"/>
      <c r="AJ273" s="223"/>
      <c r="AK273" s="223"/>
      <c r="AL273" s="223"/>
      <c r="AM273" s="223"/>
      <c r="AN273" s="223"/>
      <c r="AO273" s="223"/>
      <c r="AP273" s="223"/>
      <c r="AQ273" s="223"/>
      <c r="AR273" s="223"/>
      <c r="AT273" s="410"/>
      <c r="AU273" s="124"/>
    </row>
    <row r="274" ht="15.75" customHeight="1">
      <c r="A274" s="223"/>
      <c r="B274" s="409"/>
      <c r="C274" s="223"/>
      <c r="D274" s="223"/>
      <c r="E274" s="223"/>
      <c r="F274" s="223"/>
      <c r="G274" s="223"/>
      <c r="H274" s="223"/>
      <c r="I274" s="223"/>
      <c r="J274" s="223"/>
      <c r="K274" s="223"/>
      <c r="L274" s="223"/>
      <c r="M274" s="223"/>
      <c r="N274" s="223"/>
      <c r="O274" s="223"/>
      <c r="P274" s="223"/>
      <c r="Q274" s="223"/>
      <c r="R274" s="223"/>
      <c r="S274" s="223"/>
      <c r="T274" s="223"/>
      <c r="U274" s="223"/>
      <c r="V274" s="223"/>
      <c r="W274" s="223"/>
      <c r="X274" s="223"/>
      <c r="Y274" s="223"/>
      <c r="Z274" s="223"/>
      <c r="AA274" s="223"/>
      <c r="AB274" s="223"/>
      <c r="AC274" s="223"/>
      <c r="AD274" s="223"/>
      <c r="AE274" s="223"/>
      <c r="AF274" s="223"/>
      <c r="AG274" s="223"/>
      <c r="AH274" s="223"/>
      <c r="AI274" s="223"/>
      <c r="AJ274" s="223"/>
      <c r="AK274" s="223"/>
      <c r="AL274" s="223"/>
      <c r="AM274" s="223"/>
      <c r="AN274" s="223"/>
      <c r="AO274" s="223"/>
      <c r="AP274" s="223"/>
      <c r="AQ274" s="223"/>
      <c r="AR274" s="223"/>
      <c r="AT274" s="410"/>
      <c r="AU274" s="124"/>
    </row>
    <row r="275" ht="15.75" customHeight="1">
      <c r="A275" s="223"/>
      <c r="B275" s="409"/>
      <c r="C275" s="223"/>
      <c r="D275" s="223"/>
      <c r="E275" s="223"/>
      <c r="F275" s="223"/>
      <c r="G275" s="223"/>
      <c r="H275" s="223"/>
      <c r="I275" s="223"/>
      <c r="J275" s="223"/>
      <c r="K275" s="223"/>
      <c r="L275" s="223"/>
      <c r="M275" s="223"/>
      <c r="N275" s="223"/>
      <c r="O275" s="223"/>
      <c r="P275" s="223"/>
      <c r="Q275" s="223"/>
      <c r="R275" s="223"/>
      <c r="S275" s="223"/>
      <c r="T275" s="223"/>
      <c r="U275" s="223"/>
      <c r="V275" s="223"/>
      <c r="W275" s="223"/>
      <c r="X275" s="223"/>
      <c r="Y275" s="223"/>
      <c r="Z275" s="223"/>
      <c r="AA275" s="223"/>
      <c r="AB275" s="223"/>
      <c r="AC275" s="223"/>
      <c r="AD275" s="223"/>
      <c r="AE275" s="223"/>
      <c r="AF275" s="223"/>
      <c r="AG275" s="223"/>
      <c r="AH275" s="223"/>
      <c r="AI275" s="223"/>
      <c r="AJ275" s="223"/>
      <c r="AK275" s="223"/>
      <c r="AL275" s="223"/>
      <c r="AM275" s="223"/>
      <c r="AN275" s="223"/>
      <c r="AO275" s="223"/>
      <c r="AP275" s="223"/>
      <c r="AQ275" s="223"/>
      <c r="AR275" s="223"/>
      <c r="AT275" s="410"/>
      <c r="AU275" s="124"/>
    </row>
    <row r="276" ht="15.75" customHeight="1">
      <c r="A276" s="223"/>
      <c r="B276" s="409"/>
      <c r="C276" s="223"/>
      <c r="D276" s="223"/>
      <c r="E276" s="223"/>
      <c r="F276" s="223"/>
      <c r="G276" s="223"/>
      <c r="H276" s="223"/>
      <c r="I276" s="223"/>
      <c r="J276" s="223"/>
      <c r="K276" s="223"/>
      <c r="L276" s="223"/>
      <c r="M276" s="223"/>
      <c r="N276" s="223"/>
      <c r="O276" s="223"/>
      <c r="P276" s="223"/>
      <c r="Q276" s="223"/>
      <c r="R276" s="223"/>
      <c r="S276" s="223"/>
      <c r="T276" s="223"/>
      <c r="U276" s="223"/>
      <c r="V276" s="223"/>
      <c r="W276" s="223"/>
      <c r="X276" s="223"/>
      <c r="Y276" s="223"/>
      <c r="Z276" s="223"/>
      <c r="AA276" s="223"/>
      <c r="AB276" s="223"/>
      <c r="AC276" s="223"/>
      <c r="AD276" s="223"/>
      <c r="AE276" s="223"/>
      <c r="AF276" s="223"/>
      <c r="AG276" s="223"/>
      <c r="AH276" s="223"/>
      <c r="AI276" s="223"/>
      <c r="AJ276" s="223"/>
      <c r="AK276" s="223"/>
      <c r="AL276" s="223"/>
      <c r="AM276" s="223"/>
      <c r="AN276" s="223"/>
      <c r="AO276" s="223"/>
      <c r="AP276" s="223"/>
      <c r="AQ276" s="223"/>
      <c r="AR276" s="223"/>
      <c r="AT276" s="410"/>
      <c r="AU276" s="124"/>
    </row>
    <row r="277" ht="15.75" customHeight="1">
      <c r="A277" s="223"/>
      <c r="B277" s="409"/>
      <c r="C277" s="223"/>
      <c r="D277" s="223"/>
      <c r="E277" s="223"/>
      <c r="F277" s="223"/>
      <c r="G277" s="223"/>
      <c r="H277" s="223"/>
      <c r="I277" s="223"/>
      <c r="J277" s="223"/>
      <c r="K277" s="223"/>
      <c r="L277" s="223"/>
      <c r="M277" s="223"/>
      <c r="N277" s="223"/>
      <c r="O277" s="223"/>
      <c r="P277" s="223"/>
      <c r="Q277" s="223"/>
      <c r="R277" s="223"/>
      <c r="S277" s="223"/>
      <c r="T277" s="223"/>
      <c r="U277" s="223"/>
      <c r="V277" s="223"/>
      <c r="W277" s="223"/>
      <c r="X277" s="223"/>
      <c r="Y277" s="223"/>
      <c r="Z277" s="223"/>
      <c r="AA277" s="223"/>
      <c r="AB277" s="223"/>
      <c r="AC277" s="223"/>
      <c r="AD277" s="223"/>
      <c r="AE277" s="223"/>
      <c r="AF277" s="223"/>
      <c r="AG277" s="223"/>
      <c r="AH277" s="223"/>
      <c r="AI277" s="223"/>
      <c r="AJ277" s="223"/>
      <c r="AK277" s="223"/>
      <c r="AL277" s="223"/>
      <c r="AM277" s="223"/>
      <c r="AN277" s="223"/>
      <c r="AO277" s="223"/>
      <c r="AP277" s="223"/>
      <c r="AQ277" s="223"/>
      <c r="AR277" s="223"/>
      <c r="AT277" s="410"/>
      <c r="AU277" s="124"/>
    </row>
    <row r="278" ht="15.75" customHeight="1">
      <c r="A278" s="223"/>
      <c r="B278" s="409"/>
      <c r="C278" s="223"/>
      <c r="D278" s="223"/>
      <c r="E278" s="223"/>
      <c r="F278" s="223"/>
      <c r="G278" s="223"/>
      <c r="H278" s="223"/>
      <c r="I278" s="223"/>
      <c r="J278" s="223"/>
      <c r="K278" s="223"/>
      <c r="L278" s="223"/>
      <c r="M278" s="223"/>
      <c r="N278" s="223"/>
      <c r="O278" s="223"/>
      <c r="P278" s="223"/>
      <c r="Q278" s="223"/>
      <c r="R278" s="223"/>
      <c r="S278" s="223"/>
      <c r="T278" s="223"/>
      <c r="U278" s="223"/>
      <c r="V278" s="223"/>
      <c r="W278" s="223"/>
      <c r="X278" s="223"/>
      <c r="Y278" s="223"/>
      <c r="Z278" s="223"/>
      <c r="AA278" s="223"/>
      <c r="AB278" s="223"/>
      <c r="AC278" s="223"/>
      <c r="AD278" s="223"/>
      <c r="AE278" s="223"/>
      <c r="AF278" s="223"/>
      <c r="AG278" s="223"/>
      <c r="AH278" s="223"/>
      <c r="AI278" s="223"/>
      <c r="AJ278" s="223"/>
      <c r="AK278" s="223"/>
      <c r="AL278" s="223"/>
      <c r="AM278" s="223"/>
      <c r="AN278" s="223"/>
      <c r="AO278" s="223"/>
      <c r="AP278" s="223"/>
      <c r="AQ278" s="223"/>
      <c r="AR278" s="223"/>
      <c r="AT278" s="410"/>
      <c r="AU278" s="124"/>
    </row>
    <row r="279" ht="15.75" customHeight="1">
      <c r="A279" s="223"/>
      <c r="B279" s="409"/>
      <c r="C279" s="223"/>
      <c r="D279" s="223"/>
      <c r="E279" s="223"/>
      <c r="F279" s="223"/>
      <c r="G279" s="223"/>
      <c r="H279" s="223"/>
      <c r="I279" s="223"/>
      <c r="J279" s="223"/>
      <c r="K279" s="223"/>
      <c r="L279" s="223"/>
      <c r="M279" s="223"/>
      <c r="N279" s="223"/>
      <c r="O279" s="223"/>
      <c r="P279" s="223"/>
      <c r="Q279" s="223"/>
      <c r="R279" s="223"/>
      <c r="S279" s="223"/>
      <c r="T279" s="223"/>
      <c r="U279" s="223"/>
      <c r="V279" s="223"/>
      <c r="W279" s="223"/>
      <c r="X279" s="223"/>
      <c r="Y279" s="223"/>
      <c r="Z279" s="223"/>
      <c r="AA279" s="223"/>
      <c r="AB279" s="223"/>
      <c r="AC279" s="223"/>
      <c r="AD279" s="223"/>
      <c r="AE279" s="223"/>
      <c r="AF279" s="223"/>
      <c r="AG279" s="223"/>
      <c r="AH279" s="223"/>
      <c r="AI279" s="223"/>
      <c r="AJ279" s="223"/>
      <c r="AK279" s="223"/>
      <c r="AL279" s="223"/>
      <c r="AM279" s="223"/>
      <c r="AN279" s="223"/>
      <c r="AO279" s="223"/>
      <c r="AP279" s="223"/>
      <c r="AQ279" s="223"/>
      <c r="AR279" s="223"/>
      <c r="AT279" s="410"/>
      <c r="AU279" s="124"/>
    </row>
    <row r="280" ht="15.75" customHeight="1">
      <c r="A280" s="223"/>
      <c r="B280" s="409"/>
      <c r="C280" s="223"/>
      <c r="D280" s="223"/>
      <c r="E280" s="223"/>
      <c r="F280" s="223"/>
      <c r="G280" s="223"/>
      <c r="H280" s="223"/>
      <c r="I280" s="223"/>
      <c r="J280" s="223"/>
      <c r="K280" s="223"/>
      <c r="L280" s="223"/>
      <c r="M280" s="223"/>
      <c r="N280" s="223"/>
      <c r="O280" s="223"/>
      <c r="P280" s="223"/>
      <c r="Q280" s="223"/>
      <c r="R280" s="223"/>
      <c r="S280" s="223"/>
      <c r="T280" s="223"/>
      <c r="U280" s="223"/>
      <c r="V280" s="223"/>
      <c r="W280" s="223"/>
      <c r="X280" s="223"/>
      <c r="Y280" s="223"/>
      <c r="Z280" s="223"/>
      <c r="AA280" s="223"/>
      <c r="AB280" s="223"/>
      <c r="AC280" s="223"/>
      <c r="AD280" s="223"/>
      <c r="AE280" s="223"/>
      <c r="AF280" s="223"/>
      <c r="AG280" s="223"/>
      <c r="AH280" s="223"/>
      <c r="AI280" s="223"/>
      <c r="AJ280" s="223"/>
      <c r="AK280" s="223"/>
      <c r="AL280" s="223"/>
      <c r="AM280" s="223"/>
      <c r="AN280" s="223"/>
      <c r="AO280" s="223"/>
      <c r="AP280" s="223"/>
      <c r="AQ280" s="223"/>
      <c r="AR280" s="223"/>
      <c r="AT280" s="410"/>
      <c r="AU280" s="124"/>
    </row>
    <row r="281" ht="15.75" customHeight="1">
      <c r="A281" s="223"/>
      <c r="B281" s="409"/>
      <c r="C281" s="223"/>
      <c r="D281" s="223"/>
      <c r="E281" s="223"/>
      <c r="F281" s="223"/>
      <c r="G281" s="223"/>
      <c r="H281" s="223"/>
      <c r="I281" s="223"/>
      <c r="J281" s="223"/>
      <c r="K281" s="223"/>
      <c r="L281" s="223"/>
      <c r="M281" s="223"/>
      <c r="N281" s="223"/>
      <c r="O281" s="223"/>
      <c r="P281" s="223"/>
      <c r="Q281" s="223"/>
      <c r="R281" s="223"/>
      <c r="S281" s="223"/>
      <c r="T281" s="223"/>
      <c r="U281" s="223"/>
      <c r="V281" s="223"/>
      <c r="W281" s="223"/>
      <c r="X281" s="223"/>
      <c r="Y281" s="223"/>
      <c r="Z281" s="223"/>
      <c r="AA281" s="223"/>
      <c r="AB281" s="223"/>
      <c r="AC281" s="223"/>
      <c r="AD281" s="223"/>
      <c r="AE281" s="223"/>
      <c r="AF281" s="223"/>
      <c r="AG281" s="223"/>
      <c r="AH281" s="223"/>
      <c r="AI281" s="223"/>
      <c r="AJ281" s="223"/>
      <c r="AK281" s="223"/>
      <c r="AL281" s="223"/>
      <c r="AM281" s="223"/>
      <c r="AN281" s="223"/>
      <c r="AO281" s="223"/>
      <c r="AP281" s="223"/>
      <c r="AQ281" s="223"/>
      <c r="AR281" s="223"/>
      <c r="AT281" s="410"/>
      <c r="AU281" s="124"/>
    </row>
    <row r="282" ht="15.75" customHeight="1">
      <c r="A282" s="223"/>
      <c r="B282" s="409"/>
      <c r="C282" s="223"/>
      <c r="D282" s="223"/>
      <c r="E282" s="223"/>
      <c r="F282" s="223"/>
      <c r="G282" s="223"/>
      <c r="H282" s="223"/>
      <c r="I282" s="223"/>
      <c r="J282" s="223"/>
      <c r="K282" s="223"/>
      <c r="L282" s="223"/>
      <c r="M282" s="223"/>
      <c r="N282" s="223"/>
      <c r="O282" s="223"/>
      <c r="P282" s="223"/>
      <c r="Q282" s="223"/>
      <c r="R282" s="223"/>
      <c r="S282" s="223"/>
      <c r="T282" s="223"/>
      <c r="U282" s="223"/>
      <c r="V282" s="223"/>
      <c r="W282" s="223"/>
      <c r="X282" s="223"/>
      <c r="Y282" s="223"/>
      <c r="Z282" s="223"/>
      <c r="AA282" s="223"/>
      <c r="AB282" s="223"/>
      <c r="AC282" s="223"/>
      <c r="AD282" s="223"/>
      <c r="AE282" s="223"/>
      <c r="AF282" s="223"/>
      <c r="AG282" s="223"/>
      <c r="AH282" s="223"/>
      <c r="AI282" s="223"/>
      <c r="AJ282" s="223"/>
      <c r="AK282" s="223"/>
      <c r="AL282" s="223"/>
      <c r="AM282" s="223"/>
      <c r="AN282" s="223"/>
      <c r="AO282" s="223"/>
      <c r="AP282" s="223"/>
      <c r="AQ282" s="223"/>
      <c r="AR282" s="223"/>
      <c r="AT282" s="410"/>
      <c r="AU282" s="124"/>
    </row>
    <row r="283" ht="15.75" customHeight="1">
      <c r="A283" s="223"/>
      <c r="B283" s="409"/>
      <c r="C283" s="223"/>
      <c r="D283" s="223"/>
      <c r="E283" s="223"/>
      <c r="F283" s="223"/>
      <c r="G283" s="223"/>
      <c r="H283" s="223"/>
      <c r="I283" s="223"/>
      <c r="J283" s="223"/>
      <c r="K283" s="223"/>
      <c r="L283" s="223"/>
      <c r="M283" s="223"/>
      <c r="N283" s="223"/>
      <c r="O283" s="223"/>
      <c r="P283" s="223"/>
      <c r="Q283" s="223"/>
      <c r="R283" s="223"/>
      <c r="S283" s="223"/>
      <c r="T283" s="223"/>
      <c r="U283" s="223"/>
      <c r="V283" s="223"/>
      <c r="W283" s="223"/>
      <c r="X283" s="223"/>
      <c r="Y283" s="223"/>
      <c r="Z283" s="223"/>
      <c r="AA283" s="223"/>
      <c r="AB283" s="223"/>
      <c r="AC283" s="223"/>
      <c r="AD283" s="223"/>
      <c r="AE283" s="223"/>
      <c r="AF283" s="223"/>
      <c r="AG283" s="223"/>
      <c r="AH283" s="223"/>
      <c r="AI283" s="223"/>
      <c r="AJ283" s="223"/>
      <c r="AK283" s="223"/>
      <c r="AL283" s="223"/>
      <c r="AM283" s="223"/>
      <c r="AN283" s="223"/>
      <c r="AO283" s="223"/>
      <c r="AP283" s="223"/>
      <c r="AQ283" s="223"/>
      <c r="AR283" s="223"/>
      <c r="AT283" s="410"/>
      <c r="AU283" s="124"/>
    </row>
    <row r="284" ht="15.75" customHeight="1">
      <c r="A284" s="223"/>
      <c r="B284" s="409"/>
      <c r="C284" s="223"/>
      <c r="D284" s="223"/>
      <c r="E284" s="223"/>
      <c r="F284" s="223"/>
      <c r="G284" s="223"/>
      <c r="H284" s="223"/>
      <c r="I284" s="223"/>
      <c r="J284" s="223"/>
      <c r="K284" s="223"/>
      <c r="L284" s="223"/>
      <c r="M284" s="223"/>
      <c r="N284" s="223"/>
      <c r="O284" s="223"/>
      <c r="P284" s="223"/>
      <c r="Q284" s="223"/>
      <c r="R284" s="223"/>
      <c r="S284" s="223"/>
      <c r="T284" s="223"/>
      <c r="U284" s="223"/>
      <c r="V284" s="223"/>
      <c r="W284" s="223"/>
      <c r="X284" s="223"/>
      <c r="Y284" s="223"/>
      <c r="Z284" s="223"/>
      <c r="AA284" s="223"/>
      <c r="AB284" s="223"/>
      <c r="AC284" s="223"/>
      <c r="AD284" s="223"/>
      <c r="AE284" s="223"/>
      <c r="AF284" s="223"/>
      <c r="AG284" s="223"/>
      <c r="AH284" s="223"/>
      <c r="AI284" s="223"/>
      <c r="AJ284" s="223"/>
      <c r="AK284" s="223"/>
      <c r="AL284" s="223"/>
      <c r="AM284" s="223"/>
      <c r="AN284" s="223"/>
      <c r="AO284" s="223"/>
      <c r="AP284" s="223"/>
      <c r="AQ284" s="223"/>
      <c r="AR284" s="223"/>
      <c r="AT284" s="410"/>
      <c r="AU284" s="124"/>
    </row>
    <row r="285" ht="15.75" customHeight="1">
      <c r="A285" s="223"/>
      <c r="B285" s="409"/>
      <c r="C285" s="223"/>
      <c r="D285" s="223"/>
      <c r="E285" s="223"/>
      <c r="F285" s="223"/>
      <c r="G285" s="223"/>
      <c r="H285" s="223"/>
      <c r="I285" s="223"/>
      <c r="J285" s="223"/>
      <c r="K285" s="223"/>
      <c r="L285" s="223"/>
      <c r="M285" s="223"/>
      <c r="N285" s="223"/>
      <c r="O285" s="223"/>
      <c r="P285" s="223"/>
      <c r="Q285" s="223"/>
      <c r="R285" s="223"/>
      <c r="S285" s="223"/>
      <c r="T285" s="223"/>
      <c r="U285" s="223"/>
      <c r="V285" s="223"/>
      <c r="W285" s="223"/>
      <c r="X285" s="223"/>
      <c r="Y285" s="223"/>
      <c r="Z285" s="223"/>
      <c r="AA285" s="223"/>
      <c r="AB285" s="223"/>
      <c r="AC285" s="223"/>
      <c r="AD285" s="223"/>
      <c r="AE285" s="223"/>
      <c r="AF285" s="223"/>
      <c r="AG285" s="223"/>
      <c r="AH285" s="223"/>
      <c r="AI285" s="223"/>
      <c r="AJ285" s="223"/>
      <c r="AK285" s="223"/>
      <c r="AL285" s="223"/>
      <c r="AM285" s="223"/>
      <c r="AN285" s="223"/>
      <c r="AO285" s="223"/>
      <c r="AP285" s="223"/>
      <c r="AQ285" s="223"/>
      <c r="AR285" s="223"/>
      <c r="AT285" s="410"/>
      <c r="AU285" s="124"/>
    </row>
    <row r="286" ht="15.75" customHeight="1">
      <c r="A286" s="223"/>
      <c r="B286" s="409"/>
      <c r="C286" s="223"/>
      <c r="D286" s="223"/>
      <c r="E286" s="223"/>
      <c r="F286" s="223"/>
      <c r="G286" s="223"/>
      <c r="H286" s="223"/>
      <c r="I286" s="223"/>
      <c r="J286" s="223"/>
      <c r="K286" s="223"/>
      <c r="L286" s="223"/>
      <c r="M286" s="223"/>
      <c r="N286" s="223"/>
      <c r="O286" s="223"/>
      <c r="P286" s="223"/>
      <c r="Q286" s="223"/>
      <c r="R286" s="223"/>
      <c r="S286" s="223"/>
      <c r="T286" s="223"/>
      <c r="U286" s="223"/>
      <c r="V286" s="223"/>
      <c r="W286" s="223"/>
      <c r="X286" s="223"/>
      <c r="Y286" s="223"/>
      <c r="Z286" s="223"/>
      <c r="AA286" s="223"/>
      <c r="AB286" s="223"/>
      <c r="AC286" s="223"/>
      <c r="AD286" s="223"/>
      <c r="AE286" s="223"/>
      <c r="AF286" s="223"/>
      <c r="AG286" s="223"/>
      <c r="AH286" s="223"/>
      <c r="AI286" s="223"/>
      <c r="AJ286" s="223"/>
      <c r="AK286" s="223"/>
      <c r="AL286" s="223"/>
      <c r="AM286" s="223"/>
      <c r="AN286" s="223"/>
      <c r="AO286" s="223"/>
      <c r="AP286" s="223"/>
      <c r="AQ286" s="223"/>
      <c r="AR286" s="223"/>
      <c r="AT286" s="410"/>
      <c r="AU286" s="124"/>
    </row>
    <row r="287" ht="15.75" customHeight="1">
      <c r="A287" s="223"/>
      <c r="B287" s="409"/>
      <c r="C287" s="223"/>
      <c r="D287" s="223"/>
      <c r="E287" s="223"/>
      <c r="F287" s="223"/>
      <c r="G287" s="223"/>
      <c r="H287" s="223"/>
      <c r="I287" s="223"/>
      <c r="J287" s="223"/>
      <c r="K287" s="223"/>
      <c r="L287" s="223"/>
      <c r="M287" s="223"/>
      <c r="N287" s="223"/>
      <c r="O287" s="223"/>
      <c r="P287" s="223"/>
      <c r="Q287" s="223"/>
      <c r="R287" s="223"/>
      <c r="S287" s="223"/>
      <c r="T287" s="223"/>
      <c r="U287" s="223"/>
      <c r="V287" s="223"/>
      <c r="W287" s="223"/>
      <c r="X287" s="223"/>
      <c r="Y287" s="223"/>
      <c r="Z287" s="223"/>
      <c r="AA287" s="223"/>
      <c r="AB287" s="223"/>
      <c r="AC287" s="223"/>
      <c r="AD287" s="223"/>
      <c r="AE287" s="223"/>
      <c r="AF287" s="223"/>
      <c r="AG287" s="223"/>
      <c r="AH287" s="223"/>
      <c r="AI287" s="223"/>
      <c r="AJ287" s="223"/>
      <c r="AK287" s="223"/>
      <c r="AL287" s="223"/>
      <c r="AM287" s="223"/>
      <c r="AN287" s="223"/>
      <c r="AO287" s="223"/>
      <c r="AP287" s="223"/>
      <c r="AQ287" s="223"/>
      <c r="AR287" s="223"/>
      <c r="AT287" s="410"/>
      <c r="AU287" s="124"/>
    </row>
    <row r="288" ht="15.75" customHeight="1">
      <c r="A288" s="223"/>
      <c r="B288" s="409"/>
      <c r="C288" s="223"/>
      <c r="D288" s="223"/>
      <c r="E288" s="223"/>
      <c r="F288" s="223"/>
      <c r="G288" s="223"/>
      <c r="H288" s="223"/>
      <c r="I288" s="223"/>
      <c r="J288" s="223"/>
      <c r="K288" s="223"/>
      <c r="L288" s="223"/>
      <c r="M288" s="223"/>
      <c r="N288" s="223"/>
      <c r="O288" s="223"/>
      <c r="P288" s="223"/>
      <c r="Q288" s="223"/>
      <c r="R288" s="223"/>
      <c r="S288" s="223"/>
      <c r="T288" s="223"/>
      <c r="U288" s="223"/>
      <c r="V288" s="223"/>
      <c r="W288" s="223"/>
      <c r="X288" s="223"/>
      <c r="Y288" s="223"/>
      <c r="Z288" s="223"/>
      <c r="AA288" s="223"/>
      <c r="AB288" s="223"/>
      <c r="AC288" s="223"/>
      <c r="AD288" s="223"/>
      <c r="AE288" s="223"/>
      <c r="AF288" s="223"/>
      <c r="AG288" s="223"/>
      <c r="AH288" s="223"/>
      <c r="AI288" s="223"/>
      <c r="AJ288" s="223"/>
      <c r="AK288" s="223"/>
      <c r="AL288" s="223"/>
      <c r="AM288" s="223"/>
      <c r="AN288" s="223"/>
      <c r="AO288" s="223"/>
      <c r="AP288" s="223"/>
      <c r="AQ288" s="223"/>
      <c r="AR288" s="223"/>
      <c r="AT288" s="410"/>
      <c r="AU288" s="124"/>
    </row>
    <row r="289" ht="15.75" customHeight="1">
      <c r="A289" s="223"/>
      <c r="B289" s="409"/>
      <c r="C289" s="223"/>
      <c r="D289" s="223"/>
      <c r="E289" s="223"/>
      <c r="F289" s="223"/>
      <c r="G289" s="223"/>
      <c r="H289" s="223"/>
      <c r="I289" s="223"/>
      <c r="J289" s="223"/>
      <c r="K289" s="223"/>
      <c r="L289" s="223"/>
      <c r="M289" s="223"/>
      <c r="N289" s="223"/>
      <c r="O289" s="223"/>
      <c r="P289" s="223"/>
      <c r="Q289" s="223"/>
      <c r="R289" s="223"/>
      <c r="S289" s="223"/>
      <c r="T289" s="223"/>
      <c r="U289" s="223"/>
      <c r="V289" s="223"/>
      <c r="W289" s="223"/>
      <c r="X289" s="223"/>
      <c r="Y289" s="223"/>
      <c r="Z289" s="223"/>
      <c r="AA289" s="223"/>
      <c r="AB289" s="223"/>
      <c r="AC289" s="223"/>
      <c r="AD289" s="223"/>
      <c r="AE289" s="223"/>
      <c r="AF289" s="223"/>
      <c r="AG289" s="223"/>
      <c r="AH289" s="223"/>
      <c r="AI289" s="223"/>
      <c r="AJ289" s="223"/>
      <c r="AK289" s="223"/>
      <c r="AL289" s="223"/>
      <c r="AM289" s="223"/>
      <c r="AN289" s="223"/>
      <c r="AO289" s="223"/>
      <c r="AP289" s="223"/>
      <c r="AQ289" s="223"/>
      <c r="AR289" s="223"/>
      <c r="AT289" s="410"/>
      <c r="AU289" s="124"/>
    </row>
    <row r="290" ht="15.75" customHeight="1">
      <c r="A290" s="223"/>
      <c r="B290" s="409"/>
      <c r="C290" s="223"/>
      <c r="D290" s="223"/>
      <c r="E290" s="223"/>
      <c r="F290" s="223"/>
      <c r="G290" s="223"/>
      <c r="H290" s="223"/>
      <c r="I290" s="223"/>
      <c r="J290" s="223"/>
      <c r="K290" s="223"/>
      <c r="L290" s="223"/>
      <c r="M290" s="223"/>
      <c r="N290" s="223"/>
      <c r="O290" s="223"/>
      <c r="P290" s="223"/>
      <c r="Q290" s="223"/>
      <c r="R290" s="223"/>
      <c r="S290" s="223"/>
      <c r="T290" s="223"/>
      <c r="U290" s="223"/>
      <c r="V290" s="223"/>
      <c r="W290" s="223"/>
      <c r="X290" s="223"/>
      <c r="Y290" s="223"/>
      <c r="Z290" s="223"/>
      <c r="AA290" s="223"/>
      <c r="AB290" s="223"/>
      <c r="AC290" s="223"/>
      <c r="AD290" s="223"/>
      <c r="AE290" s="223"/>
      <c r="AF290" s="223"/>
      <c r="AG290" s="223"/>
      <c r="AH290" s="223"/>
      <c r="AI290" s="223"/>
      <c r="AJ290" s="223"/>
      <c r="AK290" s="223"/>
      <c r="AL290" s="223"/>
      <c r="AM290" s="223"/>
      <c r="AN290" s="223"/>
      <c r="AO290" s="223"/>
      <c r="AP290" s="223"/>
      <c r="AQ290" s="223"/>
      <c r="AR290" s="223"/>
      <c r="AT290" s="410"/>
      <c r="AU290" s="124"/>
    </row>
    <row r="291" ht="15.75" customHeight="1">
      <c r="A291" s="223"/>
      <c r="B291" s="409"/>
      <c r="C291" s="223"/>
      <c r="D291" s="223"/>
      <c r="E291" s="223"/>
      <c r="F291" s="223"/>
      <c r="G291" s="223"/>
      <c r="H291" s="223"/>
      <c r="I291" s="223"/>
      <c r="J291" s="223"/>
      <c r="K291" s="223"/>
      <c r="L291" s="223"/>
      <c r="M291" s="223"/>
      <c r="N291" s="223"/>
      <c r="O291" s="223"/>
      <c r="P291" s="223"/>
      <c r="Q291" s="223"/>
      <c r="R291" s="223"/>
      <c r="S291" s="223"/>
      <c r="T291" s="223"/>
      <c r="U291" s="223"/>
      <c r="V291" s="223"/>
      <c r="W291" s="223"/>
      <c r="X291" s="223"/>
      <c r="Y291" s="223"/>
      <c r="Z291" s="223"/>
      <c r="AA291" s="223"/>
      <c r="AB291" s="223"/>
      <c r="AC291" s="223"/>
      <c r="AD291" s="223"/>
      <c r="AE291" s="223"/>
      <c r="AF291" s="223"/>
      <c r="AG291" s="223"/>
      <c r="AH291" s="223"/>
      <c r="AI291" s="223"/>
      <c r="AJ291" s="223"/>
      <c r="AK291" s="223"/>
      <c r="AL291" s="223"/>
      <c r="AM291" s="223"/>
      <c r="AN291" s="223"/>
      <c r="AO291" s="223"/>
      <c r="AP291" s="223"/>
      <c r="AQ291" s="223"/>
      <c r="AR291" s="223"/>
      <c r="AT291" s="410"/>
      <c r="AU291" s="124"/>
    </row>
    <row r="292" ht="15.75" customHeight="1">
      <c r="A292" s="223"/>
      <c r="B292" s="409"/>
      <c r="C292" s="223"/>
      <c r="D292" s="223"/>
      <c r="E292" s="223"/>
      <c r="F292" s="223"/>
      <c r="G292" s="223"/>
      <c r="H292" s="223"/>
      <c r="I292" s="223"/>
      <c r="J292" s="223"/>
      <c r="K292" s="223"/>
      <c r="L292" s="223"/>
      <c r="M292" s="223"/>
      <c r="N292" s="223"/>
      <c r="O292" s="223"/>
      <c r="P292" s="223"/>
      <c r="Q292" s="223"/>
      <c r="R292" s="223"/>
      <c r="S292" s="223"/>
      <c r="T292" s="223"/>
      <c r="U292" s="223"/>
      <c r="V292" s="223"/>
      <c r="W292" s="223"/>
      <c r="X292" s="223"/>
      <c r="Y292" s="223"/>
      <c r="Z292" s="223"/>
      <c r="AA292" s="223"/>
      <c r="AB292" s="223"/>
      <c r="AC292" s="223"/>
      <c r="AD292" s="223"/>
      <c r="AE292" s="223"/>
      <c r="AF292" s="223"/>
      <c r="AG292" s="223"/>
      <c r="AH292" s="223"/>
      <c r="AI292" s="223"/>
      <c r="AJ292" s="223"/>
      <c r="AK292" s="223"/>
      <c r="AL292" s="223"/>
      <c r="AM292" s="223"/>
      <c r="AN292" s="223"/>
      <c r="AO292" s="223"/>
      <c r="AP292" s="223"/>
      <c r="AQ292" s="223"/>
      <c r="AR292" s="223"/>
      <c r="AT292" s="410"/>
      <c r="AU292" s="124"/>
    </row>
    <row r="293" ht="15.75" customHeight="1">
      <c r="A293" s="223"/>
      <c r="B293" s="409"/>
      <c r="C293" s="223"/>
      <c r="D293" s="223"/>
      <c r="E293" s="223"/>
      <c r="F293" s="223"/>
      <c r="G293" s="223"/>
      <c r="H293" s="223"/>
      <c r="I293" s="223"/>
      <c r="J293" s="223"/>
      <c r="K293" s="223"/>
      <c r="L293" s="223"/>
      <c r="M293" s="223"/>
      <c r="N293" s="223"/>
      <c r="O293" s="223"/>
      <c r="P293" s="223"/>
      <c r="Q293" s="223"/>
      <c r="R293" s="223"/>
      <c r="S293" s="223"/>
      <c r="T293" s="223"/>
      <c r="U293" s="223"/>
      <c r="V293" s="223"/>
      <c r="W293" s="223"/>
      <c r="X293" s="223"/>
      <c r="Y293" s="223"/>
      <c r="Z293" s="223"/>
      <c r="AA293" s="223"/>
      <c r="AB293" s="223"/>
      <c r="AC293" s="223"/>
      <c r="AD293" s="223"/>
      <c r="AE293" s="223"/>
      <c r="AF293" s="223"/>
      <c r="AG293" s="223"/>
      <c r="AH293" s="223"/>
      <c r="AI293" s="223"/>
      <c r="AJ293" s="223"/>
      <c r="AK293" s="223"/>
      <c r="AL293" s="223"/>
      <c r="AM293" s="223"/>
      <c r="AN293" s="223"/>
      <c r="AO293" s="223"/>
      <c r="AP293" s="223"/>
      <c r="AQ293" s="223"/>
      <c r="AR293" s="223"/>
      <c r="AT293" s="410"/>
      <c r="AU293" s="124"/>
    </row>
    <row r="294" ht="15.75" customHeight="1">
      <c r="A294" s="223"/>
      <c r="B294" s="409"/>
      <c r="C294" s="223"/>
      <c r="D294" s="223"/>
      <c r="E294" s="223"/>
      <c r="F294" s="223"/>
      <c r="G294" s="223"/>
      <c r="H294" s="223"/>
      <c r="I294" s="223"/>
      <c r="J294" s="223"/>
      <c r="K294" s="223"/>
      <c r="L294" s="223"/>
      <c r="M294" s="223"/>
      <c r="N294" s="223"/>
      <c r="O294" s="223"/>
      <c r="P294" s="223"/>
      <c r="Q294" s="223"/>
      <c r="R294" s="223"/>
      <c r="S294" s="223"/>
      <c r="T294" s="223"/>
      <c r="U294" s="223"/>
      <c r="V294" s="223"/>
      <c r="W294" s="223"/>
      <c r="X294" s="223"/>
      <c r="Y294" s="223"/>
      <c r="Z294" s="223"/>
      <c r="AA294" s="223"/>
      <c r="AB294" s="223"/>
      <c r="AC294" s="223"/>
      <c r="AD294" s="223"/>
      <c r="AE294" s="223"/>
      <c r="AF294" s="223"/>
      <c r="AG294" s="223"/>
      <c r="AH294" s="223"/>
      <c r="AI294" s="223"/>
      <c r="AJ294" s="223"/>
      <c r="AK294" s="223"/>
      <c r="AL294" s="223"/>
      <c r="AM294" s="223"/>
      <c r="AN294" s="223"/>
      <c r="AO294" s="223"/>
      <c r="AP294" s="223"/>
      <c r="AQ294" s="223"/>
      <c r="AR294" s="223"/>
      <c r="AT294" s="410"/>
      <c r="AU294" s="124"/>
    </row>
    <row r="295" ht="15.75" customHeight="1">
      <c r="A295" s="223"/>
      <c r="B295" s="409"/>
      <c r="C295" s="223"/>
      <c r="D295" s="223"/>
      <c r="E295" s="223"/>
      <c r="F295" s="223"/>
      <c r="G295" s="223"/>
      <c r="H295" s="223"/>
      <c r="I295" s="223"/>
      <c r="J295" s="223"/>
      <c r="K295" s="223"/>
      <c r="L295" s="223"/>
      <c r="M295" s="223"/>
      <c r="N295" s="223"/>
      <c r="O295" s="223"/>
      <c r="P295" s="223"/>
      <c r="Q295" s="223"/>
      <c r="R295" s="223"/>
      <c r="S295" s="223"/>
      <c r="T295" s="223"/>
      <c r="U295" s="223"/>
      <c r="V295" s="223"/>
      <c r="W295" s="223"/>
      <c r="X295" s="223"/>
      <c r="Y295" s="223"/>
      <c r="Z295" s="223"/>
      <c r="AA295" s="223"/>
      <c r="AB295" s="223"/>
      <c r="AC295" s="223"/>
      <c r="AD295" s="223"/>
      <c r="AE295" s="223"/>
      <c r="AF295" s="223"/>
      <c r="AG295" s="223"/>
      <c r="AH295" s="223"/>
      <c r="AI295" s="223"/>
      <c r="AJ295" s="223"/>
      <c r="AK295" s="223"/>
      <c r="AL295" s="223"/>
      <c r="AM295" s="223"/>
      <c r="AN295" s="223"/>
      <c r="AO295" s="223"/>
      <c r="AP295" s="223"/>
      <c r="AQ295" s="223"/>
      <c r="AR295" s="223"/>
      <c r="AT295" s="410"/>
      <c r="AU295" s="124"/>
    </row>
    <row r="296" ht="15.75" customHeight="1">
      <c r="A296" s="223"/>
      <c r="B296" s="409"/>
      <c r="C296" s="223"/>
      <c r="D296" s="223"/>
      <c r="E296" s="223"/>
      <c r="F296" s="223"/>
      <c r="G296" s="223"/>
      <c r="H296" s="223"/>
      <c r="I296" s="223"/>
      <c r="J296" s="223"/>
      <c r="K296" s="223"/>
      <c r="L296" s="223"/>
      <c r="M296" s="223"/>
      <c r="N296" s="223"/>
      <c r="O296" s="223"/>
      <c r="P296" s="223"/>
      <c r="Q296" s="223"/>
      <c r="R296" s="223"/>
      <c r="S296" s="223"/>
      <c r="T296" s="223"/>
      <c r="U296" s="223"/>
      <c r="V296" s="223"/>
      <c r="W296" s="223"/>
      <c r="X296" s="223"/>
      <c r="Y296" s="223"/>
      <c r="Z296" s="223"/>
      <c r="AA296" s="223"/>
      <c r="AB296" s="223"/>
      <c r="AC296" s="223"/>
      <c r="AD296" s="223"/>
      <c r="AE296" s="223"/>
      <c r="AF296" s="223"/>
      <c r="AG296" s="223"/>
      <c r="AH296" s="223"/>
      <c r="AI296" s="223"/>
      <c r="AJ296" s="223"/>
      <c r="AK296" s="223"/>
      <c r="AL296" s="223"/>
      <c r="AM296" s="223"/>
      <c r="AN296" s="223"/>
      <c r="AO296" s="223"/>
      <c r="AP296" s="223"/>
      <c r="AQ296" s="223"/>
      <c r="AR296" s="223"/>
      <c r="AT296" s="410"/>
      <c r="AU296" s="124"/>
    </row>
    <row r="297" ht="15.75" customHeight="1">
      <c r="A297" s="223"/>
      <c r="B297" s="409"/>
      <c r="C297" s="223"/>
      <c r="D297" s="223"/>
      <c r="E297" s="223"/>
      <c r="F297" s="223"/>
      <c r="G297" s="223"/>
      <c r="H297" s="223"/>
      <c r="I297" s="223"/>
      <c r="J297" s="223"/>
      <c r="K297" s="223"/>
      <c r="L297" s="223"/>
      <c r="M297" s="223"/>
      <c r="N297" s="223"/>
      <c r="O297" s="223"/>
      <c r="P297" s="223"/>
      <c r="Q297" s="223"/>
      <c r="R297" s="223"/>
      <c r="S297" s="223"/>
      <c r="T297" s="223"/>
      <c r="U297" s="223"/>
      <c r="V297" s="223"/>
      <c r="W297" s="223"/>
      <c r="X297" s="223"/>
      <c r="Y297" s="223"/>
      <c r="Z297" s="223"/>
      <c r="AA297" s="223"/>
      <c r="AB297" s="223"/>
      <c r="AC297" s="223"/>
      <c r="AD297" s="223"/>
      <c r="AE297" s="223"/>
      <c r="AF297" s="223"/>
      <c r="AG297" s="223"/>
      <c r="AH297" s="223"/>
      <c r="AI297" s="223"/>
      <c r="AJ297" s="223"/>
      <c r="AK297" s="223"/>
      <c r="AL297" s="223"/>
      <c r="AM297" s="223"/>
      <c r="AN297" s="223"/>
      <c r="AO297" s="223"/>
      <c r="AP297" s="223"/>
      <c r="AQ297" s="223"/>
      <c r="AR297" s="223"/>
      <c r="AT297" s="410"/>
      <c r="AU297" s="124"/>
    </row>
    <row r="298" ht="15.75" customHeight="1">
      <c r="A298" s="223"/>
      <c r="B298" s="409"/>
      <c r="C298" s="223"/>
      <c r="D298" s="223"/>
      <c r="E298" s="223"/>
      <c r="F298" s="223"/>
      <c r="G298" s="223"/>
      <c r="H298" s="223"/>
      <c r="I298" s="223"/>
      <c r="J298" s="223"/>
      <c r="K298" s="223"/>
      <c r="L298" s="223"/>
      <c r="M298" s="223"/>
      <c r="N298" s="223"/>
      <c r="O298" s="223"/>
      <c r="P298" s="223"/>
      <c r="Q298" s="223"/>
      <c r="R298" s="223"/>
      <c r="S298" s="223"/>
      <c r="T298" s="223"/>
      <c r="U298" s="223"/>
      <c r="V298" s="223"/>
      <c r="W298" s="223"/>
      <c r="X298" s="223"/>
      <c r="Y298" s="223"/>
      <c r="Z298" s="223"/>
      <c r="AA298" s="223"/>
      <c r="AB298" s="223"/>
      <c r="AC298" s="223"/>
      <c r="AD298" s="223"/>
      <c r="AE298" s="223"/>
      <c r="AF298" s="223"/>
      <c r="AG298" s="223"/>
      <c r="AH298" s="223"/>
      <c r="AI298" s="223"/>
      <c r="AJ298" s="223"/>
      <c r="AK298" s="223"/>
      <c r="AL298" s="223"/>
      <c r="AM298" s="223"/>
      <c r="AN298" s="223"/>
      <c r="AO298" s="223"/>
      <c r="AP298" s="223"/>
      <c r="AQ298" s="223"/>
      <c r="AR298" s="223"/>
      <c r="AT298" s="410"/>
      <c r="AU298" s="124"/>
    </row>
    <row r="299" ht="15.75" customHeight="1">
      <c r="A299" s="223"/>
      <c r="B299" s="409"/>
      <c r="C299" s="223"/>
      <c r="D299" s="223"/>
      <c r="E299" s="223"/>
      <c r="F299" s="223"/>
      <c r="G299" s="223"/>
      <c r="H299" s="223"/>
      <c r="I299" s="223"/>
      <c r="J299" s="223"/>
      <c r="K299" s="223"/>
      <c r="L299" s="223"/>
      <c r="M299" s="223"/>
      <c r="N299" s="223"/>
      <c r="O299" s="223"/>
      <c r="P299" s="223"/>
      <c r="Q299" s="223"/>
      <c r="R299" s="223"/>
      <c r="S299" s="223"/>
      <c r="T299" s="223"/>
      <c r="U299" s="223"/>
      <c r="V299" s="223"/>
      <c r="W299" s="223"/>
      <c r="X299" s="223"/>
      <c r="Y299" s="223"/>
      <c r="Z299" s="223"/>
      <c r="AA299" s="223"/>
      <c r="AB299" s="223"/>
      <c r="AC299" s="223"/>
      <c r="AD299" s="223"/>
      <c r="AE299" s="223"/>
      <c r="AF299" s="223"/>
      <c r="AG299" s="223"/>
      <c r="AH299" s="223"/>
      <c r="AI299" s="223"/>
      <c r="AJ299" s="223"/>
      <c r="AK299" s="223"/>
      <c r="AL299" s="223"/>
      <c r="AM299" s="223"/>
      <c r="AN299" s="223"/>
      <c r="AO299" s="223"/>
      <c r="AP299" s="223"/>
      <c r="AQ299" s="223"/>
      <c r="AR299" s="223"/>
      <c r="AT299" s="410"/>
      <c r="AU299" s="124"/>
    </row>
    <row r="300" ht="15.75" customHeight="1">
      <c r="A300" s="223"/>
      <c r="B300" s="409"/>
      <c r="C300" s="223"/>
      <c r="D300" s="223"/>
      <c r="E300" s="223"/>
      <c r="F300" s="223"/>
      <c r="G300" s="223"/>
      <c r="H300" s="223"/>
      <c r="I300" s="223"/>
      <c r="J300" s="223"/>
      <c r="K300" s="223"/>
      <c r="L300" s="223"/>
      <c r="M300" s="223"/>
      <c r="N300" s="223"/>
      <c r="O300" s="223"/>
      <c r="P300" s="223"/>
      <c r="Q300" s="223"/>
      <c r="R300" s="223"/>
      <c r="S300" s="223"/>
      <c r="T300" s="223"/>
      <c r="U300" s="223"/>
      <c r="V300" s="223"/>
      <c r="W300" s="223"/>
      <c r="X300" s="223"/>
      <c r="Y300" s="223"/>
      <c r="Z300" s="223"/>
      <c r="AA300" s="223"/>
      <c r="AB300" s="223"/>
      <c r="AC300" s="223"/>
      <c r="AD300" s="223"/>
      <c r="AE300" s="223"/>
      <c r="AF300" s="223"/>
      <c r="AG300" s="223"/>
      <c r="AH300" s="223"/>
      <c r="AI300" s="223"/>
      <c r="AJ300" s="223"/>
      <c r="AK300" s="223"/>
      <c r="AL300" s="223"/>
      <c r="AM300" s="223"/>
      <c r="AN300" s="223"/>
      <c r="AO300" s="223"/>
      <c r="AP300" s="223"/>
      <c r="AQ300" s="223"/>
      <c r="AR300" s="223"/>
      <c r="AT300" s="410"/>
      <c r="AU300" s="124"/>
    </row>
    <row r="301" ht="15.75" customHeight="1">
      <c r="A301" s="223"/>
      <c r="B301" s="409"/>
      <c r="C301" s="223"/>
      <c r="D301" s="223"/>
      <c r="E301" s="223"/>
      <c r="F301" s="223"/>
      <c r="G301" s="223"/>
      <c r="H301" s="223"/>
      <c r="I301" s="223"/>
      <c r="J301" s="223"/>
      <c r="K301" s="223"/>
      <c r="L301" s="223"/>
      <c r="M301" s="223"/>
      <c r="N301" s="223"/>
      <c r="O301" s="223"/>
      <c r="P301" s="223"/>
      <c r="Q301" s="223"/>
      <c r="R301" s="223"/>
      <c r="S301" s="223"/>
      <c r="T301" s="223"/>
      <c r="U301" s="223"/>
      <c r="V301" s="223"/>
      <c r="W301" s="223"/>
      <c r="X301" s="223"/>
      <c r="Y301" s="223"/>
      <c r="Z301" s="223"/>
      <c r="AA301" s="223"/>
      <c r="AB301" s="223"/>
      <c r="AC301" s="223"/>
      <c r="AD301" s="223"/>
      <c r="AE301" s="223"/>
      <c r="AF301" s="223"/>
      <c r="AG301" s="223"/>
      <c r="AH301" s="223"/>
      <c r="AI301" s="223"/>
      <c r="AJ301" s="223"/>
      <c r="AK301" s="223"/>
      <c r="AL301" s="223"/>
      <c r="AM301" s="223"/>
      <c r="AN301" s="223"/>
      <c r="AO301" s="223"/>
      <c r="AP301" s="223"/>
      <c r="AQ301" s="223"/>
      <c r="AR301" s="223"/>
      <c r="AT301" s="410"/>
      <c r="AU301" s="124"/>
    </row>
    <row r="302" ht="15.75" customHeight="1">
      <c r="A302" s="223"/>
      <c r="B302" s="409"/>
      <c r="C302" s="223"/>
      <c r="D302" s="223"/>
      <c r="E302" s="223"/>
      <c r="F302" s="223"/>
      <c r="G302" s="223"/>
      <c r="H302" s="223"/>
      <c r="I302" s="223"/>
      <c r="J302" s="223"/>
      <c r="K302" s="223"/>
      <c r="L302" s="223"/>
      <c r="M302" s="223"/>
      <c r="N302" s="223"/>
      <c r="O302" s="223"/>
      <c r="P302" s="223"/>
      <c r="Q302" s="223"/>
      <c r="R302" s="223"/>
      <c r="S302" s="223"/>
      <c r="T302" s="223"/>
      <c r="U302" s="223"/>
      <c r="V302" s="223"/>
      <c r="W302" s="223"/>
      <c r="X302" s="223"/>
      <c r="Y302" s="223"/>
      <c r="Z302" s="223"/>
      <c r="AA302" s="223"/>
      <c r="AB302" s="223"/>
      <c r="AC302" s="223"/>
      <c r="AD302" s="223"/>
      <c r="AE302" s="223"/>
      <c r="AF302" s="223"/>
      <c r="AG302" s="223"/>
      <c r="AH302" s="223"/>
      <c r="AI302" s="223"/>
      <c r="AJ302" s="223"/>
      <c r="AK302" s="223"/>
      <c r="AL302" s="223"/>
      <c r="AM302" s="223"/>
      <c r="AN302" s="223"/>
      <c r="AO302" s="223"/>
      <c r="AP302" s="223"/>
      <c r="AQ302" s="223"/>
      <c r="AR302" s="223"/>
      <c r="AT302" s="410"/>
      <c r="AU302" s="124"/>
    </row>
    <row r="303" ht="15.75" customHeight="1">
      <c r="A303" s="223"/>
      <c r="B303" s="409"/>
      <c r="C303" s="223"/>
      <c r="D303" s="223"/>
      <c r="E303" s="223"/>
      <c r="F303" s="223"/>
      <c r="G303" s="223"/>
      <c r="H303" s="223"/>
      <c r="I303" s="223"/>
      <c r="J303" s="223"/>
      <c r="K303" s="223"/>
      <c r="L303" s="223"/>
      <c r="M303" s="223"/>
      <c r="N303" s="223"/>
      <c r="O303" s="223"/>
      <c r="P303" s="223"/>
      <c r="Q303" s="223"/>
      <c r="R303" s="223"/>
      <c r="S303" s="223"/>
      <c r="T303" s="223"/>
      <c r="U303" s="223"/>
      <c r="V303" s="223"/>
      <c r="W303" s="223"/>
      <c r="X303" s="223"/>
      <c r="Y303" s="223"/>
      <c r="Z303" s="223"/>
      <c r="AA303" s="223"/>
      <c r="AB303" s="223"/>
      <c r="AC303" s="223"/>
      <c r="AD303" s="223"/>
      <c r="AE303" s="223"/>
      <c r="AF303" s="223"/>
      <c r="AG303" s="223"/>
      <c r="AH303" s="223"/>
      <c r="AI303" s="223"/>
      <c r="AJ303" s="223"/>
      <c r="AK303" s="223"/>
      <c r="AL303" s="223"/>
      <c r="AM303" s="223"/>
      <c r="AN303" s="223"/>
      <c r="AO303" s="223"/>
      <c r="AP303" s="223"/>
      <c r="AQ303" s="223"/>
      <c r="AR303" s="223"/>
      <c r="AT303" s="410"/>
      <c r="AU303" s="124"/>
    </row>
    <row r="304" ht="15.75" customHeight="1">
      <c r="A304" s="223"/>
      <c r="B304" s="409"/>
      <c r="C304" s="223"/>
      <c r="D304" s="223"/>
      <c r="E304" s="223"/>
      <c r="F304" s="223"/>
      <c r="G304" s="223"/>
      <c r="H304" s="223"/>
      <c r="I304" s="223"/>
      <c r="J304" s="223"/>
      <c r="K304" s="223"/>
      <c r="L304" s="223"/>
      <c r="M304" s="223"/>
      <c r="N304" s="223"/>
      <c r="O304" s="223"/>
      <c r="P304" s="223"/>
      <c r="Q304" s="223"/>
      <c r="R304" s="223"/>
      <c r="S304" s="223"/>
      <c r="T304" s="223"/>
      <c r="U304" s="223"/>
      <c r="V304" s="223"/>
      <c r="W304" s="223"/>
      <c r="X304" s="223"/>
      <c r="Y304" s="223"/>
      <c r="Z304" s="223"/>
      <c r="AA304" s="223"/>
      <c r="AB304" s="223"/>
      <c r="AC304" s="223"/>
      <c r="AD304" s="223"/>
      <c r="AE304" s="223"/>
      <c r="AF304" s="223"/>
      <c r="AG304" s="223"/>
      <c r="AH304" s="223"/>
      <c r="AI304" s="223"/>
      <c r="AJ304" s="223"/>
      <c r="AK304" s="223"/>
      <c r="AL304" s="223"/>
      <c r="AM304" s="223"/>
      <c r="AN304" s="223"/>
      <c r="AO304" s="223"/>
      <c r="AP304" s="223"/>
      <c r="AQ304" s="223"/>
      <c r="AR304" s="223"/>
      <c r="AT304" s="410"/>
      <c r="AU304" s="124"/>
    </row>
    <row r="305" ht="15.75" customHeight="1">
      <c r="A305" s="223"/>
      <c r="B305" s="409"/>
      <c r="C305" s="223"/>
      <c r="D305" s="223"/>
      <c r="E305" s="223"/>
      <c r="F305" s="223"/>
      <c r="G305" s="223"/>
      <c r="H305" s="223"/>
      <c r="I305" s="223"/>
      <c r="J305" s="223"/>
      <c r="K305" s="223"/>
      <c r="L305" s="223"/>
      <c r="M305" s="223"/>
      <c r="N305" s="223"/>
      <c r="O305" s="223"/>
      <c r="P305" s="223"/>
      <c r="Q305" s="223"/>
      <c r="R305" s="223"/>
      <c r="S305" s="223"/>
      <c r="T305" s="223"/>
      <c r="U305" s="223"/>
      <c r="V305" s="223"/>
      <c r="W305" s="223"/>
      <c r="X305" s="223"/>
      <c r="Y305" s="223"/>
      <c r="Z305" s="223"/>
      <c r="AA305" s="223"/>
      <c r="AB305" s="223"/>
      <c r="AC305" s="223"/>
      <c r="AD305" s="223"/>
      <c r="AE305" s="223"/>
      <c r="AF305" s="223"/>
      <c r="AG305" s="223"/>
      <c r="AH305" s="223"/>
      <c r="AI305" s="223"/>
      <c r="AJ305" s="223"/>
      <c r="AK305" s="223"/>
      <c r="AL305" s="223"/>
      <c r="AM305" s="223"/>
      <c r="AN305" s="223"/>
      <c r="AO305" s="223"/>
      <c r="AP305" s="223"/>
      <c r="AQ305" s="223"/>
      <c r="AR305" s="223"/>
      <c r="AT305" s="410"/>
      <c r="AU305" s="124"/>
    </row>
    <row r="306" ht="15.75" customHeight="1">
      <c r="A306" s="223"/>
      <c r="B306" s="409"/>
      <c r="C306" s="223"/>
      <c r="D306" s="223"/>
      <c r="E306" s="223"/>
      <c r="F306" s="223"/>
      <c r="G306" s="223"/>
      <c r="H306" s="223"/>
      <c r="I306" s="223"/>
      <c r="J306" s="223"/>
      <c r="K306" s="223"/>
      <c r="L306" s="223"/>
      <c r="M306" s="223"/>
      <c r="N306" s="223"/>
      <c r="O306" s="223"/>
      <c r="P306" s="223"/>
      <c r="Q306" s="223"/>
      <c r="R306" s="223"/>
      <c r="S306" s="223"/>
      <c r="T306" s="223"/>
      <c r="U306" s="223"/>
      <c r="V306" s="223"/>
      <c r="W306" s="223"/>
      <c r="X306" s="223"/>
      <c r="Y306" s="223"/>
      <c r="Z306" s="223"/>
      <c r="AA306" s="223"/>
      <c r="AB306" s="223"/>
      <c r="AC306" s="223"/>
      <c r="AD306" s="223"/>
      <c r="AE306" s="223"/>
      <c r="AF306" s="223"/>
      <c r="AG306" s="223"/>
      <c r="AH306" s="223"/>
      <c r="AI306" s="223"/>
      <c r="AJ306" s="223"/>
      <c r="AK306" s="223"/>
      <c r="AL306" s="223"/>
      <c r="AM306" s="223"/>
      <c r="AN306" s="223"/>
      <c r="AO306" s="223"/>
      <c r="AP306" s="223"/>
      <c r="AQ306" s="223"/>
      <c r="AR306" s="223"/>
      <c r="AT306" s="410"/>
      <c r="AU306" s="124"/>
    </row>
    <row r="307" ht="15.75" customHeight="1">
      <c r="A307" s="223"/>
      <c r="B307" s="409"/>
      <c r="C307" s="223"/>
      <c r="D307" s="223"/>
      <c r="E307" s="223"/>
      <c r="F307" s="223"/>
      <c r="G307" s="223"/>
      <c r="H307" s="223"/>
      <c r="I307" s="223"/>
      <c r="J307" s="223"/>
      <c r="K307" s="223"/>
      <c r="L307" s="223"/>
      <c r="M307" s="223"/>
      <c r="N307" s="223"/>
      <c r="O307" s="223"/>
      <c r="P307" s="223"/>
      <c r="Q307" s="223"/>
      <c r="R307" s="223"/>
      <c r="S307" s="223"/>
      <c r="T307" s="223"/>
      <c r="U307" s="223"/>
      <c r="V307" s="223"/>
      <c r="W307" s="223"/>
      <c r="X307" s="223"/>
      <c r="Y307" s="223"/>
      <c r="Z307" s="223"/>
      <c r="AA307" s="223"/>
      <c r="AB307" s="223"/>
      <c r="AC307" s="223"/>
      <c r="AD307" s="223"/>
      <c r="AE307" s="223"/>
      <c r="AF307" s="223"/>
      <c r="AG307" s="223"/>
      <c r="AH307" s="223"/>
      <c r="AI307" s="223"/>
      <c r="AJ307" s="223"/>
      <c r="AK307" s="223"/>
      <c r="AL307" s="223"/>
      <c r="AM307" s="223"/>
      <c r="AN307" s="223"/>
      <c r="AO307" s="223"/>
      <c r="AP307" s="223"/>
      <c r="AQ307" s="223"/>
      <c r="AR307" s="223"/>
      <c r="AT307" s="410"/>
      <c r="AU307" s="124"/>
    </row>
    <row r="308" ht="15.75" customHeight="1">
      <c r="A308" s="223"/>
      <c r="B308" s="409"/>
      <c r="C308" s="223"/>
      <c r="D308" s="223"/>
      <c r="E308" s="223"/>
      <c r="F308" s="223"/>
      <c r="G308" s="223"/>
      <c r="H308" s="223"/>
      <c r="I308" s="223"/>
      <c r="J308" s="223"/>
      <c r="K308" s="223"/>
      <c r="L308" s="223"/>
      <c r="M308" s="223"/>
      <c r="N308" s="223"/>
      <c r="O308" s="223"/>
      <c r="P308" s="223"/>
      <c r="Q308" s="223"/>
      <c r="R308" s="223"/>
      <c r="S308" s="223"/>
      <c r="T308" s="223"/>
      <c r="U308" s="223"/>
      <c r="V308" s="223"/>
      <c r="W308" s="223"/>
      <c r="X308" s="223"/>
      <c r="Y308" s="223"/>
      <c r="Z308" s="223"/>
      <c r="AA308" s="223"/>
      <c r="AB308" s="223"/>
      <c r="AC308" s="223"/>
      <c r="AD308" s="223"/>
      <c r="AE308" s="223"/>
      <c r="AF308" s="223"/>
      <c r="AG308" s="223"/>
      <c r="AH308" s="223"/>
      <c r="AI308" s="223"/>
      <c r="AJ308" s="223"/>
      <c r="AK308" s="223"/>
      <c r="AL308" s="223"/>
      <c r="AM308" s="223"/>
      <c r="AN308" s="223"/>
      <c r="AO308" s="223"/>
      <c r="AP308" s="223"/>
      <c r="AQ308" s="223"/>
      <c r="AR308" s="223"/>
      <c r="AT308" s="410"/>
      <c r="AU308" s="124"/>
    </row>
    <row r="309" ht="15.75" customHeight="1">
      <c r="A309" s="223"/>
      <c r="B309" s="409"/>
      <c r="C309" s="223"/>
      <c r="D309" s="223"/>
      <c r="E309" s="223"/>
      <c r="F309" s="223"/>
      <c r="G309" s="223"/>
      <c r="H309" s="223"/>
      <c r="I309" s="223"/>
      <c r="J309" s="223"/>
      <c r="K309" s="223"/>
      <c r="L309" s="223"/>
      <c r="M309" s="223"/>
      <c r="N309" s="223"/>
      <c r="O309" s="223"/>
      <c r="P309" s="223"/>
      <c r="Q309" s="223"/>
      <c r="R309" s="223"/>
      <c r="S309" s="223"/>
      <c r="T309" s="223"/>
      <c r="U309" s="223"/>
      <c r="V309" s="223"/>
      <c r="W309" s="223"/>
      <c r="X309" s="223"/>
      <c r="Y309" s="223"/>
      <c r="Z309" s="223"/>
      <c r="AA309" s="223"/>
      <c r="AB309" s="223"/>
      <c r="AC309" s="223"/>
      <c r="AD309" s="223"/>
      <c r="AE309" s="223"/>
      <c r="AF309" s="223"/>
      <c r="AG309" s="223"/>
      <c r="AH309" s="223"/>
      <c r="AI309" s="223"/>
      <c r="AJ309" s="223"/>
      <c r="AK309" s="223"/>
      <c r="AL309" s="223"/>
      <c r="AM309" s="223"/>
      <c r="AN309" s="223"/>
      <c r="AO309" s="223"/>
      <c r="AP309" s="223"/>
      <c r="AQ309" s="223"/>
      <c r="AR309" s="223"/>
      <c r="AT309" s="410"/>
      <c r="AU309" s="124"/>
    </row>
    <row r="310" ht="15.75" customHeight="1">
      <c r="A310" s="223"/>
      <c r="B310" s="409"/>
      <c r="C310" s="223"/>
      <c r="D310" s="223"/>
      <c r="E310" s="223"/>
      <c r="F310" s="223"/>
      <c r="G310" s="223"/>
      <c r="H310" s="223"/>
      <c r="I310" s="223"/>
      <c r="J310" s="223"/>
      <c r="K310" s="223"/>
      <c r="L310" s="223"/>
      <c r="M310" s="223"/>
      <c r="N310" s="223"/>
      <c r="O310" s="223"/>
      <c r="P310" s="223"/>
      <c r="Q310" s="223"/>
      <c r="R310" s="223"/>
      <c r="S310" s="223"/>
      <c r="T310" s="223"/>
      <c r="U310" s="223"/>
      <c r="V310" s="223"/>
      <c r="W310" s="223"/>
      <c r="X310" s="223"/>
      <c r="Y310" s="223"/>
      <c r="Z310" s="223"/>
      <c r="AA310" s="223"/>
      <c r="AB310" s="223"/>
      <c r="AC310" s="223"/>
      <c r="AD310" s="223"/>
      <c r="AE310" s="223"/>
      <c r="AF310" s="223"/>
      <c r="AG310" s="223"/>
      <c r="AH310" s="223"/>
      <c r="AI310" s="223"/>
      <c r="AJ310" s="223"/>
      <c r="AK310" s="223"/>
      <c r="AL310" s="223"/>
      <c r="AM310" s="223"/>
      <c r="AN310" s="223"/>
      <c r="AO310" s="223"/>
      <c r="AP310" s="223"/>
      <c r="AQ310" s="223"/>
      <c r="AR310" s="223"/>
      <c r="AT310" s="410"/>
      <c r="AU310" s="124"/>
    </row>
    <row r="311" ht="15.75" customHeight="1">
      <c r="A311" s="223"/>
      <c r="B311" s="409"/>
      <c r="C311" s="223"/>
      <c r="D311" s="223"/>
      <c r="E311" s="223"/>
      <c r="F311" s="223"/>
      <c r="G311" s="223"/>
      <c r="H311" s="223"/>
      <c r="I311" s="223"/>
      <c r="J311" s="223"/>
      <c r="K311" s="223"/>
      <c r="L311" s="223"/>
      <c r="M311" s="223"/>
      <c r="N311" s="223"/>
      <c r="O311" s="223"/>
      <c r="P311" s="223"/>
      <c r="Q311" s="223"/>
      <c r="R311" s="223"/>
      <c r="S311" s="223"/>
      <c r="T311" s="223"/>
      <c r="U311" s="223"/>
      <c r="V311" s="223"/>
      <c r="W311" s="223"/>
      <c r="X311" s="223"/>
      <c r="Y311" s="223"/>
      <c r="Z311" s="223"/>
      <c r="AA311" s="223"/>
      <c r="AB311" s="223"/>
      <c r="AC311" s="223"/>
      <c r="AD311" s="223"/>
      <c r="AE311" s="223"/>
      <c r="AF311" s="223"/>
      <c r="AG311" s="223"/>
      <c r="AH311" s="223"/>
      <c r="AI311" s="223"/>
      <c r="AJ311" s="223"/>
      <c r="AK311" s="223"/>
      <c r="AL311" s="223"/>
      <c r="AM311" s="223"/>
      <c r="AN311" s="223"/>
      <c r="AO311" s="223"/>
      <c r="AP311" s="223"/>
      <c r="AQ311" s="223"/>
      <c r="AR311" s="223"/>
      <c r="AT311" s="410"/>
      <c r="AU311" s="124"/>
    </row>
    <row r="312" ht="15.75" customHeight="1">
      <c r="A312" s="223"/>
      <c r="B312" s="409"/>
      <c r="C312" s="223"/>
      <c r="D312" s="223"/>
      <c r="E312" s="223"/>
      <c r="F312" s="223"/>
      <c r="G312" s="223"/>
      <c r="H312" s="223"/>
      <c r="I312" s="223"/>
      <c r="J312" s="223"/>
      <c r="K312" s="223"/>
      <c r="L312" s="223"/>
      <c r="M312" s="223"/>
      <c r="N312" s="223"/>
      <c r="O312" s="223"/>
      <c r="P312" s="223"/>
      <c r="Q312" s="223"/>
      <c r="R312" s="223"/>
      <c r="S312" s="223"/>
      <c r="T312" s="223"/>
      <c r="U312" s="223"/>
      <c r="V312" s="223"/>
      <c r="W312" s="223"/>
      <c r="X312" s="223"/>
      <c r="Y312" s="223"/>
      <c r="Z312" s="223"/>
      <c r="AA312" s="223"/>
      <c r="AB312" s="223"/>
      <c r="AC312" s="223"/>
      <c r="AD312" s="223"/>
      <c r="AE312" s="223"/>
      <c r="AF312" s="223"/>
      <c r="AG312" s="223"/>
      <c r="AH312" s="223"/>
      <c r="AI312" s="223"/>
      <c r="AJ312" s="223"/>
      <c r="AK312" s="223"/>
      <c r="AL312" s="223"/>
      <c r="AM312" s="223"/>
      <c r="AN312" s="223"/>
      <c r="AO312" s="223"/>
      <c r="AP312" s="223"/>
      <c r="AQ312" s="223"/>
      <c r="AR312" s="223"/>
      <c r="AT312" s="410"/>
      <c r="AU312" s="124"/>
    </row>
    <row r="313" ht="15.75" customHeight="1">
      <c r="A313" s="223"/>
      <c r="B313" s="409"/>
      <c r="C313" s="223"/>
      <c r="D313" s="223"/>
      <c r="E313" s="223"/>
      <c r="F313" s="223"/>
      <c r="G313" s="223"/>
      <c r="H313" s="223"/>
      <c r="I313" s="223"/>
      <c r="J313" s="223"/>
      <c r="K313" s="223"/>
      <c r="L313" s="223"/>
      <c r="M313" s="223"/>
      <c r="N313" s="223"/>
      <c r="O313" s="223"/>
      <c r="P313" s="223"/>
      <c r="Q313" s="223"/>
      <c r="R313" s="223"/>
      <c r="S313" s="223"/>
      <c r="T313" s="223"/>
      <c r="U313" s="223"/>
      <c r="V313" s="223"/>
      <c r="W313" s="223"/>
      <c r="X313" s="223"/>
      <c r="Y313" s="223"/>
      <c r="Z313" s="223"/>
      <c r="AA313" s="223"/>
      <c r="AB313" s="223"/>
      <c r="AC313" s="223"/>
      <c r="AD313" s="223"/>
      <c r="AE313" s="223"/>
      <c r="AF313" s="223"/>
      <c r="AG313" s="223"/>
      <c r="AH313" s="223"/>
      <c r="AI313" s="223"/>
      <c r="AJ313" s="223"/>
      <c r="AK313" s="223"/>
      <c r="AL313" s="223"/>
      <c r="AM313" s="223"/>
      <c r="AN313" s="223"/>
      <c r="AO313" s="223"/>
      <c r="AP313" s="223"/>
      <c r="AQ313" s="223"/>
      <c r="AR313" s="223"/>
      <c r="AT313" s="410"/>
      <c r="AU313" s="124"/>
    </row>
    <row r="314" ht="15.75" customHeight="1">
      <c r="A314" s="223"/>
      <c r="B314" s="409"/>
      <c r="C314" s="223"/>
      <c r="D314" s="223"/>
      <c r="E314" s="223"/>
      <c r="F314" s="223"/>
      <c r="G314" s="223"/>
      <c r="H314" s="223"/>
      <c r="I314" s="223"/>
      <c r="J314" s="223"/>
      <c r="K314" s="223"/>
      <c r="L314" s="223"/>
      <c r="M314" s="223"/>
      <c r="N314" s="223"/>
      <c r="O314" s="223"/>
      <c r="P314" s="223"/>
      <c r="Q314" s="223"/>
      <c r="R314" s="223"/>
      <c r="S314" s="223"/>
      <c r="T314" s="223"/>
      <c r="U314" s="223"/>
      <c r="V314" s="223"/>
      <c r="W314" s="223"/>
      <c r="X314" s="223"/>
      <c r="Y314" s="223"/>
      <c r="Z314" s="223"/>
      <c r="AA314" s="223"/>
      <c r="AB314" s="223"/>
      <c r="AC314" s="223"/>
      <c r="AD314" s="223"/>
      <c r="AE314" s="223"/>
      <c r="AF314" s="223"/>
      <c r="AG314" s="223"/>
      <c r="AH314" s="223"/>
      <c r="AI314" s="223"/>
      <c r="AJ314" s="223"/>
      <c r="AK314" s="223"/>
      <c r="AL314" s="223"/>
      <c r="AM314" s="223"/>
      <c r="AN314" s="223"/>
      <c r="AO314" s="223"/>
      <c r="AP314" s="223"/>
      <c r="AQ314" s="223"/>
      <c r="AR314" s="223"/>
      <c r="AT314" s="410"/>
      <c r="AU314" s="124"/>
    </row>
    <row r="315" ht="15.75" customHeight="1">
      <c r="A315" s="223"/>
      <c r="B315" s="409"/>
      <c r="C315" s="223"/>
      <c r="D315" s="223"/>
      <c r="E315" s="223"/>
      <c r="F315" s="223"/>
      <c r="G315" s="223"/>
      <c r="H315" s="223"/>
      <c r="I315" s="223"/>
      <c r="J315" s="223"/>
      <c r="K315" s="223"/>
      <c r="L315" s="223"/>
      <c r="M315" s="223"/>
      <c r="N315" s="223"/>
      <c r="O315" s="223"/>
      <c r="P315" s="223"/>
      <c r="Q315" s="223"/>
      <c r="R315" s="223"/>
      <c r="S315" s="223"/>
      <c r="T315" s="223"/>
      <c r="U315" s="223"/>
      <c r="V315" s="223"/>
      <c r="W315" s="223"/>
      <c r="X315" s="223"/>
      <c r="Y315" s="223"/>
      <c r="Z315" s="223"/>
      <c r="AA315" s="223"/>
      <c r="AB315" s="223"/>
      <c r="AC315" s="223"/>
      <c r="AD315" s="223"/>
      <c r="AE315" s="223"/>
      <c r="AF315" s="223"/>
      <c r="AG315" s="223"/>
      <c r="AH315" s="223"/>
      <c r="AI315" s="223"/>
      <c r="AJ315" s="223"/>
      <c r="AK315" s="223"/>
      <c r="AL315" s="223"/>
      <c r="AM315" s="223"/>
      <c r="AN315" s="223"/>
      <c r="AO315" s="223"/>
      <c r="AP315" s="223"/>
      <c r="AQ315" s="223"/>
      <c r="AR315" s="223"/>
      <c r="AT315" s="410"/>
      <c r="AU315" s="124"/>
    </row>
    <row r="316" ht="15.75" customHeight="1">
      <c r="A316" s="223"/>
      <c r="B316" s="409"/>
      <c r="C316" s="223"/>
      <c r="D316" s="223"/>
      <c r="E316" s="223"/>
      <c r="F316" s="223"/>
      <c r="G316" s="223"/>
      <c r="H316" s="223"/>
      <c r="I316" s="223"/>
      <c r="J316" s="223"/>
      <c r="K316" s="223"/>
      <c r="L316" s="223"/>
      <c r="M316" s="223"/>
      <c r="N316" s="223"/>
      <c r="O316" s="223"/>
      <c r="P316" s="223"/>
      <c r="Q316" s="223"/>
      <c r="R316" s="223"/>
      <c r="S316" s="223"/>
      <c r="T316" s="223"/>
      <c r="U316" s="223"/>
      <c r="V316" s="223"/>
      <c r="W316" s="223"/>
      <c r="X316" s="223"/>
      <c r="Y316" s="223"/>
      <c r="Z316" s="223"/>
      <c r="AA316" s="223"/>
      <c r="AB316" s="223"/>
      <c r="AC316" s="223"/>
      <c r="AD316" s="223"/>
      <c r="AE316" s="223"/>
      <c r="AF316" s="223"/>
      <c r="AG316" s="223"/>
      <c r="AH316" s="223"/>
      <c r="AI316" s="223"/>
      <c r="AJ316" s="223"/>
      <c r="AK316" s="223"/>
      <c r="AL316" s="223"/>
      <c r="AM316" s="223"/>
      <c r="AN316" s="223"/>
      <c r="AO316" s="223"/>
      <c r="AP316" s="223"/>
      <c r="AQ316" s="223"/>
      <c r="AR316" s="223"/>
      <c r="AT316" s="410"/>
      <c r="AU316" s="124"/>
    </row>
    <row r="317" ht="15.75" customHeight="1">
      <c r="A317" s="223"/>
      <c r="B317" s="409"/>
      <c r="C317" s="223"/>
      <c r="D317" s="223"/>
      <c r="E317" s="223"/>
      <c r="F317" s="223"/>
      <c r="G317" s="223"/>
      <c r="H317" s="223"/>
      <c r="I317" s="223"/>
      <c r="J317" s="223"/>
      <c r="K317" s="223"/>
      <c r="L317" s="223"/>
      <c r="M317" s="223"/>
      <c r="N317" s="223"/>
      <c r="O317" s="223"/>
      <c r="P317" s="223"/>
      <c r="Q317" s="223"/>
      <c r="R317" s="223"/>
      <c r="S317" s="223"/>
      <c r="T317" s="223"/>
      <c r="U317" s="223"/>
      <c r="V317" s="223"/>
      <c r="W317" s="223"/>
      <c r="X317" s="223"/>
      <c r="Y317" s="223"/>
      <c r="Z317" s="223"/>
      <c r="AA317" s="223"/>
      <c r="AB317" s="223"/>
      <c r="AC317" s="223"/>
      <c r="AD317" s="223"/>
      <c r="AE317" s="223"/>
      <c r="AF317" s="223"/>
      <c r="AG317" s="223"/>
      <c r="AH317" s="223"/>
      <c r="AI317" s="223"/>
      <c r="AJ317" s="223"/>
      <c r="AK317" s="223"/>
      <c r="AL317" s="223"/>
      <c r="AM317" s="223"/>
      <c r="AN317" s="223"/>
      <c r="AO317" s="223"/>
      <c r="AP317" s="223"/>
      <c r="AQ317" s="223"/>
      <c r="AR317" s="223"/>
      <c r="AT317" s="410"/>
      <c r="AU317" s="124"/>
    </row>
    <row r="318" ht="15.75" customHeight="1">
      <c r="A318" s="223"/>
      <c r="B318" s="409"/>
      <c r="C318" s="223"/>
      <c r="D318" s="223"/>
      <c r="E318" s="223"/>
      <c r="F318" s="223"/>
      <c r="G318" s="223"/>
      <c r="H318" s="223"/>
      <c r="I318" s="223"/>
      <c r="J318" s="223"/>
      <c r="K318" s="223"/>
      <c r="L318" s="223"/>
      <c r="M318" s="223"/>
      <c r="N318" s="223"/>
      <c r="O318" s="223"/>
      <c r="P318" s="223"/>
      <c r="Q318" s="223"/>
      <c r="R318" s="223"/>
      <c r="S318" s="223"/>
      <c r="T318" s="223"/>
      <c r="U318" s="223"/>
      <c r="V318" s="223"/>
      <c r="W318" s="223"/>
      <c r="X318" s="223"/>
      <c r="Y318" s="223"/>
      <c r="Z318" s="223"/>
      <c r="AA318" s="223"/>
      <c r="AB318" s="223"/>
      <c r="AC318" s="223"/>
      <c r="AD318" s="223"/>
      <c r="AE318" s="223"/>
      <c r="AF318" s="223"/>
      <c r="AG318" s="223"/>
      <c r="AH318" s="223"/>
      <c r="AI318" s="223"/>
      <c r="AJ318" s="223"/>
      <c r="AK318" s="223"/>
      <c r="AL318" s="223"/>
      <c r="AM318" s="223"/>
      <c r="AN318" s="223"/>
      <c r="AO318" s="223"/>
      <c r="AP318" s="223"/>
      <c r="AQ318" s="223"/>
      <c r="AR318" s="223"/>
      <c r="AT318" s="410"/>
      <c r="AU318" s="124"/>
    </row>
    <row r="319" ht="15.75" customHeight="1">
      <c r="A319" s="223"/>
      <c r="B319" s="409"/>
      <c r="C319" s="223"/>
      <c r="D319" s="223"/>
      <c r="E319" s="223"/>
      <c r="F319" s="223"/>
      <c r="G319" s="223"/>
      <c r="H319" s="223"/>
      <c r="I319" s="223"/>
      <c r="J319" s="223"/>
      <c r="K319" s="223"/>
      <c r="L319" s="223"/>
      <c r="M319" s="223"/>
      <c r="N319" s="223"/>
      <c r="O319" s="223"/>
      <c r="P319" s="223"/>
      <c r="Q319" s="223"/>
      <c r="R319" s="223"/>
      <c r="S319" s="223"/>
      <c r="T319" s="223"/>
      <c r="U319" s="223"/>
      <c r="V319" s="223"/>
      <c r="W319" s="223"/>
      <c r="X319" s="223"/>
      <c r="Y319" s="223"/>
      <c r="Z319" s="223"/>
      <c r="AA319" s="223"/>
      <c r="AB319" s="223"/>
      <c r="AC319" s="223"/>
      <c r="AD319" s="223"/>
      <c r="AE319" s="223"/>
      <c r="AF319" s="223"/>
      <c r="AG319" s="223"/>
      <c r="AH319" s="223"/>
      <c r="AI319" s="223"/>
      <c r="AJ319" s="223"/>
      <c r="AK319" s="223"/>
      <c r="AL319" s="223"/>
      <c r="AM319" s="223"/>
      <c r="AN319" s="223"/>
      <c r="AO319" s="223"/>
      <c r="AP319" s="223"/>
      <c r="AQ319" s="223"/>
      <c r="AR319" s="223"/>
      <c r="AT319" s="410"/>
      <c r="AU319" s="124"/>
    </row>
    <row r="320" ht="15.75" customHeight="1">
      <c r="A320" s="223"/>
      <c r="B320" s="409"/>
      <c r="C320" s="223"/>
      <c r="D320" s="223"/>
      <c r="E320" s="223"/>
      <c r="F320" s="223"/>
      <c r="G320" s="223"/>
      <c r="H320" s="223"/>
      <c r="I320" s="223"/>
      <c r="J320" s="223"/>
      <c r="K320" s="223"/>
      <c r="L320" s="223"/>
      <c r="M320" s="223"/>
      <c r="N320" s="223"/>
      <c r="O320" s="223"/>
      <c r="P320" s="223"/>
      <c r="Q320" s="223"/>
      <c r="R320" s="223"/>
      <c r="S320" s="223"/>
      <c r="T320" s="223"/>
      <c r="U320" s="223"/>
      <c r="V320" s="223"/>
      <c r="W320" s="223"/>
      <c r="X320" s="223"/>
      <c r="Y320" s="223"/>
      <c r="Z320" s="223"/>
      <c r="AA320" s="223"/>
      <c r="AB320" s="223"/>
      <c r="AC320" s="223"/>
      <c r="AD320" s="223"/>
      <c r="AE320" s="223"/>
      <c r="AF320" s="223"/>
      <c r="AG320" s="223"/>
      <c r="AH320" s="223"/>
      <c r="AI320" s="223"/>
      <c r="AJ320" s="223"/>
      <c r="AK320" s="223"/>
      <c r="AL320" s="223"/>
      <c r="AM320" s="223"/>
      <c r="AN320" s="223"/>
      <c r="AO320" s="223"/>
      <c r="AP320" s="223"/>
      <c r="AQ320" s="223"/>
      <c r="AR320" s="223"/>
      <c r="AT320" s="410"/>
      <c r="AU320" s="124"/>
    </row>
    <row r="321" ht="15.75" customHeight="1">
      <c r="A321" s="223"/>
      <c r="B321" s="409"/>
      <c r="C321" s="223"/>
      <c r="D321" s="223"/>
      <c r="E321" s="223"/>
      <c r="F321" s="223"/>
      <c r="G321" s="223"/>
      <c r="H321" s="223"/>
      <c r="I321" s="223"/>
      <c r="J321" s="223"/>
      <c r="K321" s="223"/>
      <c r="L321" s="223"/>
      <c r="M321" s="223"/>
      <c r="N321" s="223"/>
      <c r="O321" s="223"/>
      <c r="P321" s="223"/>
      <c r="Q321" s="223"/>
      <c r="R321" s="223"/>
      <c r="S321" s="223"/>
      <c r="T321" s="223"/>
      <c r="U321" s="223"/>
      <c r="V321" s="223"/>
      <c r="W321" s="223"/>
      <c r="X321" s="223"/>
      <c r="Y321" s="223"/>
      <c r="Z321" s="223"/>
      <c r="AA321" s="223"/>
      <c r="AB321" s="223"/>
      <c r="AC321" s="223"/>
      <c r="AD321" s="223"/>
      <c r="AE321" s="223"/>
      <c r="AF321" s="223"/>
      <c r="AG321" s="223"/>
      <c r="AH321" s="223"/>
      <c r="AI321" s="223"/>
      <c r="AJ321" s="223"/>
      <c r="AK321" s="223"/>
      <c r="AL321" s="223"/>
      <c r="AM321" s="223"/>
      <c r="AN321" s="223"/>
      <c r="AO321" s="223"/>
      <c r="AP321" s="223"/>
      <c r="AQ321" s="223"/>
      <c r="AR321" s="223"/>
      <c r="AT321" s="410"/>
      <c r="AU321" s="124"/>
    </row>
    <row r="322" ht="15.75" customHeight="1">
      <c r="A322" s="223"/>
      <c r="B322" s="409"/>
      <c r="C322" s="223"/>
      <c r="D322" s="223"/>
      <c r="E322" s="223"/>
      <c r="F322" s="223"/>
      <c r="G322" s="223"/>
      <c r="H322" s="223"/>
      <c r="I322" s="223"/>
      <c r="J322" s="223"/>
      <c r="K322" s="223"/>
      <c r="L322" s="223"/>
      <c r="M322" s="223"/>
      <c r="N322" s="223"/>
      <c r="O322" s="223"/>
      <c r="P322" s="223"/>
      <c r="Q322" s="223"/>
      <c r="R322" s="223"/>
      <c r="S322" s="223"/>
      <c r="T322" s="223"/>
      <c r="U322" s="223"/>
      <c r="V322" s="223"/>
      <c r="W322" s="223"/>
      <c r="X322" s="223"/>
      <c r="Y322" s="223"/>
      <c r="Z322" s="223"/>
      <c r="AA322" s="223"/>
      <c r="AB322" s="223"/>
      <c r="AC322" s="223"/>
      <c r="AD322" s="223"/>
      <c r="AE322" s="223"/>
      <c r="AF322" s="223"/>
      <c r="AG322" s="223"/>
      <c r="AH322" s="223"/>
      <c r="AI322" s="223"/>
      <c r="AJ322" s="223"/>
      <c r="AK322" s="223"/>
      <c r="AL322" s="223"/>
      <c r="AM322" s="223"/>
      <c r="AN322" s="223"/>
      <c r="AO322" s="223"/>
      <c r="AP322" s="223"/>
      <c r="AQ322" s="223"/>
      <c r="AR322" s="223"/>
      <c r="AT322" s="410"/>
      <c r="AU322" s="124"/>
    </row>
    <row r="323" ht="15.75" customHeight="1">
      <c r="A323" s="223"/>
      <c r="B323" s="409"/>
      <c r="C323" s="223"/>
      <c r="D323" s="223"/>
      <c r="E323" s="223"/>
      <c r="F323" s="223"/>
      <c r="G323" s="223"/>
      <c r="H323" s="223"/>
      <c r="I323" s="223"/>
      <c r="J323" s="223"/>
      <c r="K323" s="223"/>
      <c r="L323" s="223"/>
      <c r="M323" s="223"/>
      <c r="N323" s="223"/>
      <c r="O323" s="223"/>
      <c r="P323" s="223"/>
      <c r="Q323" s="223"/>
      <c r="R323" s="223"/>
      <c r="S323" s="223"/>
      <c r="T323" s="223"/>
      <c r="U323" s="223"/>
      <c r="V323" s="223"/>
      <c r="W323" s="223"/>
      <c r="X323" s="223"/>
      <c r="Y323" s="223"/>
      <c r="Z323" s="223"/>
      <c r="AA323" s="223"/>
      <c r="AB323" s="223"/>
      <c r="AC323" s="223"/>
      <c r="AD323" s="223"/>
      <c r="AE323" s="223"/>
      <c r="AF323" s="223"/>
      <c r="AG323" s="223"/>
      <c r="AH323" s="223"/>
      <c r="AI323" s="223"/>
      <c r="AJ323" s="223"/>
      <c r="AK323" s="223"/>
      <c r="AL323" s="223"/>
      <c r="AM323" s="223"/>
      <c r="AN323" s="223"/>
      <c r="AO323" s="223"/>
      <c r="AP323" s="223"/>
      <c r="AQ323" s="223"/>
      <c r="AR323" s="223"/>
      <c r="AT323" s="410"/>
      <c r="AU323" s="124"/>
    </row>
    <row r="324" ht="15.75" customHeight="1">
      <c r="A324" s="223"/>
      <c r="B324" s="409"/>
      <c r="C324" s="223"/>
      <c r="D324" s="223"/>
      <c r="E324" s="223"/>
      <c r="F324" s="223"/>
      <c r="G324" s="223"/>
      <c r="H324" s="223"/>
      <c r="I324" s="223"/>
      <c r="J324" s="223"/>
      <c r="K324" s="223"/>
      <c r="L324" s="223"/>
      <c r="M324" s="223"/>
      <c r="N324" s="223"/>
      <c r="O324" s="223"/>
      <c r="P324" s="223"/>
      <c r="Q324" s="223"/>
      <c r="R324" s="223"/>
      <c r="S324" s="223"/>
      <c r="T324" s="223"/>
      <c r="U324" s="223"/>
      <c r="V324" s="223"/>
      <c r="W324" s="223"/>
      <c r="X324" s="223"/>
      <c r="Y324" s="223"/>
      <c r="Z324" s="223"/>
      <c r="AA324" s="223"/>
      <c r="AB324" s="223"/>
      <c r="AC324" s="223"/>
      <c r="AD324" s="223"/>
      <c r="AE324" s="223"/>
      <c r="AF324" s="223"/>
      <c r="AG324" s="223"/>
      <c r="AH324" s="223"/>
      <c r="AI324" s="223"/>
      <c r="AJ324" s="223"/>
      <c r="AK324" s="223"/>
      <c r="AL324" s="223"/>
      <c r="AM324" s="223"/>
      <c r="AN324" s="223"/>
      <c r="AO324" s="223"/>
      <c r="AP324" s="223"/>
      <c r="AQ324" s="223"/>
      <c r="AR324" s="223"/>
      <c r="AT324" s="410"/>
      <c r="AU324" s="124"/>
    </row>
    <row r="325" ht="15.75" customHeight="1">
      <c r="A325" s="223"/>
      <c r="B325" s="409"/>
      <c r="C325" s="223"/>
      <c r="D325" s="223"/>
      <c r="E325" s="223"/>
      <c r="F325" s="223"/>
      <c r="G325" s="223"/>
      <c r="H325" s="223"/>
      <c r="I325" s="223"/>
      <c r="J325" s="223"/>
      <c r="K325" s="223"/>
      <c r="L325" s="223"/>
      <c r="M325" s="223"/>
      <c r="N325" s="223"/>
      <c r="O325" s="223"/>
      <c r="P325" s="223"/>
      <c r="Q325" s="223"/>
      <c r="R325" s="223"/>
      <c r="S325" s="223"/>
      <c r="T325" s="223"/>
      <c r="U325" s="223"/>
      <c r="V325" s="223"/>
      <c r="W325" s="223"/>
      <c r="X325" s="223"/>
      <c r="Y325" s="223"/>
      <c r="Z325" s="223"/>
      <c r="AA325" s="223"/>
      <c r="AB325" s="223"/>
      <c r="AC325" s="223"/>
      <c r="AD325" s="223"/>
      <c r="AE325" s="223"/>
      <c r="AF325" s="223"/>
      <c r="AG325" s="223"/>
      <c r="AH325" s="223"/>
      <c r="AI325" s="223"/>
      <c r="AJ325" s="223"/>
      <c r="AK325" s="223"/>
      <c r="AL325" s="223"/>
      <c r="AM325" s="223"/>
      <c r="AN325" s="223"/>
      <c r="AO325" s="223"/>
      <c r="AP325" s="223"/>
      <c r="AQ325" s="223"/>
      <c r="AR325" s="223"/>
      <c r="AT325" s="410"/>
      <c r="AU325" s="124"/>
    </row>
    <row r="326" ht="15.75" customHeight="1">
      <c r="A326" s="223"/>
      <c r="B326" s="409"/>
      <c r="C326" s="223"/>
      <c r="D326" s="223"/>
      <c r="E326" s="223"/>
      <c r="F326" s="223"/>
      <c r="G326" s="223"/>
      <c r="H326" s="223"/>
      <c r="I326" s="223"/>
      <c r="J326" s="223"/>
      <c r="K326" s="223"/>
      <c r="L326" s="223"/>
      <c r="M326" s="223"/>
      <c r="N326" s="223"/>
      <c r="O326" s="223"/>
      <c r="P326" s="223"/>
      <c r="Q326" s="223"/>
      <c r="R326" s="223"/>
      <c r="S326" s="223"/>
      <c r="T326" s="223"/>
      <c r="U326" s="223"/>
      <c r="V326" s="223"/>
      <c r="W326" s="223"/>
      <c r="X326" s="223"/>
      <c r="Y326" s="223"/>
      <c r="Z326" s="223"/>
      <c r="AA326" s="223"/>
      <c r="AB326" s="223"/>
      <c r="AC326" s="223"/>
      <c r="AD326" s="223"/>
      <c r="AE326" s="223"/>
      <c r="AF326" s="223"/>
      <c r="AG326" s="223"/>
      <c r="AH326" s="223"/>
      <c r="AI326" s="223"/>
      <c r="AJ326" s="223"/>
      <c r="AK326" s="223"/>
      <c r="AL326" s="223"/>
      <c r="AM326" s="223"/>
      <c r="AN326" s="223"/>
      <c r="AO326" s="223"/>
      <c r="AP326" s="223"/>
      <c r="AQ326" s="223"/>
      <c r="AR326" s="223"/>
      <c r="AT326" s="410"/>
      <c r="AU326" s="124"/>
    </row>
    <row r="327" ht="15.75" customHeight="1">
      <c r="A327" s="223"/>
      <c r="B327" s="409"/>
      <c r="C327" s="223"/>
      <c r="D327" s="223"/>
      <c r="E327" s="223"/>
      <c r="F327" s="223"/>
      <c r="G327" s="223"/>
      <c r="H327" s="223"/>
      <c r="I327" s="223"/>
      <c r="J327" s="223"/>
      <c r="K327" s="223"/>
      <c r="L327" s="223"/>
      <c r="M327" s="223"/>
      <c r="N327" s="223"/>
      <c r="O327" s="223"/>
      <c r="P327" s="223"/>
      <c r="Q327" s="223"/>
      <c r="R327" s="223"/>
      <c r="S327" s="223"/>
      <c r="T327" s="223"/>
      <c r="U327" s="223"/>
      <c r="V327" s="223"/>
      <c r="W327" s="223"/>
      <c r="X327" s="223"/>
      <c r="Y327" s="223"/>
      <c r="Z327" s="223"/>
      <c r="AA327" s="223"/>
      <c r="AB327" s="223"/>
      <c r="AC327" s="223"/>
      <c r="AD327" s="223"/>
      <c r="AE327" s="223"/>
      <c r="AF327" s="223"/>
      <c r="AG327" s="223"/>
      <c r="AH327" s="223"/>
      <c r="AI327" s="223"/>
      <c r="AJ327" s="223"/>
      <c r="AK327" s="223"/>
      <c r="AL327" s="223"/>
      <c r="AM327" s="223"/>
      <c r="AN327" s="223"/>
      <c r="AO327" s="223"/>
      <c r="AP327" s="223"/>
      <c r="AQ327" s="223"/>
      <c r="AR327" s="223"/>
      <c r="AT327" s="410"/>
      <c r="AU327" s="124"/>
    </row>
    <row r="328" ht="15.75" customHeight="1">
      <c r="A328" s="223"/>
      <c r="B328" s="409"/>
      <c r="C328" s="223"/>
      <c r="D328" s="223"/>
      <c r="E328" s="223"/>
      <c r="F328" s="223"/>
      <c r="G328" s="223"/>
      <c r="H328" s="223"/>
      <c r="I328" s="223"/>
      <c r="J328" s="223"/>
      <c r="K328" s="223"/>
      <c r="L328" s="223"/>
      <c r="M328" s="223"/>
      <c r="N328" s="223"/>
      <c r="O328" s="223"/>
      <c r="P328" s="223"/>
      <c r="Q328" s="223"/>
      <c r="R328" s="223"/>
      <c r="S328" s="223"/>
      <c r="T328" s="223"/>
      <c r="U328" s="223"/>
      <c r="V328" s="223"/>
      <c r="W328" s="223"/>
      <c r="X328" s="223"/>
      <c r="Y328" s="223"/>
      <c r="Z328" s="223"/>
      <c r="AA328" s="223"/>
      <c r="AB328" s="223"/>
      <c r="AC328" s="223"/>
      <c r="AD328" s="223"/>
      <c r="AE328" s="223"/>
      <c r="AF328" s="223"/>
      <c r="AG328" s="223"/>
      <c r="AH328" s="223"/>
      <c r="AI328" s="223"/>
      <c r="AJ328" s="223"/>
      <c r="AK328" s="223"/>
      <c r="AL328" s="223"/>
      <c r="AM328" s="223"/>
      <c r="AN328" s="223"/>
      <c r="AO328" s="223"/>
      <c r="AP328" s="223"/>
      <c r="AQ328" s="223"/>
      <c r="AR328" s="223"/>
      <c r="AT328" s="410"/>
      <c r="AU328" s="124"/>
    </row>
    <row r="329" ht="15.75" customHeight="1">
      <c r="A329" s="223"/>
      <c r="B329" s="409"/>
      <c r="C329" s="223"/>
      <c r="D329" s="223"/>
      <c r="E329" s="223"/>
      <c r="F329" s="223"/>
      <c r="G329" s="223"/>
      <c r="H329" s="223"/>
      <c r="I329" s="223"/>
      <c r="J329" s="223"/>
      <c r="K329" s="223"/>
      <c r="L329" s="223"/>
      <c r="M329" s="223"/>
      <c r="N329" s="223"/>
      <c r="O329" s="223"/>
      <c r="P329" s="223"/>
      <c r="Q329" s="223"/>
      <c r="R329" s="223"/>
      <c r="S329" s="223"/>
      <c r="T329" s="223"/>
      <c r="U329" s="223"/>
      <c r="V329" s="223"/>
      <c r="W329" s="223"/>
      <c r="X329" s="223"/>
      <c r="Y329" s="223"/>
      <c r="Z329" s="223"/>
      <c r="AA329" s="223"/>
      <c r="AB329" s="223"/>
      <c r="AC329" s="223"/>
      <c r="AD329" s="223"/>
      <c r="AE329" s="223"/>
      <c r="AF329" s="223"/>
      <c r="AG329" s="223"/>
      <c r="AH329" s="223"/>
      <c r="AI329" s="223"/>
      <c r="AJ329" s="223"/>
      <c r="AK329" s="223"/>
      <c r="AL329" s="223"/>
      <c r="AM329" s="223"/>
      <c r="AN329" s="223"/>
      <c r="AO329" s="223"/>
      <c r="AP329" s="223"/>
      <c r="AQ329" s="223"/>
      <c r="AR329" s="223"/>
      <c r="AT329" s="410"/>
      <c r="AU329" s="124"/>
    </row>
    <row r="330" ht="15.75" customHeight="1">
      <c r="A330" s="223"/>
      <c r="B330" s="409"/>
      <c r="C330" s="223"/>
      <c r="D330" s="223"/>
      <c r="E330" s="223"/>
      <c r="F330" s="223"/>
      <c r="G330" s="223"/>
      <c r="H330" s="223"/>
      <c r="I330" s="223"/>
      <c r="J330" s="223"/>
      <c r="K330" s="223"/>
      <c r="L330" s="223"/>
      <c r="M330" s="223"/>
      <c r="N330" s="223"/>
      <c r="O330" s="223"/>
      <c r="P330" s="223"/>
      <c r="Q330" s="223"/>
      <c r="R330" s="223"/>
      <c r="S330" s="223"/>
      <c r="T330" s="223"/>
      <c r="U330" s="223"/>
      <c r="V330" s="223"/>
      <c r="W330" s="223"/>
      <c r="X330" s="223"/>
      <c r="Y330" s="223"/>
      <c r="Z330" s="223"/>
      <c r="AA330" s="223"/>
      <c r="AB330" s="223"/>
      <c r="AC330" s="223"/>
      <c r="AD330" s="223"/>
      <c r="AE330" s="223"/>
      <c r="AF330" s="223"/>
      <c r="AG330" s="223"/>
      <c r="AH330" s="223"/>
      <c r="AI330" s="223"/>
      <c r="AJ330" s="223"/>
      <c r="AK330" s="223"/>
      <c r="AL330" s="223"/>
      <c r="AM330" s="223"/>
      <c r="AN330" s="223"/>
      <c r="AO330" s="223"/>
      <c r="AP330" s="223"/>
      <c r="AQ330" s="223"/>
      <c r="AR330" s="223"/>
      <c r="AT330" s="410"/>
      <c r="AU330" s="124"/>
    </row>
    <row r="331" ht="15.75" customHeight="1">
      <c r="A331" s="223"/>
      <c r="B331" s="409"/>
      <c r="C331" s="223"/>
      <c r="D331" s="223"/>
      <c r="E331" s="223"/>
      <c r="F331" s="223"/>
      <c r="G331" s="223"/>
      <c r="H331" s="223"/>
      <c r="I331" s="223"/>
      <c r="J331" s="223"/>
      <c r="K331" s="223"/>
      <c r="L331" s="223"/>
      <c r="M331" s="223"/>
      <c r="N331" s="223"/>
      <c r="O331" s="223"/>
      <c r="P331" s="223"/>
      <c r="Q331" s="223"/>
      <c r="R331" s="223"/>
      <c r="S331" s="223"/>
      <c r="T331" s="223"/>
      <c r="U331" s="223"/>
      <c r="V331" s="223"/>
      <c r="W331" s="223"/>
      <c r="X331" s="223"/>
      <c r="Y331" s="223"/>
      <c r="Z331" s="223"/>
      <c r="AA331" s="223"/>
      <c r="AB331" s="223"/>
      <c r="AC331" s="223"/>
      <c r="AD331" s="223"/>
      <c r="AE331" s="223"/>
      <c r="AF331" s="223"/>
      <c r="AG331" s="223"/>
      <c r="AH331" s="223"/>
      <c r="AI331" s="223"/>
      <c r="AJ331" s="223"/>
      <c r="AK331" s="223"/>
      <c r="AL331" s="223"/>
      <c r="AM331" s="223"/>
      <c r="AN331" s="223"/>
      <c r="AO331" s="223"/>
      <c r="AP331" s="223"/>
      <c r="AQ331" s="223"/>
      <c r="AR331" s="223"/>
      <c r="AT331" s="410"/>
      <c r="AU331" s="124"/>
    </row>
    <row r="332" ht="15.75" customHeight="1">
      <c r="A332" s="223"/>
      <c r="B332" s="409"/>
      <c r="C332" s="223"/>
      <c r="D332" s="223"/>
      <c r="E332" s="223"/>
      <c r="F332" s="223"/>
      <c r="G332" s="223"/>
      <c r="H332" s="223"/>
      <c r="I332" s="223"/>
      <c r="J332" s="223"/>
      <c r="K332" s="223"/>
      <c r="L332" s="223"/>
      <c r="M332" s="223"/>
      <c r="N332" s="223"/>
      <c r="O332" s="223"/>
      <c r="P332" s="223"/>
      <c r="Q332" s="223"/>
      <c r="R332" s="223"/>
      <c r="S332" s="223"/>
      <c r="T332" s="223"/>
      <c r="U332" s="223"/>
      <c r="V332" s="223"/>
      <c r="W332" s="223"/>
      <c r="X332" s="223"/>
      <c r="Y332" s="223"/>
      <c r="Z332" s="223"/>
      <c r="AA332" s="223"/>
      <c r="AB332" s="223"/>
      <c r="AC332" s="223"/>
      <c r="AD332" s="223"/>
      <c r="AE332" s="223"/>
      <c r="AF332" s="223"/>
      <c r="AG332" s="223"/>
      <c r="AH332" s="223"/>
      <c r="AI332" s="223"/>
      <c r="AJ332" s="223"/>
      <c r="AK332" s="223"/>
      <c r="AL332" s="223"/>
      <c r="AM332" s="223"/>
      <c r="AN332" s="223"/>
      <c r="AO332" s="223"/>
      <c r="AP332" s="223"/>
      <c r="AQ332" s="223"/>
      <c r="AR332" s="223"/>
      <c r="AT332" s="410"/>
      <c r="AU332" s="124"/>
    </row>
    <row r="333" ht="15.75" customHeight="1">
      <c r="A333" s="223"/>
      <c r="B333" s="409"/>
      <c r="C333" s="223"/>
      <c r="D333" s="223"/>
      <c r="E333" s="223"/>
      <c r="F333" s="223"/>
      <c r="G333" s="223"/>
      <c r="H333" s="223"/>
      <c r="I333" s="223"/>
      <c r="J333" s="223"/>
      <c r="K333" s="223"/>
      <c r="L333" s="223"/>
      <c r="M333" s="223"/>
      <c r="N333" s="223"/>
      <c r="O333" s="223"/>
      <c r="P333" s="223"/>
      <c r="Q333" s="223"/>
      <c r="R333" s="223"/>
      <c r="S333" s="223"/>
      <c r="T333" s="223"/>
      <c r="U333" s="223"/>
      <c r="V333" s="223"/>
      <c r="W333" s="223"/>
      <c r="X333" s="223"/>
      <c r="Y333" s="223"/>
      <c r="Z333" s="223"/>
      <c r="AA333" s="223"/>
      <c r="AB333" s="223"/>
      <c r="AC333" s="223"/>
      <c r="AD333" s="223"/>
      <c r="AE333" s="223"/>
      <c r="AF333" s="223"/>
      <c r="AG333" s="223"/>
      <c r="AH333" s="223"/>
      <c r="AI333" s="223"/>
      <c r="AJ333" s="223"/>
      <c r="AK333" s="223"/>
      <c r="AL333" s="223"/>
      <c r="AM333" s="223"/>
      <c r="AN333" s="223"/>
      <c r="AO333" s="223"/>
      <c r="AP333" s="223"/>
      <c r="AQ333" s="223"/>
      <c r="AR333" s="223"/>
      <c r="AT333" s="410"/>
      <c r="AU333" s="124"/>
    </row>
    <row r="334" ht="15.75" customHeight="1">
      <c r="A334" s="223"/>
      <c r="B334" s="409"/>
      <c r="C334" s="223"/>
      <c r="D334" s="223"/>
      <c r="E334" s="223"/>
      <c r="F334" s="223"/>
      <c r="G334" s="223"/>
      <c r="H334" s="223"/>
      <c r="I334" s="223"/>
      <c r="J334" s="223"/>
      <c r="K334" s="223"/>
      <c r="L334" s="223"/>
      <c r="M334" s="223"/>
      <c r="N334" s="223"/>
      <c r="O334" s="223"/>
      <c r="P334" s="223"/>
      <c r="Q334" s="223"/>
      <c r="R334" s="223"/>
      <c r="S334" s="223"/>
      <c r="T334" s="223"/>
      <c r="U334" s="223"/>
      <c r="V334" s="223"/>
      <c r="W334" s="223"/>
      <c r="X334" s="223"/>
      <c r="Y334" s="223"/>
      <c r="Z334" s="223"/>
      <c r="AA334" s="223"/>
      <c r="AB334" s="223"/>
      <c r="AC334" s="223"/>
      <c r="AD334" s="223"/>
      <c r="AE334" s="223"/>
      <c r="AF334" s="223"/>
      <c r="AG334" s="223"/>
      <c r="AH334" s="223"/>
      <c r="AI334" s="223"/>
      <c r="AJ334" s="223"/>
      <c r="AK334" s="223"/>
      <c r="AL334" s="223"/>
      <c r="AM334" s="223"/>
      <c r="AN334" s="223"/>
      <c r="AO334" s="223"/>
      <c r="AP334" s="223"/>
      <c r="AQ334" s="223"/>
      <c r="AR334" s="223"/>
      <c r="AT334" s="410"/>
      <c r="AU334" s="124"/>
    </row>
    <row r="335" ht="15.75" customHeight="1">
      <c r="A335" s="223"/>
      <c r="B335" s="409"/>
      <c r="C335" s="223"/>
      <c r="D335" s="223"/>
      <c r="E335" s="223"/>
      <c r="F335" s="223"/>
      <c r="G335" s="223"/>
      <c r="H335" s="223"/>
      <c r="I335" s="223"/>
      <c r="J335" s="223"/>
      <c r="K335" s="223"/>
      <c r="L335" s="223"/>
      <c r="M335" s="223"/>
      <c r="N335" s="223"/>
      <c r="O335" s="223"/>
      <c r="P335" s="223"/>
      <c r="Q335" s="223"/>
      <c r="R335" s="223"/>
      <c r="S335" s="223"/>
      <c r="T335" s="223"/>
      <c r="U335" s="223"/>
      <c r="V335" s="223"/>
      <c r="W335" s="223"/>
      <c r="X335" s="223"/>
      <c r="Y335" s="223"/>
      <c r="Z335" s="223"/>
      <c r="AA335" s="223"/>
      <c r="AB335" s="223"/>
      <c r="AC335" s="223"/>
      <c r="AD335" s="223"/>
      <c r="AE335" s="223"/>
      <c r="AF335" s="223"/>
      <c r="AG335" s="223"/>
      <c r="AH335" s="223"/>
      <c r="AI335" s="223"/>
      <c r="AJ335" s="223"/>
      <c r="AK335" s="223"/>
      <c r="AL335" s="223"/>
      <c r="AM335" s="223"/>
      <c r="AN335" s="223"/>
      <c r="AO335" s="223"/>
      <c r="AP335" s="223"/>
      <c r="AQ335" s="223"/>
      <c r="AR335" s="223"/>
      <c r="AT335" s="410"/>
      <c r="AU335" s="124"/>
    </row>
    <row r="336" ht="15.75" customHeight="1">
      <c r="A336" s="223"/>
      <c r="B336" s="409"/>
      <c r="C336" s="223"/>
      <c r="D336" s="223"/>
      <c r="E336" s="223"/>
      <c r="F336" s="223"/>
      <c r="G336" s="223"/>
      <c r="H336" s="223"/>
      <c r="I336" s="223"/>
      <c r="J336" s="223"/>
      <c r="K336" s="223"/>
      <c r="L336" s="223"/>
      <c r="M336" s="223"/>
      <c r="N336" s="223"/>
      <c r="O336" s="223"/>
      <c r="P336" s="223"/>
      <c r="Q336" s="223"/>
      <c r="R336" s="223"/>
      <c r="S336" s="223"/>
      <c r="T336" s="223"/>
      <c r="U336" s="223"/>
      <c r="V336" s="223"/>
      <c r="W336" s="223"/>
      <c r="X336" s="223"/>
      <c r="Y336" s="223"/>
      <c r="Z336" s="223"/>
      <c r="AA336" s="223"/>
      <c r="AB336" s="223"/>
      <c r="AC336" s="223"/>
      <c r="AD336" s="223"/>
      <c r="AE336" s="223"/>
      <c r="AF336" s="223"/>
      <c r="AG336" s="223"/>
      <c r="AH336" s="223"/>
      <c r="AI336" s="223"/>
      <c r="AJ336" s="223"/>
      <c r="AK336" s="223"/>
      <c r="AL336" s="223"/>
      <c r="AM336" s="223"/>
      <c r="AN336" s="223"/>
      <c r="AO336" s="223"/>
      <c r="AP336" s="223"/>
      <c r="AQ336" s="223"/>
      <c r="AR336" s="223"/>
      <c r="AT336" s="410"/>
      <c r="AU336" s="124"/>
    </row>
    <row r="337" ht="15.75" customHeight="1">
      <c r="A337" s="223"/>
      <c r="B337" s="409"/>
      <c r="C337" s="223"/>
      <c r="D337" s="223"/>
      <c r="E337" s="223"/>
      <c r="F337" s="223"/>
      <c r="G337" s="223"/>
      <c r="H337" s="223"/>
      <c r="I337" s="223"/>
      <c r="J337" s="223"/>
      <c r="K337" s="223"/>
      <c r="L337" s="223"/>
      <c r="M337" s="223"/>
      <c r="N337" s="223"/>
      <c r="O337" s="223"/>
      <c r="P337" s="223"/>
      <c r="Q337" s="223"/>
      <c r="R337" s="223"/>
      <c r="S337" s="223"/>
      <c r="T337" s="223"/>
      <c r="U337" s="223"/>
      <c r="V337" s="223"/>
      <c r="W337" s="223"/>
      <c r="X337" s="223"/>
      <c r="Y337" s="223"/>
      <c r="Z337" s="223"/>
      <c r="AA337" s="223"/>
      <c r="AB337" s="223"/>
      <c r="AC337" s="223"/>
      <c r="AD337" s="223"/>
      <c r="AE337" s="223"/>
      <c r="AF337" s="223"/>
      <c r="AG337" s="223"/>
      <c r="AH337" s="223"/>
      <c r="AI337" s="223"/>
      <c r="AJ337" s="223"/>
      <c r="AK337" s="223"/>
      <c r="AL337" s="223"/>
      <c r="AM337" s="223"/>
      <c r="AN337" s="223"/>
      <c r="AO337" s="223"/>
      <c r="AP337" s="223"/>
      <c r="AQ337" s="223"/>
      <c r="AR337" s="223"/>
      <c r="AT337" s="410"/>
      <c r="AU337" s="124"/>
    </row>
    <row r="338" ht="15.75" customHeight="1">
      <c r="A338" s="223"/>
      <c r="B338" s="409"/>
      <c r="C338" s="223"/>
      <c r="D338" s="223"/>
      <c r="E338" s="223"/>
      <c r="F338" s="223"/>
      <c r="G338" s="223"/>
      <c r="H338" s="223"/>
      <c r="I338" s="223"/>
      <c r="J338" s="223"/>
      <c r="K338" s="223"/>
      <c r="L338" s="223"/>
      <c r="M338" s="223"/>
      <c r="N338" s="223"/>
      <c r="O338" s="223"/>
      <c r="P338" s="223"/>
      <c r="Q338" s="223"/>
      <c r="R338" s="223"/>
      <c r="S338" s="223"/>
      <c r="T338" s="223"/>
      <c r="U338" s="223"/>
      <c r="V338" s="223"/>
      <c r="W338" s="223"/>
      <c r="X338" s="223"/>
      <c r="Y338" s="223"/>
      <c r="Z338" s="223"/>
      <c r="AA338" s="223"/>
      <c r="AB338" s="223"/>
      <c r="AC338" s="223"/>
      <c r="AD338" s="223"/>
      <c r="AE338" s="223"/>
      <c r="AF338" s="223"/>
      <c r="AG338" s="223"/>
      <c r="AH338" s="223"/>
      <c r="AI338" s="223"/>
      <c r="AJ338" s="223"/>
      <c r="AK338" s="223"/>
      <c r="AL338" s="223"/>
      <c r="AM338" s="223"/>
      <c r="AN338" s="223"/>
      <c r="AO338" s="223"/>
      <c r="AP338" s="223"/>
      <c r="AQ338" s="223"/>
      <c r="AR338" s="223"/>
      <c r="AT338" s="410"/>
      <c r="AU338" s="124"/>
    </row>
    <row r="339" ht="15.75" customHeight="1">
      <c r="A339" s="223"/>
      <c r="B339" s="409"/>
      <c r="C339" s="223"/>
      <c r="D339" s="223"/>
      <c r="E339" s="223"/>
      <c r="F339" s="223"/>
      <c r="G339" s="223"/>
      <c r="H339" s="223"/>
      <c r="I339" s="223"/>
      <c r="J339" s="223"/>
      <c r="K339" s="223"/>
      <c r="L339" s="223"/>
      <c r="M339" s="223"/>
      <c r="N339" s="223"/>
      <c r="O339" s="223"/>
      <c r="P339" s="223"/>
      <c r="Q339" s="223"/>
      <c r="R339" s="223"/>
      <c r="S339" s="223"/>
      <c r="T339" s="223"/>
      <c r="U339" s="223"/>
      <c r="V339" s="223"/>
      <c r="W339" s="223"/>
      <c r="X339" s="223"/>
      <c r="Y339" s="223"/>
      <c r="Z339" s="223"/>
      <c r="AA339" s="223"/>
      <c r="AB339" s="223"/>
      <c r="AC339" s="223"/>
      <c r="AD339" s="223"/>
      <c r="AE339" s="223"/>
      <c r="AF339" s="223"/>
      <c r="AG339" s="223"/>
      <c r="AH339" s="223"/>
      <c r="AI339" s="223"/>
      <c r="AJ339" s="223"/>
      <c r="AK339" s="223"/>
      <c r="AL339" s="223"/>
      <c r="AM339" s="223"/>
      <c r="AN339" s="223"/>
      <c r="AO339" s="223"/>
      <c r="AP339" s="223"/>
      <c r="AQ339" s="223"/>
      <c r="AR339" s="223"/>
      <c r="AT339" s="410"/>
      <c r="AU339" s="124"/>
    </row>
    <row r="340" ht="15.75" customHeight="1">
      <c r="A340" s="223"/>
      <c r="B340" s="409"/>
      <c r="C340" s="223"/>
      <c r="D340" s="223"/>
      <c r="E340" s="223"/>
      <c r="F340" s="223"/>
      <c r="G340" s="223"/>
      <c r="H340" s="223"/>
      <c r="I340" s="223"/>
      <c r="J340" s="223"/>
      <c r="K340" s="223"/>
      <c r="L340" s="223"/>
      <c r="M340" s="223"/>
      <c r="N340" s="223"/>
      <c r="O340" s="223"/>
      <c r="P340" s="223"/>
      <c r="Q340" s="223"/>
      <c r="R340" s="223"/>
      <c r="S340" s="223"/>
      <c r="T340" s="223"/>
      <c r="U340" s="223"/>
      <c r="V340" s="223"/>
      <c r="W340" s="223"/>
      <c r="X340" s="223"/>
      <c r="Y340" s="223"/>
      <c r="Z340" s="223"/>
      <c r="AA340" s="223"/>
      <c r="AB340" s="223"/>
      <c r="AC340" s="223"/>
      <c r="AD340" s="223"/>
      <c r="AE340" s="223"/>
      <c r="AF340" s="223"/>
      <c r="AG340" s="223"/>
      <c r="AH340" s="223"/>
      <c r="AI340" s="223"/>
      <c r="AJ340" s="223"/>
      <c r="AK340" s="223"/>
      <c r="AL340" s="223"/>
      <c r="AM340" s="223"/>
      <c r="AN340" s="223"/>
      <c r="AO340" s="223"/>
      <c r="AP340" s="223"/>
      <c r="AQ340" s="223"/>
      <c r="AR340" s="223"/>
      <c r="AT340" s="410"/>
      <c r="AU340" s="124"/>
    </row>
    <row r="341" ht="15.75" customHeight="1">
      <c r="A341" s="223"/>
      <c r="B341" s="409"/>
      <c r="C341" s="223"/>
      <c r="D341" s="223"/>
      <c r="E341" s="223"/>
      <c r="F341" s="223"/>
      <c r="G341" s="223"/>
      <c r="H341" s="223"/>
      <c r="I341" s="223"/>
      <c r="J341" s="223"/>
      <c r="K341" s="223"/>
      <c r="L341" s="223"/>
      <c r="M341" s="223"/>
      <c r="N341" s="223"/>
      <c r="O341" s="223"/>
      <c r="P341" s="223"/>
      <c r="Q341" s="223"/>
      <c r="R341" s="223"/>
      <c r="S341" s="223"/>
      <c r="T341" s="223"/>
      <c r="U341" s="223"/>
      <c r="V341" s="223"/>
      <c r="W341" s="223"/>
      <c r="X341" s="223"/>
      <c r="Y341" s="223"/>
      <c r="Z341" s="223"/>
      <c r="AA341" s="223"/>
      <c r="AB341" s="223"/>
      <c r="AC341" s="223"/>
      <c r="AD341" s="223"/>
      <c r="AE341" s="223"/>
      <c r="AF341" s="223"/>
      <c r="AG341" s="223"/>
      <c r="AH341" s="223"/>
      <c r="AI341" s="223"/>
      <c r="AJ341" s="223"/>
      <c r="AK341" s="223"/>
      <c r="AL341" s="223"/>
      <c r="AM341" s="223"/>
      <c r="AN341" s="223"/>
      <c r="AO341" s="223"/>
      <c r="AP341" s="223"/>
      <c r="AQ341" s="223"/>
      <c r="AR341" s="223"/>
      <c r="AT341" s="410"/>
      <c r="AU341" s="124"/>
    </row>
    <row r="342" ht="15.75" customHeight="1">
      <c r="A342" s="223"/>
      <c r="B342" s="409"/>
      <c r="C342" s="223"/>
      <c r="D342" s="223"/>
      <c r="E342" s="223"/>
      <c r="F342" s="223"/>
      <c r="G342" s="223"/>
      <c r="H342" s="223"/>
      <c r="I342" s="223"/>
      <c r="J342" s="223"/>
      <c r="K342" s="223"/>
      <c r="L342" s="223"/>
      <c r="M342" s="223"/>
      <c r="N342" s="223"/>
      <c r="O342" s="223"/>
      <c r="P342" s="223"/>
      <c r="Q342" s="223"/>
      <c r="R342" s="223"/>
      <c r="S342" s="223"/>
      <c r="T342" s="223"/>
      <c r="U342" s="223"/>
      <c r="V342" s="223"/>
      <c r="W342" s="223"/>
      <c r="X342" s="223"/>
      <c r="Y342" s="223"/>
      <c r="Z342" s="223"/>
      <c r="AA342" s="223"/>
      <c r="AB342" s="223"/>
      <c r="AC342" s="223"/>
      <c r="AD342" s="223"/>
      <c r="AE342" s="223"/>
      <c r="AF342" s="223"/>
      <c r="AG342" s="223"/>
      <c r="AH342" s="223"/>
      <c r="AI342" s="223"/>
      <c r="AJ342" s="223"/>
      <c r="AK342" s="223"/>
      <c r="AL342" s="223"/>
      <c r="AM342" s="223"/>
      <c r="AN342" s="223"/>
      <c r="AO342" s="223"/>
      <c r="AP342" s="223"/>
      <c r="AQ342" s="223"/>
      <c r="AR342" s="223"/>
      <c r="AT342" s="410"/>
      <c r="AU342" s="124"/>
    </row>
    <row r="343" ht="15.75" customHeight="1">
      <c r="A343" s="223"/>
      <c r="B343" s="409"/>
      <c r="C343" s="223"/>
      <c r="D343" s="223"/>
      <c r="E343" s="223"/>
      <c r="F343" s="223"/>
      <c r="G343" s="223"/>
      <c r="H343" s="223"/>
      <c r="I343" s="223"/>
      <c r="J343" s="223"/>
      <c r="K343" s="223"/>
      <c r="L343" s="223"/>
      <c r="M343" s="223"/>
      <c r="N343" s="223"/>
      <c r="O343" s="223"/>
      <c r="P343" s="223"/>
      <c r="Q343" s="223"/>
      <c r="R343" s="223"/>
      <c r="S343" s="223"/>
      <c r="T343" s="223"/>
      <c r="U343" s="223"/>
      <c r="V343" s="223"/>
      <c r="W343" s="223"/>
      <c r="X343" s="223"/>
      <c r="Y343" s="223"/>
      <c r="Z343" s="223"/>
      <c r="AA343" s="223"/>
      <c r="AB343" s="223"/>
      <c r="AC343" s="223"/>
      <c r="AD343" s="223"/>
      <c r="AE343" s="223"/>
      <c r="AF343" s="223"/>
      <c r="AG343" s="223"/>
      <c r="AH343" s="223"/>
      <c r="AI343" s="223"/>
      <c r="AJ343" s="223"/>
      <c r="AK343" s="223"/>
      <c r="AL343" s="223"/>
      <c r="AM343" s="223"/>
      <c r="AN343" s="223"/>
      <c r="AO343" s="223"/>
      <c r="AP343" s="223"/>
      <c r="AQ343" s="223"/>
      <c r="AR343" s="223"/>
      <c r="AT343" s="410"/>
      <c r="AU343" s="124"/>
    </row>
    <row r="344" ht="15.75" customHeight="1">
      <c r="A344" s="223"/>
      <c r="B344" s="409"/>
      <c r="C344" s="223"/>
      <c r="D344" s="223"/>
      <c r="E344" s="223"/>
      <c r="F344" s="223"/>
      <c r="G344" s="223"/>
      <c r="H344" s="223"/>
      <c r="I344" s="223"/>
      <c r="J344" s="223"/>
      <c r="K344" s="223"/>
      <c r="L344" s="223"/>
      <c r="M344" s="223"/>
      <c r="N344" s="223"/>
      <c r="O344" s="223"/>
      <c r="P344" s="223"/>
      <c r="Q344" s="223"/>
      <c r="R344" s="223"/>
      <c r="S344" s="223"/>
      <c r="T344" s="223"/>
      <c r="U344" s="223"/>
      <c r="V344" s="223"/>
      <c r="W344" s="223"/>
      <c r="X344" s="223"/>
      <c r="Y344" s="223"/>
      <c r="Z344" s="223"/>
      <c r="AA344" s="223"/>
      <c r="AB344" s="223"/>
      <c r="AC344" s="223"/>
      <c r="AD344" s="223"/>
      <c r="AE344" s="223"/>
      <c r="AF344" s="223"/>
      <c r="AG344" s="223"/>
      <c r="AH344" s="223"/>
      <c r="AI344" s="223"/>
      <c r="AJ344" s="223"/>
      <c r="AK344" s="223"/>
      <c r="AL344" s="223"/>
      <c r="AM344" s="223"/>
      <c r="AN344" s="223"/>
      <c r="AO344" s="223"/>
      <c r="AP344" s="223"/>
      <c r="AQ344" s="223"/>
      <c r="AR344" s="223"/>
      <c r="AT344" s="410"/>
      <c r="AU344" s="124"/>
    </row>
    <row r="345" ht="15.75" customHeight="1">
      <c r="A345" s="223"/>
      <c r="B345" s="409"/>
      <c r="C345" s="223"/>
      <c r="D345" s="223"/>
      <c r="E345" s="223"/>
      <c r="F345" s="223"/>
      <c r="G345" s="223"/>
      <c r="H345" s="223"/>
      <c r="I345" s="223"/>
      <c r="J345" s="223"/>
      <c r="K345" s="223"/>
      <c r="L345" s="223"/>
      <c r="M345" s="223"/>
      <c r="N345" s="223"/>
      <c r="O345" s="223"/>
      <c r="P345" s="223"/>
      <c r="Q345" s="223"/>
      <c r="R345" s="223"/>
      <c r="S345" s="223"/>
      <c r="T345" s="223"/>
      <c r="U345" s="223"/>
      <c r="V345" s="223"/>
      <c r="W345" s="223"/>
      <c r="X345" s="223"/>
      <c r="Y345" s="223"/>
      <c r="Z345" s="223"/>
      <c r="AA345" s="223"/>
      <c r="AB345" s="223"/>
      <c r="AC345" s="223"/>
      <c r="AD345" s="223"/>
      <c r="AE345" s="223"/>
      <c r="AF345" s="223"/>
      <c r="AG345" s="223"/>
      <c r="AH345" s="223"/>
      <c r="AI345" s="223"/>
      <c r="AJ345" s="223"/>
      <c r="AK345" s="223"/>
      <c r="AL345" s="223"/>
      <c r="AM345" s="223"/>
      <c r="AN345" s="223"/>
      <c r="AO345" s="223"/>
      <c r="AP345" s="223"/>
      <c r="AQ345" s="223"/>
      <c r="AR345" s="223"/>
      <c r="AT345" s="410"/>
      <c r="AU345" s="124"/>
    </row>
    <row r="346" ht="15.75" customHeight="1">
      <c r="A346" s="223"/>
      <c r="B346" s="409"/>
      <c r="C346" s="223"/>
      <c r="D346" s="223"/>
      <c r="E346" s="223"/>
      <c r="F346" s="223"/>
      <c r="G346" s="223"/>
      <c r="H346" s="223"/>
      <c r="I346" s="223"/>
      <c r="J346" s="223"/>
      <c r="K346" s="223"/>
      <c r="L346" s="223"/>
      <c r="M346" s="223"/>
      <c r="N346" s="223"/>
      <c r="O346" s="223"/>
      <c r="P346" s="223"/>
      <c r="Q346" s="223"/>
      <c r="R346" s="223"/>
      <c r="S346" s="223"/>
      <c r="T346" s="223"/>
      <c r="U346" s="223"/>
      <c r="V346" s="223"/>
      <c r="W346" s="223"/>
      <c r="X346" s="223"/>
      <c r="Y346" s="223"/>
      <c r="Z346" s="223"/>
      <c r="AA346" s="223"/>
      <c r="AB346" s="223"/>
      <c r="AC346" s="223"/>
      <c r="AD346" s="223"/>
      <c r="AE346" s="223"/>
      <c r="AF346" s="223"/>
      <c r="AG346" s="223"/>
      <c r="AH346" s="223"/>
      <c r="AI346" s="223"/>
      <c r="AJ346" s="223"/>
      <c r="AK346" s="223"/>
      <c r="AL346" s="223"/>
      <c r="AM346" s="223"/>
      <c r="AN346" s="223"/>
      <c r="AO346" s="223"/>
      <c r="AP346" s="223"/>
      <c r="AQ346" s="223"/>
      <c r="AR346" s="223"/>
      <c r="AT346" s="410"/>
      <c r="AU346" s="124"/>
    </row>
    <row r="347" ht="15.75" customHeight="1">
      <c r="A347" s="223"/>
      <c r="B347" s="409"/>
      <c r="C347" s="223"/>
      <c r="D347" s="223"/>
      <c r="E347" s="223"/>
      <c r="F347" s="223"/>
      <c r="G347" s="223"/>
      <c r="H347" s="223"/>
      <c r="I347" s="223"/>
      <c r="J347" s="223"/>
      <c r="K347" s="223"/>
      <c r="L347" s="223"/>
      <c r="M347" s="223"/>
      <c r="N347" s="223"/>
      <c r="O347" s="223"/>
      <c r="P347" s="223"/>
      <c r="Q347" s="223"/>
      <c r="R347" s="223"/>
      <c r="S347" s="223"/>
      <c r="T347" s="223"/>
      <c r="U347" s="223"/>
      <c r="V347" s="223"/>
      <c r="W347" s="223"/>
      <c r="X347" s="223"/>
      <c r="Y347" s="223"/>
      <c r="Z347" s="223"/>
      <c r="AA347" s="223"/>
      <c r="AB347" s="223"/>
      <c r="AC347" s="223"/>
      <c r="AD347" s="223"/>
      <c r="AE347" s="223"/>
      <c r="AF347" s="223"/>
      <c r="AG347" s="223"/>
      <c r="AH347" s="223"/>
      <c r="AI347" s="223"/>
      <c r="AJ347" s="223"/>
      <c r="AK347" s="223"/>
      <c r="AL347" s="223"/>
      <c r="AM347" s="223"/>
      <c r="AN347" s="223"/>
      <c r="AO347" s="223"/>
      <c r="AP347" s="223"/>
      <c r="AQ347" s="223"/>
      <c r="AR347" s="223"/>
      <c r="AT347" s="410"/>
      <c r="AU347" s="124"/>
    </row>
    <row r="348" ht="15.75" customHeight="1">
      <c r="A348" s="223"/>
      <c r="B348" s="409"/>
      <c r="C348" s="223"/>
      <c r="D348" s="223"/>
      <c r="E348" s="223"/>
      <c r="F348" s="223"/>
      <c r="G348" s="223"/>
      <c r="H348" s="223"/>
      <c r="I348" s="223"/>
      <c r="J348" s="223"/>
      <c r="K348" s="223"/>
      <c r="L348" s="223"/>
      <c r="M348" s="223"/>
      <c r="N348" s="223"/>
      <c r="O348" s="223"/>
      <c r="P348" s="223"/>
      <c r="Q348" s="223"/>
      <c r="R348" s="223"/>
      <c r="S348" s="223"/>
      <c r="T348" s="223"/>
      <c r="U348" s="223"/>
      <c r="V348" s="223"/>
      <c r="W348" s="223"/>
      <c r="X348" s="223"/>
      <c r="Y348" s="223"/>
      <c r="Z348" s="223"/>
      <c r="AA348" s="223"/>
      <c r="AB348" s="223"/>
      <c r="AC348" s="223"/>
      <c r="AD348" s="223"/>
      <c r="AE348" s="223"/>
      <c r="AF348" s="223"/>
      <c r="AG348" s="223"/>
      <c r="AH348" s="223"/>
      <c r="AI348" s="223"/>
      <c r="AJ348" s="223"/>
      <c r="AK348" s="223"/>
      <c r="AL348" s="223"/>
      <c r="AM348" s="223"/>
      <c r="AN348" s="223"/>
      <c r="AO348" s="223"/>
      <c r="AP348" s="223"/>
      <c r="AQ348" s="223"/>
      <c r="AR348" s="223"/>
      <c r="AT348" s="410"/>
      <c r="AU348" s="124"/>
    </row>
    <row r="349" ht="15.75" customHeight="1">
      <c r="A349" s="223"/>
      <c r="B349" s="409"/>
      <c r="C349" s="223"/>
      <c r="D349" s="223"/>
      <c r="E349" s="223"/>
      <c r="F349" s="223"/>
      <c r="G349" s="223"/>
      <c r="H349" s="223"/>
      <c r="I349" s="223"/>
      <c r="J349" s="223"/>
      <c r="K349" s="223"/>
      <c r="L349" s="223"/>
      <c r="M349" s="223"/>
      <c r="N349" s="223"/>
      <c r="O349" s="223"/>
      <c r="P349" s="223"/>
      <c r="Q349" s="223"/>
      <c r="R349" s="223"/>
      <c r="S349" s="223"/>
      <c r="T349" s="223"/>
      <c r="U349" s="223"/>
      <c r="V349" s="223"/>
      <c r="W349" s="223"/>
      <c r="X349" s="223"/>
      <c r="Y349" s="223"/>
      <c r="Z349" s="223"/>
      <c r="AA349" s="223"/>
      <c r="AB349" s="223"/>
      <c r="AC349" s="223"/>
      <c r="AD349" s="223"/>
      <c r="AE349" s="223"/>
      <c r="AF349" s="223"/>
      <c r="AG349" s="223"/>
      <c r="AH349" s="223"/>
      <c r="AI349" s="223"/>
      <c r="AJ349" s="223"/>
      <c r="AK349" s="223"/>
      <c r="AL349" s="223"/>
      <c r="AM349" s="223"/>
      <c r="AN349" s="223"/>
      <c r="AO349" s="223"/>
      <c r="AP349" s="223"/>
      <c r="AQ349" s="223"/>
      <c r="AR349" s="223"/>
      <c r="AT349" s="410"/>
      <c r="AU349" s="124"/>
    </row>
    <row r="350" ht="15.75" customHeight="1">
      <c r="A350" s="223"/>
      <c r="B350" s="409"/>
      <c r="C350" s="223"/>
      <c r="D350" s="223"/>
      <c r="E350" s="223"/>
      <c r="F350" s="223"/>
      <c r="G350" s="223"/>
      <c r="H350" s="223"/>
      <c r="I350" s="223"/>
      <c r="J350" s="223"/>
      <c r="K350" s="223"/>
      <c r="L350" s="223"/>
      <c r="M350" s="223"/>
      <c r="N350" s="223"/>
      <c r="O350" s="223"/>
      <c r="P350" s="223"/>
      <c r="Q350" s="223"/>
      <c r="R350" s="223"/>
      <c r="S350" s="223"/>
      <c r="T350" s="223"/>
      <c r="U350" s="223"/>
      <c r="V350" s="223"/>
      <c r="W350" s="223"/>
      <c r="X350" s="223"/>
      <c r="Y350" s="223"/>
      <c r="Z350" s="223"/>
      <c r="AA350" s="223"/>
      <c r="AB350" s="223"/>
      <c r="AC350" s="223"/>
      <c r="AD350" s="223"/>
      <c r="AE350" s="223"/>
      <c r="AF350" s="223"/>
      <c r="AG350" s="223"/>
      <c r="AH350" s="223"/>
      <c r="AI350" s="223"/>
      <c r="AJ350" s="223"/>
      <c r="AK350" s="223"/>
      <c r="AL350" s="223"/>
      <c r="AM350" s="223"/>
      <c r="AN350" s="223"/>
      <c r="AO350" s="223"/>
      <c r="AP350" s="223"/>
      <c r="AQ350" s="223"/>
      <c r="AR350" s="223"/>
      <c r="AT350" s="410"/>
      <c r="AU350" s="124"/>
    </row>
    <row r="351" ht="15.75" customHeight="1">
      <c r="A351" s="223"/>
      <c r="B351" s="409"/>
      <c r="C351" s="223"/>
      <c r="D351" s="223"/>
      <c r="E351" s="223"/>
      <c r="F351" s="223"/>
      <c r="G351" s="223"/>
      <c r="H351" s="223"/>
      <c r="I351" s="223"/>
      <c r="J351" s="223"/>
      <c r="K351" s="223"/>
      <c r="L351" s="223"/>
      <c r="M351" s="223"/>
      <c r="N351" s="223"/>
      <c r="O351" s="223"/>
      <c r="P351" s="223"/>
      <c r="Q351" s="223"/>
      <c r="R351" s="223"/>
      <c r="S351" s="223"/>
      <c r="T351" s="223"/>
      <c r="U351" s="223"/>
      <c r="V351" s="223"/>
      <c r="W351" s="223"/>
      <c r="X351" s="223"/>
      <c r="Y351" s="223"/>
      <c r="Z351" s="223"/>
      <c r="AA351" s="223"/>
      <c r="AB351" s="223"/>
      <c r="AC351" s="223"/>
      <c r="AD351" s="223"/>
      <c r="AE351" s="223"/>
      <c r="AF351" s="223"/>
      <c r="AG351" s="223"/>
      <c r="AH351" s="223"/>
      <c r="AI351" s="223"/>
      <c r="AJ351" s="223"/>
      <c r="AK351" s="223"/>
      <c r="AL351" s="223"/>
      <c r="AM351" s="223"/>
      <c r="AN351" s="223"/>
      <c r="AO351" s="223"/>
      <c r="AP351" s="223"/>
      <c r="AQ351" s="223"/>
      <c r="AR351" s="223"/>
      <c r="AT351" s="410"/>
      <c r="AU351" s="124"/>
    </row>
    <row r="352" ht="15.75" customHeight="1">
      <c r="A352" s="223"/>
      <c r="B352" s="409"/>
      <c r="C352" s="223"/>
      <c r="D352" s="223"/>
      <c r="E352" s="223"/>
      <c r="F352" s="223"/>
      <c r="G352" s="223"/>
      <c r="H352" s="223"/>
      <c r="I352" s="223"/>
      <c r="J352" s="223"/>
      <c r="K352" s="223"/>
      <c r="L352" s="223"/>
      <c r="M352" s="223"/>
      <c r="N352" s="223"/>
      <c r="O352" s="223"/>
      <c r="P352" s="223"/>
      <c r="Q352" s="223"/>
      <c r="R352" s="223"/>
      <c r="S352" s="223"/>
      <c r="T352" s="223"/>
      <c r="U352" s="223"/>
      <c r="V352" s="223"/>
      <c r="W352" s="223"/>
      <c r="X352" s="223"/>
      <c r="Y352" s="223"/>
      <c r="Z352" s="223"/>
      <c r="AA352" s="223"/>
      <c r="AB352" s="223"/>
      <c r="AC352" s="223"/>
      <c r="AD352" s="223"/>
      <c r="AE352" s="223"/>
      <c r="AF352" s="223"/>
      <c r="AG352" s="223"/>
      <c r="AH352" s="223"/>
      <c r="AI352" s="223"/>
      <c r="AJ352" s="223"/>
      <c r="AK352" s="223"/>
      <c r="AL352" s="223"/>
      <c r="AM352" s="223"/>
      <c r="AN352" s="223"/>
      <c r="AO352" s="223"/>
      <c r="AP352" s="223"/>
      <c r="AQ352" s="223"/>
      <c r="AR352" s="223"/>
      <c r="AT352" s="410"/>
      <c r="AU352" s="124"/>
    </row>
    <row r="353" ht="15.75" customHeight="1">
      <c r="A353" s="223"/>
      <c r="B353" s="409"/>
      <c r="C353" s="223"/>
      <c r="D353" s="223"/>
      <c r="E353" s="223"/>
      <c r="F353" s="223"/>
      <c r="G353" s="223"/>
      <c r="H353" s="223"/>
      <c r="I353" s="223"/>
      <c r="J353" s="223"/>
      <c r="K353" s="223"/>
      <c r="L353" s="223"/>
      <c r="M353" s="223"/>
      <c r="N353" s="223"/>
      <c r="O353" s="223"/>
      <c r="P353" s="223"/>
      <c r="Q353" s="223"/>
      <c r="R353" s="223"/>
      <c r="S353" s="223"/>
      <c r="T353" s="223"/>
      <c r="U353" s="223"/>
      <c r="V353" s="223"/>
      <c r="W353" s="223"/>
      <c r="X353" s="223"/>
      <c r="Y353" s="223"/>
      <c r="Z353" s="223"/>
      <c r="AA353" s="223"/>
      <c r="AB353" s="223"/>
      <c r="AC353" s="223"/>
      <c r="AD353" s="223"/>
      <c r="AE353" s="223"/>
      <c r="AF353" s="223"/>
      <c r="AG353" s="223"/>
      <c r="AH353" s="223"/>
      <c r="AI353" s="223"/>
      <c r="AJ353" s="223"/>
      <c r="AK353" s="223"/>
      <c r="AL353" s="223"/>
      <c r="AM353" s="223"/>
      <c r="AN353" s="223"/>
      <c r="AO353" s="223"/>
      <c r="AP353" s="223"/>
      <c r="AQ353" s="223"/>
      <c r="AR353" s="223"/>
      <c r="AT353" s="410"/>
      <c r="AU353" s="124"/>
    </row>
    <row r="354" ht="15.75" customHeight="1">
      <c r="A354" s="223"/>
      <c r="B354" s="409"/>
      <c r="C354" s="223"/>
      <c r="D354" s="223"/>
      <c r="E354" s="223"/>
      <c r="F354" s="223"/>
      <c r="G354" s="223"/>
      <c r="H354" s="223"/>
      <c r="I354" s="223"/>
      <c r="J354" s="223"/>
      <c r="K354" s="223"/>
      <c r="L354" s="223"/>
      <c r="M354" s="223"/>
      <c r="N354" s="223"/>
      <c r="O354" s="223"/>
      <c r="P354" s="223"/>
      <c r="Q354" s="223"/>
      <c r="R354" s="223"/>
      <c r="S354" s="223"/>
      <c r="T354" s="223"/>
      <c r="U354" s="223"/>
      <c r="V354" s="223"/>
      <c r="W354" s="223"/>
      <c r="X354" s="223"/>
      <c r="Y354" s="223"/>
      <c r="Z354" s="223"/>
      <c r="AA354" s="223"/>
      <c r="AB354" s="223"/>
      <c r="AC354" s="223"/>
      <c r="AD354" s="223"/>
      <c r="AE354" s="223"/>
      <c r="AF354" s="223"/>
      <c r="AG354" s="223"/>
      <c r="AH354" s="223"/>
      <c r="AI354" s="223"/>
      <c r="AJ354" s="223"/>
      <c r="AK354" s="223"/>
      <c r="AL354" s="223"/>
      <c r="AM354" s="223"/>
      <c r="AN354" s="223"/>
      <c r="AO354" s="223"/>
      <c r="AP354" s="223"/>
      <c r="AQ354" s="223"/>
      <c r="AR354" s="223"/>
      <c r="AT354" s="410"/>
      <c r="AU354" s="124"/>
    </row>
    <row r="355" ht="15.75" customHeight="1">
      <c r="A355" s="223"/>
      <c r="B355" s="409"/>
      <c r="C355" s="223"/>
      <c r="D355" s="223"/>
      <c r="E355" s="223"/>
      <c r="F355" s="223"/>
      <c r="G355" s="223"/>
      <c r="H355" s="223"/>
      <c r="I355" s="223"/>
      <c r="J355" s="223"/>
      <c r="K355" s="223"/>
      <c r="L355" s="223"/>
      <c r="M355" s="223"/>
      <c r="N355" s="223"/>
      <c r="O355" s="223"/>
      <c r="P355" s="223"/>
      <c r="Q355" s="223"/>
      <c r="R355" s="223"/>
      <c r="S355" s="223"/>
      <c r="T355" s="223"/>
      <c r="U355" s="223"/>
      <c r="V355" s="223"/>
      <c r="W355" s="223"/>
      <c r="X355" s="223"/>
      <c r="Y355" s="223"/>
      <c r="Z355" s="223"/>
      <c r="AA355" s="223"/>
      <c r="AB355" s="223"/>
      <c r="AC355" s="223"/>
      <c r="AD355" s="223"/>
      <c r="AE355" s="223"/>
      <c r="AF355" s="223"/>
      <c r="AG355" s="223"/>
      <c r="AH355" s="223"/>
      <c r="AI355" s="223"/>
      <c r="AJ355" s="223"/>
      <c r="AK355" s="223"/>
      <c r="AL355" s="223"/>
      <c r="AM355" s="223"/>
      <c r="AN355" s="223"/>
      <c r="AO355" s="223"/>
      <c r="AP355" s="223"/>
      <c r="AQ355" s="223"/>
      <c r="AR355" s="223"/>
      <c r="AT355" s="410"/>
      <c r="AU355" s="124"/>
    </row>
    <row r="356" ht="15.75" customHeight="1">
      <c r="A356" s="223"/>
      <c r="B356" s="409"/>
      <c r="C356" s="223"/>
      <c r="D356" s="223"/>
      <c r="E356" s="223"/>
      <c r="F356" s="223"/>
      <c r="G356" s="223"/>
      <c r="H356" s="223"/>
      <c r="I356" s="223"/>
      <c r="J356" s="223"/>
      <c r="K356" s="223"/>
      <c r="L356" s="223"/>
      <c r="M356" s="223"/>
      <c r="N356" s="223"/>
      <c r="O356" s="223"/>
      <c r="P356" s="223"/>
      <c r="Q356" s="223"/>
      <c r="R356" s="223"/>
      <c r="S356" s="223"/>
      <c r="T356" s="223"/>
      <c r="U356" s="223"/>
      <c r="V356" s="223"/>
      <c r="W356" s="223"/>
      <c r="X356" s="223"/>
      <c r="Y356" s="223"/>
      <c r="Z356" s="223"/>
      <c r="AA356" s="223"/>
      <c r="AB356" s="223"/>
      <c r="AC356" s="223"/>
      <c r="AD356" s="223"/>
      <c r="AE356" s="223"/>
      <c r="AF356" s="223"/>
      <c r="AG356" s="223"/>
      <c r="AH356" s="223"/>
      <c r="AI356" s="223"/>
      <c r="AJ356" s="223"/>
      <c r="AK356" s="223"/>
      <c r="AL356" s="223"/>
      <c r="AM356" s="223"/>
      <c r="AN356" s="223"/>
      <c r="AO356" s="223"/>
      <c r="AP356" s="223"/>
      <c r="AQ356" s="223"/>
      <c r="AR356" s="223"/>
      <c r="AT356" s="410"/>
      <c r="AU356" s="124"/>
    </row>
    <row r="357" ht="15.75" customHeight="1">
      <c r="A357" s="223"/>
      <c r="B357" s="409"/>
      <c r="C357" s="223"/>
      <c r="D357" s="223"/>
      <c r="E357" s="223"/>
      <c r="F357" s="223"/>
      <c r="G357" s="223"/>
      <c r="H357" s="223"/>
      <c r="I357" s="223"/>
      <c r="J357" s="223"/>
      <c r="K357" s="223"/>
      <c r="L357" s="223"/>
      <c r="M357" s="223"/>
      <c r="N357" s="223"/>
      <c r="O357" s="223"/>
      <c r="P357" s="223"/>
      <c r="Q357" s="223"/>
      <c r="R357" s="223"/>
      <c r="S357" s="223"/>
      <c r="T357" s="223"/>
      <c r="U357" s="223"/>
      <c r="V357" s="223"/>
      <c r="W357" s="223"/>
      <c r="X357" s="223"/>
      <c r="Y357" s="223"/>
      <c r="Z357" s="223"/>
      <c r="AA357" s="223"/>
      <c r="AB357" s="223"/>
      <c r="AC357" s="223"/>
      <c r="AD357" s="223"/>
      <c r="AE357" s="223"/>
      <c r="AF357" s="223"/>
      <c r="AG357" s="223"/>
      <c r="AH357" s="223"/>
      <c r="AI357" s="223"/>
      <c r="AJ357" s="223"/>
      <c r="AK357" s="223"/>
      <c r="AL357" s="223"/>
      <c r="AM357" s="223"/>
      <c r="AN357" s="223"/>
      <c r="AO357" s="223"/>
      <c r="AP357" s="223"/>
      <c r="AQ357" s="223"/>
      <c r="AR357" s="223"/>
      <c r="AT357" s="410"/>
      <c r="AU357" s="124"/>
    </row>
    <row r="358" ht="15.75" customHeight="1">
      <c r="A358" s="223"/>
      <c r="B358" s="409"/>
      <c r="C358" s="223"/>
      <c r="D358" s="223"/>
      <c r="E358" s="223"/>
      <c r="F358" s="223"/>
      <c r="G358" s="223"/>
      <c r="H358" s="223"/>
      <c r="I358" s="223"/>
      <c r="J358" s="223"/>
      <c r="K358" s="223"/>
      <c r="L358" s="223"/>
      <c r="M358" s="223"/>
      <c r="N358" s="223"/>
      <c r="O358" s="223"/>
      <c r="P358" s="223"/>
      <c r="Q358" s="223"/>
      <c r="R358" s="223"/>
      <c r="S358" s="223"/>
      <c r="T358" s="223"/>
      <c r="U358" s="223"/>
      <c r="V358" s="223"/>
      <c r="W358" s="223"/>
      <c r="X358" s="223"/>
      <c r="Y358" s="223"/>
      <c r="Z358" s="223"/>
      <c r="AA358" s="223"/>
      <c r="AB358" s="223"/>
      <c r="AC358" s="223"/>
      <c r="AD358" s="223"/>
      <c r="AE358" s="223"/>
      <c r="AF358" s="223"/>
      <c r="AG358" s="223"/>
      <c r="AH358" s="223"/>
      <c r="AI358" s="223"/>
      <c r="AJ358" s="223"/>
      <c r="AK358" s="223"/>
      <c r="AL358" s="223"/>
      <c r="AM358" s="223"/>
      <c r="AN358" s="223"/>
      <c r="AO358" s="223"/>
      <c r="AP358" s="223"/>
      <c r="AQ358" s="223"/>
      <c r="AR358" s="223"/>
      <c r="AT358" s="410"/>
      <c r="AU358" s="124"/>
    </row>
    <row r="359" ht="15.75" customHeight="1">
      <c r="A359" s="223"/>
      <c r="B359" s="409"/>
      <c r="C359" s="223"/>
      <c r="D359" s="223"/>
      <c r="E359" s="223"/>
      <c r="F359" s="223"/>
      <c r="G359" s="223"/>
      <c r="H359" s="223"/>
      <c r="I359" s="223"/>
      <c r="J359" s="223"/>
      <c r="K359" s="223"/>
      <c r="L359" s="223"/>
      <c r="M359" s="223"/>
      <c r="N359" s="223"/>
      <c r="O359" s="223"/>
      <c r="P359" s="223"/>
      <c r="Q359" s="223"/>
      <c r="R359" s="223"/>
      <c r="S359" s="223"/>
      <c r="T359" s="223"/>
      <c r="U359" s="223"/>
      <c r="V359" s="223"/>
      <c r="W359" s="223"/>
      <c r="X359" s="223"/>
      <c r="Y359" s="223"/>
      <c r="Z359" s="223"/>
      <c r="AA359" s="223"/>
      <c r="AB359" s="223"/>
      <c r="AC359" s="223"/>
      <c r="AD359" s="223"/>
      <c r="AE359" s="223"/>
      <c r="AF359" s="223"/>
      <c r="AG359" s="223"/>
      <c r="AH359" s="223"/>
      <c r="AI359" s="223"/>
      <c r="AJ359" s="223"/>
      <c r="AK359" s="223"/>
      <c r="AL359" s="223"/>
      <c r="AM359" s="223"/>
      <c r="AN359" s="223"/>
      <c r="AO359" s="223"/>
      <c r="AP359" s="223"/>
      <c r="AQ359" s="223"/>
      <c r="AR359" s="223"/>
      <c r="AT359" s="410"/>
      <c r="AU359" s="124"/>
    </row>
    <row r="360" ht="15.75" customHeight="1">
      <c r="A360" s="223"/>
      <c r="B360" s="409"/>
      <c r="C360" s="223"/>
      <c r="D360" s="223"/>
      <c r="E360" s="223"/>
      <c r="F360" s="223"/>
      <c r="G360" s="223"/>
      <c r="H360" s="223"/>
      <c r="I360" s="223"/>
      <c r="J360" s="223"/>
      <c r="K360" s="223"/>
      <c r="L360" s="223"/>
      <c r="M360" s="223"/>
      <c r="N360" s="223"/>
      <c r="O360" s="223"/>
      <c r="P360" s="223"/>
      <c r="Q360" s="223"/>
      <c r="R360" s="223"/>
      <c r="S360" s="223"/>
      <c r="T360" s="223"/>
      <c r="U360" s="223"/>
      <c r="V360" s="223"/>
      <c r="W360" s="223"/>
      <c r="X360" s="223"/>
      <c r="Y360" s="223"/>
      <c r="Z360" s="223"/>
      <c r="AA360" s="223"/>
      <c r="AB360" s="223"/>
      <c r="AC360" s="223"/>
      <c r="AD360" s="223"/>
      <c r="AE360" s="223"/>
      <c r="AF360" s="223"/>
      <c r="AG360" s="223"/>
      <c r="AH360" s="223"/>
      <c r="AI360" s="223"/>
      <c r="AJ360" s="223"/>
      <c r="AK360" s="223"/>
      <c r="AL360" s="223"/>
      <c r="AM360" s="223"/>
      <c r="AN360" s="223"/>
      <c r="AO360" s="223"/>
      <c r="AP360" s="223"/>
      <c r="AQ360" s="223"/>
      <c r="AR360" s="223"/>
      <c r="AT360" s="410"/>
      <c r="AU360" s="124"/>
    </row>
    <row r="361" ht="15.75" customHeight="1">
      <c r="A361" s="223"/>
      <c r="B361" s="409"/>
      <c r="C361" s="223"/>
      <c r="D361" s="223"/>
      <c r="E361" s="223"/>
      <c r="F361" s="223"/>
      <c r="G361" s="223"/>
      <c r="H361" s="223"/>
      <c r="I361" s="223"/>
      <c r="J361" s="223"/>
      <c r="K361" s="223"/>
      <c r="L361" s="223"/>
      <c r="M361" s="223"/>
      <c r="N361" s="223"/>
      <c r="O361" s="223"/>
      <c r="P361" s="223"/>
      <c r="Q361" s="223"/>
      <c r="R361" s="223"/>
      <c r="S361" s="223"/>
      <c r="T361" s="223"/>
      <c r="U361" s="223"/>
      <c r="V361" s="223"/>
      <c r="W361" s="223"/>
      <c r="X361" s="223"/>
      <c r="Y361" s="223"/>
      <c r="Z361" s="223"/>
      <c r="AA361" s="223"/>
      <c r="AB361" s="223"/>
      <c r="AC361" s="223"/>
      <c r="AD361" s="223"/>
      <c r="AE361" s="223"/>
      <c r="AF361" s="223"/>
      <c r="AG361" s="223"/>
      <c r="AH361" s="223"/>
      <c r="AI361" s="223"/>
      <c r="AJ361" s="223"/>
      <c r="AK361" s="223"/>
      <c r="AL361" s="223"/>
      <c r="AM361" s="223"/>
      <c r="AN361" s="223"/>
      <c r="AO361" s="223"/>
      <c r="AP361" s="223"/>
      <c r="AQ361" s="223"/>
      <c r="AR361" s="223"/>
      <c r="AT361" s="410"/>
      <c r="AU361" s="124"/>
    </row>
    <row r="362" ht="15.75" customHeight="1">
      <c r="A362" s="223"/>
      <c r="B362" s="409"/>
      <c r="C362" s="223"/>
      <c r="D362" s="223"/>
      <c r="E362" s="223"/>
      <c r="F362" s="223"/>
      <c r="G362" s="223"/>
      <c r="H362" s="223"/>
      <c r="I362" s="223"/>
      <c r="J362" s="223"/>
      <c r="K362" s="223"/>
      <c r="L362" s="223"/>
      <c r="M362" s="223"/>
      <c r="N362" s="223"/>
      <c r="O362" s="223"/>
      <c r="P362" s="223"/>
      <c r="Q362" s="223"/>
      <c r="R362" s="223"/>
      <c r="S362" s="223"/>
      <c r="T362" s="223"/>
      <c r="U362" s="223"/>
      <c r="V362" s="223"/>
      <c r="W362" s="223"/>
      <c r="X362" s="223"/>
      <c r="Y362" s="223"/>
      <c r="Z362" s="223"/>
      <c r="AA362" s="223"/>
      <c r="AB362" s="223"/>
      <c r="AC362" s="223"/>
      <c r="AD362" s="223"/>
      <c r="AE362" s="223"/>
      <c r="AF362" s="223"/>
      <c r="AG362" s="223"/>
      <c r="AH362" s="223"/>
      <c r="AI362" s="223"/>
      <c r="AJ362" s="223"/>
      <c r="AK362" s="223"/>
      <c r="AL362" s="223"/>
      <c r="AM362" s="223"/>
      <c r="AN362" s="223"/>
      <c r="AO362" s="223"/>
      <c r="AP362" s="223"/>
      <c r="AQ362" s="223"/>
      <c r="AR362" s="223"/>
      <c r="AT362" s="410"/>
      <c r="AU362" s="124"/>
    </row>
    <row r="363" ht="15.75" customHeight="1">
      <c r="A363" s="223"/>
      <c r="B363" s="409"/>
      <c r="C363" s="223"/>
      <c r="D363" s="223"/>
      <c r="E363" s="223"/>
      <c r="F363" s="223"/>
      <c r="G363" s="223"/>
      <c r="H363" s="223"/>
      <c r="I363" s="223"/>
      <c r="J363" s="223"/>
      <c r="K363" s="223"/>
      <c r="L363" s="223"/>
      <c r="M363" s="223"/>
      <c r="N363" s="223"/>
      <c r="O363" s="223"/>
      <c r="P363" s="223"/>
      <c r="Q363" s="223"/>
      <c r="R363" s="223"/>
      <c r="S363" s="223"/>
      <c r="T363" s="223"/>
      <c r="U363" s="223"/>
      <c r="V363" s="223"/>
      <c r="W363" s="223"/>
      <c r="X363" s="223"/>
      <c r="Y363" s="223"/>
      <c r="Z363" s="223"/>
      <c r="AA363" s="223"/>
      <c r="AB363" s="223"/>
      <c r="AC363" s="223"/>
      <c r="AD363" s="223"/>
      <c r="AE363" s="223"/>
      <c r="AF363" s="223"/>
      <c r="AG363" s="223"/>
      <c r="AH363" s="223"/>
      <c r="AI363" s="223"/>
      <c r="AJ363" s="223"/>
      <c r="AK363" s="223"/>
      <c r="AL363" s="223"/>
      <c r="AM363" s="223"/>
      <c r="AN363" s="223"/>
      <c r="AO363" s="223"/>
      <c r="AP363" s="223"/>
      <c r="AQ363" s="223"/>
      <c r="AR363" s="223"/>
      <c r="AT363" s="410"/>
      <c r="AU363" s="124"/>
    </row>
    <row r="364" ht="15.75" customHeight="1">
      <c r="A364" s="223"/>
      <c r="B364" s="409"/>
      <c r="C364" s="223"/>
      <c r="D364" s="223"/>
      <c r="E364" s="223"/>
      <c r="F364" s="223"/>
      <c r="G364" s="223"/>
      <c r="H364" s="223"/>
      <c r="I364" s="223"/>
      <c r="J364" s="223"/>
      <c r="K364" s="223"/>
      <c r="L364" s="223"/>
      <c r="M364" s="223"/>
      <c r="N364" s="223"/>
      <c r="O364" s="223"/>
      <c r="P364" s="223"/>
      <c r="Q364" s="223"/>
      <c r="R364" s="223"/>
      <c r="S364" s="223"/>
      <c r="T364" s="223"/>
      <c r="U364" s="223"/>
      <c r="V364" s="223"/>
      <c r="W364" s="223"/>
      <c r="X364" s="223"/>
      <c r="Y364" s="223"/>
      <c r="Z364" s="223"/>
      <c r="AA364" s="223"/>
      <c r="AB364" s="223"/>
      <c r="AC364" s="223"/>
      <c r="AD364" s="223"/>
      <c r="AE364" s="223"/>
      <c r="AF364" s="223"/>
      <c r="AG364" s="223"/>
      <c r="AH364" s="223"/>
      <c r="AI364" s="223"/>
      <c r="AJ364" s="223"/>
      <c r="AK364" s="223"/>
      <c r="AL364" s="223"/>
      <c r="AM364" s="223"/>
      <c r="AN364" s="223"/>
      <c r="AO364" s="223"/>
      <c r="AP364" s="223"/>
      <c r="AQ364" s="223"/>
      <c r="AR364" s="223"/>
      <c r="AT364" s="410"/>
      <c r="AU364" s="124"/>
    </row>
    <row r="365" ht="15.75" customHeight="1">
      <c r="A365" s="223"/>
      <c r="B365" s="409"/>
      <c r="C365" s="223"/>
      <c r="D365" s="223"/>
      <c r="E365" s="223"/>
      <c r="F365" s="223"/>
      <c r="G365" s="223"/>
      <c r="H365" s="223"/>
      <c r="I365" s="223"/>
      <c r="J365" s="223"/>
      <c r="K365" s="223"/>
      <c r="L365" s="223"/>
      <c r="M365" s="223"/>
      <c r="N365" s="223"/>
      <c r="O365" s="223"/>
      <c r="P365" s="223"/>
      <c r="Q365" s="223"/>
      <c r="R365" s="223"/>
      <c r="S365" s="223"/>
      <c r="T365" s="223"/>
      <c r="U365" s="223"/>
      <c r="V365" s="223"/>
      <c r="W365" s="223"/>
      <c r="X365" s="223"/>
      <c r="Y365" s="223"/>
      <c r="Z365" s="223"/>
      <c r="AA365" s="223"/>
      <c r="AB365" s="223"/>
      <c r="AC365" s="223"/>
      <c r="AD365" s="223"/>
      <c r="AE365" s="223"/>
      <c r="AF365" s="223"/>
      <c r="AG365" s="223"/>
      <c r="AH365" s="223"/>
      <c r="AI365" s="223"/>
      <c r="AJ365" s="223"/>
      <c r="AK365" s="223"/>
      <c r="AL365" s="223"/>
      <c r="AM365" s="223"/>
      <c r="AN365" s="223"/>
      <c r="AO365" s="223"/>
      <c r="AP365" s="223"/>
      <c r="AQ365" s="223"/>
      <c r="AR365" s="223"/>
      <c r="AT365" s="410"/>
      <c r="AU365" s="124"/>
    </row>
    <row r="366" ht="15.75" customHeight="1">
      <c r="A366" s="223"/>
      <c r="B366" s="409"/>
      <c r="C366" s="223"/>
      <c r="D366" s="223"/>
      <c r="E366" s="223"/>
      <c r="F366" s="223"/>
      <c r="G366" s="223"/>
      <c r="H366" s="223"/>
      <c r="I366" s="223"/>
      <c r="J366" s="223"/>
      <c r="K366" s="223"/>
      <c r="L366" s="223"/>
      <c r="M366" s="223"/>
      <c r="N366" s="223"/>
      <c r="O366" s="223"/>
      <c r="P366" s="223"/>
      <c r="Q366" s="223"/>
      <c r="R366" s="223"/>
      <c r="S366" s="223"/>
      <c r="T366" s="223"/>
      <c r="U366" s="223"/>
      <c r="V366" s="223"/>
      <c r="W366" s="223"/>
      <c r="X366" s="223"/>
      <c r="Y366" s="223"/>
      <c r="Z366" s="223"/>
      <c r="AA366" s="223"/>
      <c r="AB366" s="223"/>
      <c r="AC366" s="223"/>
      <c r="AD366" s="223"/>
      <c r="AE366" s="223"/>
      <c r="AF366" s="223"/>
      <c r="AG366" s="223"/>
      <c r="AH366" s="223"/>
      <c r="AI366" s="223"/>
      <c r="AJ366" s="223"/>
      <c r="AK366" s="223"/>
      <c r="AL366" s="223"/>
      <c r="AM366" s="223"/>
      <c r="AN366" s="223"/>
      <c r="AO366" s="223"/>
      <c r="AP366" s="223"/>
      <c r="AQ366" s="223"/>
      <c r="AR366" s="223"/>
      <c r="AT366" s="410"/>
      <c r="AU366" s="124"/>
    </row>
    <row r="367" ht="15.75" customHeight="1">
      <c r="A367" s="223"/>
      <c r="B367" s="409"/>
      <c r="C367" s="223"/>
      <c r="D367" s="223"/>
      <c r="E367" s="223"/>
      <c r="F367" s="223"/>
      <c r="G367" s="223"/>
      <c r="H367" s="223"/>
      <c r="I367" s="223"/>
      <c r="J367" s="223"/>
      <c r="K367" s="223"/>
      <c r="L367" s="223"/>
      <c r="M367" s="223"/>
      <c r="N367" s="223"/>
      <c r="O367" s="223"/>
      <c r="P367" s="223"/>
      <c r="Q367" s="223"/>
      <c r="R367" s="223"/>
      <c r="S367" s="223"/>
      <c r="T367" s="223"/>
      <c r="U367" s="223"/>
      <c r="V367" s="223"/>
      <c r="W367" s="223"/>
      <c r="X367" s="223"/>
      <c r="Y367" s="223"/>
      <c r="Z367" s="223"/>
      <c r="AA367" s="223"/>
      <c r="AB367" s="223"/>
      <c r="AC367" s="223"/>
      <c r="AD367" s="223"/>
      <c r="AE367" s="223"/>
      <c r="AF367" s="223"/>
      <c r="AG367" s="223"/>
      <c r="AH367" s="223"/>
      <c r="AI367" s="223"/>
      <c r="AJ367" s="223"/>
      <c r="AK367" s="223"/>
      <c r="AL367" s="223"/>
      <c r="AM367" s="223"/>
      <c r="AN367" s="223"/>
      <c r="AO367" s="223"/>
      <c r="AP367" s="223"/>
      <c r="AQ367" s="223"/>
      <c r="AR367" s="223"/>
      <c r="AT367" s="410"/>
      <c r="AU367" s="124"/>
    </row>
    <row r="368" ht="15.75" customHeight="1">
      <c r="A368" s="223"/>
      <c r="B368" s="409"/>
      <c r="C368" s="223"/>
      <c r="D368" s="223"/>
      <c r="E368" s="223"/>
      <c r="F368" s="223"/>
      <c r="G368" s="223"/>
      <c r="H368" s="223"/>
      <c r="I368" s="223"/>
      <c r="J368" s="223"/>
      <c r="K368" s="223"/>
      <c r="L368" s="223"/>
      <c r="M368" s="223"/>
      <c r="N368" s="223"/>
      <c r="O368" s="223"/>
      <c r="P368" s="223"/>
      <c r="Q368" s="223"/>
      <c r="R368" s="223"/>
      <c r="S368" s="223"/>
      <c r="T368" s="223"/>
      <c r="U368" s="223"/>
      <c r="V368" s="223"/>
      <c r="W368" s="223"/>
      <c r="X368" s="223"/>
      <c r="Y368" s="223"/>
      <c r="Z368" s="223"/>
      <c r="AA368" s="223"/>
      <c r="AB368" s="223"/>
      <c r="AC368" s="223"/>
      <c r="AD368" s="223"/>
      <c r="AE368" s="223"/>
      <c r="AF368" s="223"/>
      <c r="AG368" s="223"/>
      <c r="AH368" s="223"/>
      <c r="AI368" s="223"/>
      <c r="AJ368" s="223"/>
      <c r="AK368" s="223"/>
      <c r="AL368" s="223"/>
      <c r="AM368" s="223"/>
      <c r="AN368" s="223"/>
      <c r="AO368" s="223"/>
      <c r="AP368" s="223"/>
      <c r="AQ368" s="223"/>
      <c r="AR368" s="223"/>
      <c r="AT368" s="410"/>
      <c r="AU368" s="124"/>
    </row>
    <row r="369" ht="15.75" customHeight="1">
      <c r="A369" s="223"/>
      <c r="B369" s="409"/>
      <c r="C369" s="223"/>
      <c r="D369" s="223"/>
      <c r="E369" s="223"/>
      <c r="F369" s="223"/>
      <c r="G369" s="223"/>
      <c r="H369" s="223"/>
      <c r="I369" s="223"/>
      <c r="J369" s="223"/>
      <c r="K369" s="223"/>
      <c r="L369" s="223"/>
      <c r="M369" s="223"/>
      <c r="N369" s="223"/>
      <c r="O369" s="223"/>
      <c r="P369" s="223"/>
      <c r="Q369" s="223"/>
      <c r="R369" s="223"/>
      <c r="S369" s="223"/>
      <c r="T369" s="223"/>
      <c r="U369" s="223"/>
      <c r="V369" s="223"/>
      <c r="W369" s="223"/>
      <c r="X369" s="223"/>
      <c r="Y369" s="223"/>
      <c r="Z369" s="223"/>
      <c r="AA369" s="223"/>
      <c r="AB369" s="223"/>
      <c r="AC369" s="223"/>
      <c r="AD369" s="223"/>
      <c r="AE369" s="223"/>
      <c r="AF369" s="223"/>
      <c r="AG369" s="223"/>
      <c r="AH369" s="223"/>
      <c r="AI369" s="223"/>
      <c r="AJ369" s="223"/>
      <c r="AK369" s="223"/>
      <c r="AL369" s="223"/>
      <c r="AM369" s="223"/>
      <c r="AN369" s="223"/>
      <c r="AO369" s="223"/>
      <c r="AP369" s="223"/>
      <c r="AQ369" s="223"/>
      <c r="AR369" s="223"/>
      <c r="AT369" s="410"/>
      <c r="AU369" s="124"/>
    </row>
    <row r="370" ht="15.75" customHeight="1">
      <c r="A370" s="223"/>
      <c r="B370" s="409"/>
      <c r="C370" s="223"/>
      <c r="D370" s="223"/>
      <c r="E370" s="223"/>
      <c r="F370" s="223"/>
      <c r="G370" s="223"/>
      <c r="H370" s="223"/>
      <c r="I370" s="223"/>
      <c r="J370" s="223"/>
      <c r="K370" s="223"/>
      <c r="L370" s="223"/>
      <c r="M370" s="223"/>
      <c r="N370" s="223"/>
      <c r="O370" s="223"/>
      <c r="P370" s="223"/>
      <c r="Q370" s="223"/>
      <c r="R370" s="223"/>
      <c r="S370" s="223"/>
      <c r="T370" s="223"/>
      <c r="U370" s="223"/>
      <c r="V370" s="223"/>
      <c r="W370" s="223"/>
      <c r="X370" s="223"/>
      <c r="Y370" s="223"/>
      <c r="Z370" s="223"/>
      <c r="AA370" s="223"/>
      <c r="AB370" s="223"/>
      <c r="AC370" s="223"/>
      <c r="AD370" s="223"/>
      <c r="AE370" s="223"/>
      <c r="AF370" s="223"/>
      <c r="AG370" s="223"/>
      <c r="AH370" s="223"/>
      <c r="AI370" s="223"/>
      <c r="AJ370" s="223"/>
      <c r="AK370" s="223"/>
      <c r="AL370" s="223"/>
      <c r="AM370" s="223"/>
      <c r="AN370" s="223"/>
      <c r="AO370" s="223"/>
      <c r="AP370" s="223"/>
      <c r="AQ370" s="223"/>
      <c r="AR370" s="223"/>
      <c r="AT370" s="410"/>
      <c r="AU370" s="124"/>
    </row>
    <row r="371" ht="15.75" customHeight="1">
      <c r="A371" s="223"/>
      <c r="B371" s="409"/>
      <c r="C371" s="223"/>
      <c r="D371" s="223"/>
      <c r="E371" s="223"/>
      <c r="F371" s="223"/>
      <c r="G371" s="223"/>
      <c r="H371" s="223"/>
      <c r="I371" s="223"/>
      <c r="J371" s="223"/>
      <c r="K371" s="223"/>
      <c r="L371" s="223"/>
      <c r="M371" s="223"/>
      <c r="N371" s="223"/>
      <c r="O371" s="223"/>
      <c r="P371" s="223"/>
      <c r="Q371" s="223"/>
      <c r="R371" s="223"/>
      <c r="S371" s="223"/>
      <c r="T371" s="223"/>
      <c r="U371" s="223"/>
      <c r="V371" s="223"/>
      <c r="W371" s="223"/>
      <c r="X371" s="223"/>
      <c r="Y371" s="223"/>
      <c r="Z371" s="223"/>
      <c r="AA371" s="223"/>
      <c r="AB371" s="223"/>
      <c r="AC371" s="223"/>
      <c r="AD371" s="223"/>
      <c r="AE371" s="223"/>
      <c r="AF371" s="223"/>
      <c r="AG371" s="223"/>
      <c r="AH371" s="223"/>
      <c r="AI371" s="223"/>
      <c r="AJ371" s="223"/>
      <c r="AK371" s="223"/>
      <c r="AL371" s="223"/>
      <c r="AM371" s="223"/>
      <c r="AN371" s="223"/>
      <c r="AO371" s="223"/>
      <c r="AP371" s="223"/>
      <c r="AQ371" s="223"/>
      <c r="AR371" s="223"/>
      <c r="AT371" s="410"/>
      <c r="AU371" s="124"/>
    </row>
    <row r="372" ht="15.75" customHeight="1">
      <c r="A372" s="223"/>
      <c r="B372" s="409"/>
      <c r="C372" s="223"/>
      <c r="D372" s="223"/>
      <c r="E372" s="223"/>
      <c r="F372" s="223"/>
      <c r="G372" s="223"/>
      <c r="H372" s="223"/>
      <c r="I372" s="223"/>
      <c r="J372" s="223"/>
      <c r="K372" s="223"/>
      <c r="L372" s="223"/>
      <c r="M372" s="223"/>
      <c r="N372" s="223"/>
      <c r="O372" s="223"/>
      <c r="P372" s="223"/>
      <c r="Q372" s="223"/>
      <c r="R372" s="223"/>
      <c r="S372" s="223"/>
      <c r="T372" s="223"/>
      <c r="U372" s="223"/>
      <c r="V372" s="223"/>
      <c r="W372" s="223"/>
      <c r="X372" s="223"/>
      <c r="Y372" s="223"/>
      <c r="Z372" s="223"/>
      <c r="AA372" s="223"/>
      <c r="AB372" s="223"/>
      <c r="AC372" s="223"/>
      <c r="AD372" s="223"/>
      <c r="AE372" s="223"/>
      <c r="AF372" s="223"/>
      <c r="AG372" s="223"/>
      <c r="AH372" s="223"/>
      <c r="AI372" s="223"/>
      <c r="AJ372" s="223"/>
      <c r="AK372" s="223"/>
      <c r="AL372" s="223"/>
      <c r="AM372" s="223"/>
      <c r="AN372" s="223"/>
      <c r="AO372" s="223"/>
      <c r="AP372" s="223"/>
      <c r="AQ372" s="223"/>
      <c r="AR372" s="223"/>
      <c r="AT372" s="410"/>
      <c r="AU372" s="124"/>
    </row>
    <row r="373" ht="15.75" customHeight="1">
      <c r="A373" s="223"/>
      <c r="B373" s="409"/>
      <c r="C373" s="223"/>
      <c r="D373" s="223"/>
      <c r="E373" s="223"/>
      <c r="F373" s="223"/>
      <c r="G373" s="223"/>
      <c r="H373" s="223"/>
      <c r="I373" s="223"/>
      <c r="J373" s="223"/>
      <c r="K373" s="223"/>
      <c r="L373" s="223"/>
      <c r="M373" s="223"/>
      <c r="N373" s="223"/>
      <c r="O373" s="223"/>
      <c r="P373" s="223"/>
      <c r="Q373" s="223"/>
      <c r="R373" s="223"/>
      <c r="S373" s="223"/>
      <c r="T373" s="223"/>
      <c r="U373" s="223"/>
      <c r="V373" s="223"/>
      <c r="W373" s="223"/>
      <c r="X373" s="223"/>
      <c r="Y373" s="223"/>
      <c r="Z373" s="223"/>
      <c r="AA373" s="223"/>
      <c r="AB373" s="223"/>
      <c r="AC373" s="223"/>
      <c r="AD373" s="223"/>
      <c r="AE373" s="223"/>
      <c r="AF373" s="223"/>
      <c r="AG373" s="223"/>
      <c r="AH373" s="223"/>
      <c r="AI373" s="223"/>
      <c r="AJ373" s="223"/>
      <c r="AK373" s="223"/>
      <c r="AL373" s="223"/>
      <c r="AM373" s="223"/>
      <c r="AN373" s="223"/>
      <c r="AO373" s="223"/>
      <c r="AP373" s="223"/>
      <c r="AQ373" s="223"/>
      <c r="AR373" s="223"/>
      <c r="AT373" s="410"/>
      <c r="AU373" s="124"/>
    </row>
    <row r="374" ht="15.75" customHeight="1">
      <c r="A374" s="223"/>
      <c r="B374" s="409"/>
      <c r="C374" s="223"/>
      <c r="D374" s="223"/>
      <c r="E374" s="223"/>
      <c r="F374" s="223"/>
      <c r="G374" s="223"/>
      <c r="H374" s="223"/>
      <c r="I374" s="223"/>
      <c r="J374" s="223"/>
      <c r="K374" s="223"/>
      <c r="L374" s="223"/>
      <c r="M374" s="223"/>
      <c r="N374" s="223"/>
      <c r="O374" s="223"/>
      <c r="P374" s="223"/>
      <c r="Q374" s="223"/>
      <c r="R374" s="223"/>
      <c r="S374" s="223"/>
      <c r="T374" s="223"/>
      <c r="U374" s="223"/>
      <c r="V374" s="223"/>
      <c r="W374" s="223"/>
      <c r="X374" s="223"/>
      <c r="Y374" s="223"/>
      <c r="Z374" s="223"/>
      <c r="AA374" s="223"/>
      <c r="AB374" s="223"/>
      <c r="AC374" s="223"/>
      <c r="AD374" s="223"/>
      <c r="AE374" s="223"/>
      <c r="AF374" s="223"/>
      <c r="AG374" s="223"/>
      <c r="AH374" s="223"/>
      <c r="AI374" s="223"/>
      <c r="AJ374" s="223"/>
      <c r="AK374" s="223"/>
      <c r="AL374" s="223"/>
      <c r="AM374" s="223"/>
      <c r="AN374" s="223"/>
      <c r="AO374" s="223"/>
      <c r="AP374" s="223"/>
      <c r="AQ374" s="223"/>
      <c r="AR374" s="223"/>
      <c r="AT374" s="410"/>
      <c r="AU374" s="124"/>
    </row>
    <row r="375" ht="15.75" customHeight="1">
      <c r="A375" s="223"/>
      <c r="B375" s="409"/>
      <c r="C375" s="223"/>
      <c r="D375" s="223"/>
      <c r="E375" s="223"/>
      <c r="F375" s="223"/>
      <c r="G375" s="223"/>
      <c r="H375" s="223"/>
      <c r="I375" s="223"/>
      <c r="J375" s="223"/>
      <c r="K375" s="223"/>
      <c r="L375" s="223"/>
      <c r="M375" s="223"/>
      <c r="N375" s="223"/>
      <c r="O375" s="223"/>
      <c r="P375" s="223"/>
      <c r="Q375" s="223"/>
      <c r="R375" s="223"/>
      <c r="S375" s="223"/>
      <c r="T375" s="223"/>
      <c r="U375" s="223"/>
      <c r="V375" s="223"/>
      <c r="W375" s="223"/>
      <c r="X375" s="223"/>
      <c r="Y375" s="223"/>
      <c r="Z375" s="223"/>
      <c r="AA375" s="223"/>
      <c r="AB375" s="223"/>
      <c r="AC375" s="223"/>
      <c r="AD375" s="223"/>
      <c r="AE375" s="223"/>
      <c r="AF375" s="223"/>
      <c r="AG375" s="223"/>
      <c r="AH375" s="223"/>
      <c r="AI375" s="223"/>
      <c r="AJ375" s="223"/>
      <c r="AK375" s="223"/>
      <c r="AL375" s="223"/>
      <c r="AM375" s="223"/>
      <c r="AN375" s="223"/>
      <c r="AO375" s="223"/>
      <c r="AP375" s="223"/>
      <c r="AQ375" s="223"/>
      <c r="AR375" s="223"/>
      <c r="AT375" s="410"/>
      <c r="AU375" s="124"/>
    </row>
    <row r="376" ht="15.75" customHeight="1">
      <c r="A376" s="223"/>
      <c r="B376" s="409"/>
      <c r="C376" s="223"/>
      <c r="D376" s="223"/>
      <c r="E376" s="223"/>
      <c r="F376" s="223"/>
      <c r="G376" s="223"/>
      <c r="H376" s="223"/>
      <c r="I376" s="223"/>
      <c r="J376" s="223"/>
      <c r="K376" s="223"/>
      <c r="L376" s="223"/>
      <c r="M376" s="223"/>
      <c r="N376" s="223"/>
      <c r="O376" s="223"/>
      <c r="P376" s="223"/>
      <c r="Q376" s="223"/>
      <c r="R376" s="223"/>
      <c r="S376" s="223"/>
      <c r="T376" s="223"/>
      <c r="U376" s="223"/>
      <c r="V376" s="223"/>
      <c r="W376" s="223"/>
      <c r="X376" s="223"/>
      <c r="Y376" s="223"/>
      <c r="Z376" s="223"/>
      <c r="AA376" s="223"/>
      <c r="AB376" s="223"/>
      <c r="AC376" s="223"/>
      <c r="AD376" s="223"/>
      <c r="AE376" s="223"/>
      <c r="AF376" s="223"/>
      <c r="AG376" s="223"/>
      <c r="AH376" s="223"/>
      <c r="AI376" s="223"/>
      <c r="AJ376" s="223"/>
      <c r="AK376" s="223"/>
      <c r="AL376" s="223"/>
      <c r="AM376" s="223"/>
      <c r="AN376" s="223"/>
      <c r="AO376" s="223"/>
      <c r="AP376" s="223"/>
      <c r="AQ376" s="223"/>
      <c r="AR376" s="223"/>
      <c r="AT376" s="410"/>
      <c r="AU376" s="124"/>
    </row>
    <row r="377" ht="15.75" customHeight="1">
      <c r="A377" s="223"/>
      <c r="B377" s="409"/>
      <c r="C377" s="223"/>
      <c r="D377" s="223"/>
      <c r="E377" s="223"/>
      <c r="F377" s="223"/>
      <c r="G377" s="223"/>
      <c r="H377" s="223"/>
      <c r="I377" s="223"/>
      <c r="J377" s="223"/>
      <c r="K377" s="223"/>
      <c r="L377" s="223"/>
      <c r="M377" s="223"/>
      <c r="N377" s="223"/>
      <c r="O377" s="223"/>
      <c r="P377" s="223"/>
      <c r="Q377" s="223"/>
      <c r="R377" s="223"/>
      <c r="S377" s="223"/>
      <c r="T377" s="223"/>
      <c r="U377" s="223"/>
      <c r="V377" s="223"/>
      <c r="W377" s="223"/>
      <c r="X377" s="223"/>
      <c r="Y377" s="223"/>
      <c r="Z377" s="223"/>
      <c r="AA377" s="223"/>
      <c r="AB377" s="223"/>
      <c r="AC377" s="223"/>
      <c r="AD377" s="223"/>
      <c r="AE377" s="223"/>
      <c r="AF377" s="223"/>
      <c r="AG377" s="223"/>
      <c r="AH377" s="223"/>
      <c r="AI377" s="223"/>
      <c r="AJ377" s="223"/>
      <c r="AK377" s="223"/>
      <c r="AL377" s="223"/>
      <c r="AM377" s="223"/>
      <c r="AN377" s="223"/>
      <c r="AO377" s="223"/>
      <c r="AP377" s="223"/>
      <c r="AQ377" s="223"/>
      <c r="AR377" s="223"/>
      <c r="AT377" s="410"/>
      <c r="AU377" s="124"/>
    </row>
    <row r="378" ht="15.75" customHeight="1">
      <c r="A378" s="223"/>
      <c r="B378" s="409"/>
      <c r="C378" s="223"/>
      <c r="D378" s="223"/>
      <c r="E378" s="223"/>
      <c r="F378" s="223"/>
      <c r="G378" s="223"/>
      <c r="H378" s="223"/>
      <c r="I378" s="223"/>
      <c r="J378" s="223"/>
      <c r="K378" s="223"/>
      <c r="L378" s="223"/>
      <c r="M378" s="223"/>
      <c r="N378" s="223"/>
      <c r="O378" s="223"/>
      <c r="P378" s="223"/>
      <c r="Q378" s="223"/>
      <c r="R378" s="223"/>
      <c r="S378" s="223"/>
      <c r="T378" s="223"/>
      <c r="U378" s="223"/>
      <c r="V378" s="223"/>
      <c r="W378" s="223"/>
      <c r="X378" s="223"/>
      <c r="Y378" s="223"/>
      <c r="Z378" s="223"/>
      <c r="AA378" s="223"/>
      <c r="AB378" s="223"/>
      <c r="AC378" s="223"/>
      <c r="AD378" s="223"/>
      <c r="AE378" s="223"/>
      <c r="AF378" s="223"/>
      <c r="AG378" s="223"/>
      <c r="AH378" s="223"/>
      <c r="AI378" s="223"/>
      <c r="AJ378" s="223"/>
      <c r="AK378" s="223"/>
      <c r="AL378" s="223"/>
      <c r="AM378" s="223"/>
      <c r="AN378" s="223"/>
      <c r="AO378" s="223"/>
      <c r="AP378" s="223"/>
      <c r="AQ378" s="223"/>
      <c r="AR378" s="223"/>
      <c r="AT378" s="410"/>
      <c r="AU378" s="124"/>
    </row>
    <row r="379" ht="15.75" customHeight="1">
      <c r="A379" s="223"/>
      <c r="B379" s="409"/>
      <c r="C379" s="223"/>
      <c r="D379" s="223"/>
      <c r="E379" s="223"/>
      <c r="F379" s="223"/>
      <c r="G379" s="223"/>
      <c r="H379" s="223"/>
      <c r="I379" s="223"/>
      <c r="J379" s="223"/>
      <c r="K379" s="223"/>
      <c r="L379" s="223"/>
      <c r="M379" s="223"/>
      <c r="N379" s="223"/>
      <c r="O379" s="223"/>
      <c r="P379" s="223"/>
      <c r="Q379" s="223"/>
      <c r="R379" s="223"/>
      <c r="S379" s="223"/>
      <c r="T379" s="223"/>
      <c r="U379" s="223"/>
      <c r="V379" s="223"/>
      <c r="W379" s="223"/>
      <c r="X379" s="223"/>
      <c r="Y379" s="223"/>
      <c r="Z379" s="223"/>
      <c r="AA379" s="223"/>
      <c r="AB379" s="223"/>
      <c r="AC379" s="223"/>
      <c r="AD379" s="223"/>
      <c r="AE379" s="223"/>
      <c r="AF379" s="223"/>
      <c r="AG379" s="223"/>
      <c r="AH379" s="223"/>
      <c r="AI379" s="223"/>
      <c r="AJ379" s="223"/>
      <c r="AK379" s="223"/>
      <c r="AL379" s="223"/>
      <c r="AM379" s="223"/>
      <c r="AN379" s="223"/>
      <c r="AO379" s="223"/>
      <c r="AP379" s="223"/>
      <c r="AQ379" s="223"/>
      <c r="AR379" s="223"/>
      <c r="AT379" s="410"/>
      <c r="AU379" s="124"/>
    </row>
    <row r="380" ht="15.75" customHeight="1">
      <c r="A380" s="223"/>
      <c r="B380" s="409"/>
      <c r="C380" s="223"/>
      <c r="D380" s="223"/>
      <c r="E380" s="223"/>
      <c r="F380" s="223"/>
      <c r="G380" s="223"/>
      <c r="H380" s="223"/>
      <c r="I380" s="223"/>
      <c r="J380" s="223"/>
      <c r="K380" s="223"/>
      <c r="L380" s="223"/>
      <c r="M380" s="223"/>
      <c r="N380" s="223"/>
      <c r="O380" s="223"/>
      <c r="P380" s="223"/>
      <c r="Q380" s="223"/>
      <c r="R380" s="223"/>
      <c r="S380" s="223"/>
      <c r="T380" s="223"/>
      <c r="U380" s="223"/>
      <c r="V380" s="223"/>
      <c r="W380" s="223"/>
      <c r="X380" s="223"/>
      <c r="Y380" s="223"/>
      <c r="Z380" s="223"/>
      <c r="AA380" s="223"/>
      <c r="AB380" s="223"/>
      <c r="AC380" s="223"/>
      <c r="AD380" s="223"/>
      <c r="AE380" s="223"/>
      <c r="AF380" s="223"/>
      <c r="AG380" s="223"/>
      <c r="AH380" s="223"/>
      <c r="AI380" s="223"/>
      <c r="AJ380" s="223"/>
      <c r="AK380" s="223"/>
      <c r="AL380" s="223"/>
      <c r="AM380" s="223"/>
      <c r="AN380" s="223"/>
      <c r="AO380" s="223"/>
      <c r="AP380" s="223"/>
      <c r="AQ380" s="223"/>
      <c r="AR380" s="223"/>
      <c r="AT380" s="410"/>
      <c r="AU380" s="124"/>
    </row>
    <row r="381" ht="15.75" customHeight="1">
      <c r="A381" s="223"/>
      <c r="B381" s="409"/>
      <c r="C381" s="223"/>
      <c r="D381" s="223"/>
      <c r="E381" s="223"/>
      <c r="F381" s="223"/>
      <c r="G381" s="223"/>
      <c r="H381" s="223"/>
      <c r="I381" s="223"/>
      <c r="J381" s="223"/>
      <c r="K381" s="223"/>
      <c r="L381" s="223"/>
      <c r="M381" s="223"/>
      <c r="N381" s="223"/>
      <c r="O381" s="223"/>
      <c r="P381" s="223"/>
      <c r="Q381" s="223"/>
      <c r="R381" s="223"/>
      <c r="S381" s="223"/>
      <c r="T381" s="223"/>
      <c r="U381" s="223"/>
      <c r="V381" s="223"/>
      <c r="W381" s="223"/>
      <c r="X381" s="223"/>
      <c r="Y381" s="223"/>
      <c r="Z381" s="223"/>
      <c r="AA381" s="223"/>
      <c r="AB381" s="223"/>
      <c r="AC381" s="223"/>
      <c r="AD381" s="223"/>
      <c r="AE381" s="223"/>
      <c r="AF381" s="223"/>
      <c r="AG381" s="223"/>
      <c r="AH381" s="223"/>
      <c r="AI381" s="223"/>
      <c r="AJ381" s="223"/>
      <c r="AK381" s="223"/>
      <c r="AL381" s="223"/>
      <c r="AM381" s="223"/>
      <c r="AN381" s="223"/>
      <c r="AO381" s="223"/>
      <c r="AP381" s="223"/>
      <c r="AQ381" s="223"/>
      <c r="AR381" s="223"/>
      <c r="AT381" s="410"/>
      <c r="AU381" s="124"/>
    </row>
    <row r="382" ht="15.75" customHeight="1">
      <c r="A382" s="223"/>
      <c r="B382" s="409"/>
      <c r="C382" s="223"/>
      <c r="D382" s="223"/>
      <c r="E382" s="223"/>
      <c r="F382" s="223"/>
      <c r="G382" s="223"/>
      <c r="H382" s="223"/>
      <c r="I382" s="223"/>
      <c r="J382" s="223"/>
      <c r="K382" s="223"/>
      <c r="L382" s="223"/>
      <c r="M382" s="223"/>
      <c r="N382" s="223"/>
      <c r="O382" s="223"/>
      <c r="P382" s="223"/>
      <c r="Q382" s="223"/>
      <c r="R382" s="223"/>
      <c r="S382" s="223"/>
      <c r="T382" s="223"/>
      <c r="U382" s="223"/>
      <c r="V382" s="223"/>
      <c r="W382" s="223"/>
      <c r="X382" s="223"/>
      <c r="Y382" s="223"/>
      <c r="Z382" s="223"/>
      <c r="AA382" s="223"/>
      <c r="AB382" s="223"/>
      <c r="AC382" s="223"/>
      <c r="AD382" s="223"/>
      <c r="AE382" s="223"/>
      <c r="AF382" s="223"/>
      <c r="AG382" s="223"/>
      <c r="AH382" s="223"/>
      <c r="AI382" s="223"/>
      <c r="AJ382" s="223"/>
      <c r="AK382" s="223"/>
      <c r="AL382" s="223"/>
      <c r="AM382" s="223"/>
      <c r="AN382" s="223"/>
      <c r="AO382" s="223"/>
      <c r="AP382" s="223"/>
      <c r="AQ382" s="223"/>
      <c r="AR382" s="223"/>
      <c r="AT382" s="410"/>
      <c r="AU382" s="124"/>
    </row>
    <row r="383" ht="15.75" customHeight="1">
      <c r="A383" s="223"/>
      <c r="B383" s="409"/>
      <c r="C383" s="223"/>
      <c r="D383" s="223"/>
      <c r="E383" s="223"/>
      <c r="F383" s="223"/>
      <c r="G383" s="223"/>
      <c r="H383" s="223"/>
      <c r="I383" s="223"/>
      <c r="J383" s="223"/>
      <c r="K383" s="223"/>
      <c r="L383" s="223"/>
      <c r="M383" s="223"/>
      <c r="N383" s="223"/>
      <c r="O383" s="223"/>
      <c r="P383" s="223"/>
      <c r="Q383" s="223"/>
      <c r="R383" s="223"/>
      <c r="S383" s="223"/>
      <c r="T383" s="223"/>
      <c r="U383" s="223"/>
      <c r="V383" s="223"/>
      <c r="W383" s="223"/>
      <c r="X383" s="223"/>
      <c r="Y383" s="223"/>
      <c r="Z383" s="223"/>
      <c r="AA383" s="223"/>
      <c r="AB383" s="223"/>
      <c r="AC383" s="223"/>
      <c r="AD383" s="223"/>
      <c r="AE383" s="223"/>
      <c r="AF383" s="223"/>
      <c r="AG383" s="223"/>
      <c r="AH383" s="223"/>
      <c r="AI383" s="223"/>
      <c r="AJ383" s="223"/>
      <c r="AK383" s="223"/>
      <c r="AL383" s="223"/>
      <c r="AM383" s="223"/>
      <c r="AN383" s="223"/>
      <c r="AO383" s="223"/>
      <c r="AP383" s="223"/>
      <c r="AQ383" s="223"/>
      <c r="AR383" s="223"/>
      <c r="AT383" s="410"/>
      <c r="AU383" s="124"/>
    </row>
    <row r="384" ht="15.75" customHeight="1">
      <c r="A384" s="223"/>
      <c r="B384" s="409"/>
      <c r="C384" s="223"/>
      <c r="D384" s="223"/>
      <c r="E384" s="223"/>
      <c r="F384" s="223"/>
      <c r="G384" s="223"/>
      <c r="H384" s="223"/>
      <c r="I384" s="223"/>
      <c r="J384" s="223"/>
      <c r="K384" s="223"/>
      <c r="L384" s="223"/>
      <c r="M384" s="223"/>
      <c r="N384" s="223"/>
      <c r="O384" s="223"/>
      <c r="P384" s="223"/>
      <c r="Q384" s="223"/>
      <c r="R384" s="223"/>
      <c r="S384" s="223"/>
      <c r="T384" s="223"/>
      <c r="U384" s="223"/>
      <c r="V384" s="223"/>
      <c r="W384" s="223"/>
      <c r="X384" s="223"/>
      <c r="Y384" s="223"/>
      <c r="Z384" s="223"/>
      <c r="AA384" s="223"/>
      <c r="AB384" s="223"/>
      <c r="AC384" s="223"/>
      <c r="AD384" s="223"/>
      <c r="AE384" s="223"/>
      <c r="AF384" s="223"/>
      <c r="AG384" s="223"/>
      <c r="AH384" s="223"/>
      <c r="AI384" s="223"/>
      <c r="AJ384" s="223"/>
      <c r="AK384" s="223"/>
      <c r="AL384" s="223"/>
      <c r="AM384" s="223"/>
      <c r="AN384" s="223"/>
      <c r="AO384" s="223"/>
      <c r="AP384" s="223"/>
      <c r="AQ384" s="223"/>
      <c r="AR384" s="223"/>
      <c r="AT384" s="410"/>
      <c r="AU384" s="124"/>
    </row>
    <row r="385" ht="15.75" customHeight="1">
      <c r="A385" s="223"/>
      <c r="B385" s="409"/>
      <c r="C385" s="223"/>
      <c r="D385" s="223"/>
      <c r="E385" s="223"/>
      <c r="F385" s="223"/>
      <c r="G385" s="223"/>
      <c r="H385" s="223"/>
      <c r="I385" s="223"/>
      <c r="J385" s="223"/>
      <c r="K385" s="223"/>
      <c r="L385" s="223"/>
      <c r="M385" s="223"/>
      <c r="N385" s="223"/>
      <c r="O385" s="223"/>
      <c r="P385" s="223"/>
      <c r="Q385" s="223"/>
      <c r="R385" s="223"/>
      <c r="S385" s="223"/>
      <c r="T385" s="223"/>
      <c r="U385" s="223"/>
      <c r="V385" s="223"/>
      <c r="W385" s="223"/>
      <c r="X385" s="223"/>
      <c r="Y385" s="223"/>
      <c r="Z385" s="223"/>
      <c r="AA385" s="223"/>
      <c r="AB385" s="223"/>
      <c r="AC385" s="223"/>
      <c r="AD385" s="223"/>
      <c r="AE385" s="223"/>
      <c r="AF385" s="223"/>
      <c r="AG385" s="223"/>
      <c r="AH385" s="223"/>
      <c r="AI385" s="223"/>
      <c r="AJ385" s="223"/>
      <c r="AK385" s="223"/>
      <c r="AL385" s="223"/>
      <c r="AM385" s="223"/>
      <c r="AN385" s="223"/>
      <c r="AO385" s="223"/>
      <c r="AP385" s="223"/>
      <c r="AQ385" s="223"/>
      <c r="AR385" s="223"/>
      <c r="AT385" s="410"/>
      <c r="AU385" s="124"/>
    </row>
    <row r="386" ht="15.75" customHeight="1">
      <c r="A386" s="223"/>
      <c r="B386" s="409"/>
      <c r="C386" s="223"/>
      <c r="D386" s="223"/>
      <c r="E386" s="223"/>
      <c r="F386" s="223"/>
      <c r="G386" s="223"/>
      <c r="H386" s="223"/>
      <c r="I386" s="223"/>
      <c r="J386" s="223"/>
      <c r="K386" s="223"/>
      <c r="L386" s="223"/>
      <c r="M386" s="223"/>
      <c r="N386" s="223"/>
      <c r="O386" s="223"/>
      <c r="P386" s="223"/>
      <c r="Q386" s="223"/>
      <c r="R386" s="223"/>
      <c r="S386" s="223"/>
      <c r="T386" s="223"/>
      <c r="U386" s="223"/>
      <c r="V386" s="223"/>
      <c r="W386" s="223"/>
      <c r="X386" s="223"/>
      <c r="Y386" s="223"/>
      <c r="Z386" s="223"/>
      <c r="AA386" s="223"/>
      <c r="AB386" s="223"/>
      <c r="AC386" s="223"/>
      <c r="AD386" s="223"/>
      <c r="AE386" s="223"/>
      <c r="AF386" s="223"/>
      <c r="AG386" s="223"/>
      <c r="AH386" s="223"/>
      <c r="AI386" s="223"/>
      <c r="AJ386" s="223"/>
      <c r="AK386" s="223"/>
      <c r="AL386" s="223"/>
      <c r="AM386" s="223"/>
      <c r="AN386" s="223"/>
      <c r="AO386" s="223"/>
      <c r="AP386" s="223"/>
      <c r="AQ386" s="223"/>
      <c r="AR386" s="223"/>
      <c r="AT386" s="410"/>
      <c r="AU386" s="124"/>
    </row>
    <row r="387" ht="15.75" customHeight="1">
      <c r="A387" s="223"/>
      <c r="B387" s="409"/>
      <c r="C387" s="223"/>
      <c r="D387" s="223"/>
      <c r="E387" s="223"/>
      <c r="F387" s="223"/>
      <c r="G387" s="223"/>
      <c r="H387" s="223"/>
      <c r="I387" s="223"/>
      <c r="J387" s="223"/>
      <c r="K387" s="223"/>
      <c r="L387" s="223"/>
      <c r="M387" s="223"/>
      <c r="N387" s="223"/>
      <c r="O387" s="223"/>
      <c r="P387" s="223"/>
      <c r="Q387" s="223"/>
      <c r="R387" s="223"/>
      <c r="S387" s="223"/>
      <c r="T387" s="223"/>
      <c r="U387" s="223"/>
      <c r="V387" s="223"/>
      <c r="W387" s="223"/>
      <c r="X387" s="223"/>
      <c r="Y387" s="223"/>
      <c r="Z387" s="223"/>
      <c r="AA387" s="223"/>
      <c r="AB387" s="223"/>
      <c r="AC387" s="223"/>
      <c r="AD387" s="223"/>
      <c r="AE387" s="223"/>
      <c r="AF387" s="223"/>
      <c r="AG387" s="223"/>
      <c r="AH387" s="223"/>
      <c r="AI387" s="223"/>
      <c r="AJ387" s="223"/>
      <c r="AK387" s="223"/>
      <c r="AL387" s="223"/>
      <c r="AM387" s="223"/>
      <c r="AN387" s="223"/>
      <c r="AO387" s="223"/>
      <c r="AP387" s="223"/>
      <c r="AQ387" s="223"/>
      <c r="AR387" s="223"/>
      <c r="AT387" s="410"/>
      <c r="AU387" s="124"/>
    </row>
    <row r="388" ht="15.75" customHeight="1">
      <c r="A388" s="223"/>
      <c r="B388" s="409"/>
      <c r="C388" s="223"/>
      <c r="D388" s="223"/>
      <c r="E388" s="223"/>
      <c r="F388" s="223"/>
      <c r="G388" s="223"/>
      <c r="H388" s="223"/>
      <c r="I388" s="223"/>
      <c r="J388" s="223"/>
      <c r="K388" s="223"/>
      <c r="L388" s="223"/>
      <c r="M388" s="223"/>
      <c r="N388" s="223"/>
      <c r="O388" s="223"/>
      <c r="P388" s="223"/>
      <c r="Q388" s="223"/>
      <c r="R388" s="223"/>
      <c r="S388" s="223"/>
      <c r="T388" s="223"/>
      <c r="U388" s="223"/>
      <c r="V388" s="223"/>
      <c r="W388" s="223"/>
      <c r="X388" s="223"/>
      <c r="Y388" s="223"/>
      <c r="Z388" s="223"/>
      <c r="AA388" s="223"/>
      <c r="AB388" s="223"/>
      <c r="AC388" s="223"/>
      <c r="AD388" s="223"/>
      <c r="AE388" s="223"/>
      <c r="AF388" s="223"/>
      <c r="AG388" s="223"/>
      <c r="AH388" s="223"/>
      <c r="AI388" s="223"/>
      <c r="AJ388" s="223"/>
      <c r="AK388" s="223"/>
      <c r="AL388" s="223"/>
      <c r="AM388" s="223"/>
      <c r="AN388" s="223"/>
      <c r="AO388" s="223"/>
      <c r="AP388" s="223"/>
      <c r="AQ388" s="223"/>
      <c r="AR388" s="223"/>
      <c r="AT388" s="410"/>
      <c r="AU388" s="124"/>
    </row>
    <row r="389" ht="15.75" customHeight="1">
      <c r="A389" s="223"/>
      <c r="B389" s="409"/>
      <c r="C389" s="223"/>
      <c r="D389" s="223"/>
      <c r="E389" s="223"/>
      <c r="F389" s="223"/>
      <c r="G389" s="223"/>
      <c r="H389" s="223"/>
      <c r="I389" s="223"/>
      <c r="J389" s="223"/>
      <c r="K389" s="223"/>
      <c r="L389" s="223"/>
      <c r="M389" s="223"/>
      <c r="N389" s="223"/>
      <c r="O389" s="223"/>
      <c r="P389" s="223"/>
      <c r="Q389" s="223"/>
      <c r="R389" s="223"/>
      <c r="S389" s="223"/>
      <c r="T389" s="223"/>
      <c r="U389" s="223"/>
      <c r="V389" s="223"/>
      <c r="W389" s="223"/>
      <c r="X389" s="223"/>
      <c r="Y389" s="223"/>
      <c r="Z389" s="223"/>
      <c r="AA389" s="223"/>
      <c r="AB389" s="223"/>
      <c r="AC389" s="223"/>
      <c r="AD389" s="223"/>
      <c r="AE389" s="223"/>
      <c r="AF389" s="223"/>
      <c r="AG389" s="223"/>
      <c r="AH389" s="223"/>
      <c r="AI389" s="223"/>
      <c r="AJ389" s="223"/>
      <c r="AK389" s="223"/>
      <c r="AL389" s="223"/>
      <c r="AM389" s="223"/>
      <c r="AN389" s="223"/>
      <c r="AO389" s="223"/>
      <c r="AP389" s="223"/>
      <c r="AQ389" s="223"/>
      <c r="AR389" s="223"/>
      <c r="AT389" s="410"/>
      <c r="AU389" s="124"/>
    </row>
    <row r="390" ht="15.75" customHeight="1">
      <c r="A390" s="223"/>
      <c r="B390" s="409"/>
      <c r="C390" s="223"/>
      <c r="D390" s="223"/>
      <c r="E390" s="223"/>
      <c r="F390" s="223"/>
      <c r="G390" s="223"/>
      <c r="H390" s="223"/>
      <c r="I390" s="223"/>
      <c r="J390" s="223"/>
      <c r="K390" s="223"/>
      <c r="L390" s="223"/>
      <c r="M390" s="223"/>
      <c r="N390" s="223"/>
      <c r="O390" s="223"/>
      <c r="P390" s="223"/>
      <c r="Q390" s="223"/>
      <c r="R390" s="223"/>
      <c r="S390" s="223"/>
      <c r="T390" s="223"/>
      <c r="U390" s="223"/>
      <c r="V390" s="223"/>
      <c r="W390" s="223"/>
      <c r="X390" s="223"/>
      <c r="Y390" s="223"/>
      <c r="Z390" s="223"/>
      <c r="AA390" s="223"/>
      <c r="AB390" s="223"/>
      <c r="AC390" s="223"/>
      <c r="AD390" s="223"/>
      <c r="AE390" s="223"/>
      <c r="AF390" s="223"/>
      <c r="AG390" s="223"/>
      <c r="AH390" s="223"/>
      <c r="AI390" s="223"/>
      <c r="AJ390" s="223"/>
      <c r="AK390" s="223"/>
      <c r="AL390" s="223"/>
      <c r="AM390" s="223"/>
      <c r="AN390" s="223"/>
      <c r="AO390" s="223"/>
      <c r="AP390" s="223"/>
      <c r="AQ390" s="223"/>
      <c r="AR390" s="223"/>
      <c r="AT390" s="410"/>
      <c r="AU390" s="124"/>
    </row>
    <row r="391" ht="15.75" customHeight="1">
      <c r="A391" s="223"/>
      <c r="B391" s="409"/>
      <c r="C391" s="223"/>
      <c r="D391" s="223"/>
      <c r="E391" s="223"/>
      <c r="F391" s="223"/>
      <c r="G391" s="223"/>
      <c r="H391" s="223"/>
      <c r="I391" s="223"/>
      <c r="J391" s="223"/>
      <c r="K391" s="223"/>
      <c r="L391" s="223"/>
      <c r="M391" s="223"/>
      <c r="N391" s="223"/>
      <c r="O391" s="223"/>
      <c r="P391" s="223"/>
      <c r="Q391" s="223"/>
      <c r="R391" s="223"/>
      <c r="S391" s="223"/>
      <c r="T391" s="223"/>
      <c r="U391" s="223"/>
      <c r="V391" s="223"/>
      <c r="W391" s="223"/>
      <c r="X391" s="223"/>
      <c r="Y391" s="223"/>
      <c r="Z391" s="223"/>
      <c r="AA391" s="223"/>
      <c r="AB391" s="223"/>
      <c r="AC391" s="223"/>
      <c r="AD391" s="223"/>
      <c r="AE391" s="223"/>
      <c r="AF391" s="223"/>
      <c r="AG391" s="223"/>
      <c r="AH391" s="223"/>
      <c r="AI391" s="223"/>
      <c r="AJ391" s="223"/>
      <c r="AK391" s="223"/>
      <c r="AL391" s="223"/>
      <c r="AM391" s="223"/>
      <c r="AN391" s="223"/>
      <c r="AO391" s="223"/>
      <c r="AP391" s="223"/>
      <c r="AQ391" s="223"/>
      <c r="AR391" s="223"/>
      <c r="AT391" s="410"/>
      <c r="AU391" s="124"/>
    </row>
    <row r="392" ht="15.75" customHeight="1">
      <c r="A392" s="223"/>
      <c r="B392" s="409"/>
      <c r="C392" s="223"/>
      <c r="D392" s="223"/>
      <c r="E392" s="223"/>
      <c r="F392" s="223"/>
      <c r="G392" s="223"/>
      <c r="H392" s="223"/>
      <c r="I392" s="223"/>
      <c r="J392" s="223"/>
      <c r="K392" s="223"/>
      <c r="L392" s="223"/>
      <c r="M392" s="223"/>
      <c r="N392" s="223"/>
      <c r="O392" s="223"/>
      <c r="P392" s="223"/>
      <c r="Q392" s="223"/>
      <c r="R392" s="223"/>
      <c r="S392" s="223"/>
      <c r="T392" s="223"/>
      <c r="U392" s="223"/>
      <c r="V392" s="223"/>
      <c r="W392" s="223"/>
      <c r="X392" s="223"/>
      <c r="Y392" s="223"/>
      <c r="Z392" s="223"/>
      <c r="AA392" s="223"/>
      <c r="AB392" s="223"/>
      <c r="AC392" s="223"/>
      <c r="AD392" s="223"/>
      <c r="AE392" s="223"/>
      <c r="AF392" s="223"/>
      <c r="AG392" s="223"/>
      <c r="AH392" s="223"/>
      <c r="AI392" s="223"/>
      <c r="AJ392" s="223"/>
      <c r="AK392" s="223"/>
      <c r="AL392" s="223"/>
      <c r="AM392" s="223"/>
      <c r="AN392" s="223"/>
      <c r="AO392" s="223"/>
      <c r="AP392" s="223"/>
      <c r="AQ392" s="223"/>
      <c r="AR392" s="223"/>
      <c r="AT392" s="410"/>
      <c r="AU392" s="124"/>
    </row>
    <row r="393" ht="15.75" customHeight="1">
      <c r="A393" s="223"/>
      <c r="B393" s="409"/>
      <c r="C393" s="223"/>
      <c r="D393" s="223"/>
      <c r="E393" s="223"/>
      <c r="F393" s="223"/>
      <c r="G393" s="223"/>
      <c r="H393" s="223"/>
      <c r="I393" s="223"/>
      <c r="J393" s="223"/>
      <c r="K393" s="223"/>
      <c r="L393" s="223"/>
      <c r="M393" s="223"/>
      <c r="N393" s="223"/>
      <c r="O393" s="223"/>
      <c r="P393" s="223"/>
      <c r="Q393" s="223"/>
      <c r="R393" s="223"/>
      <c r="S393" s="223"/>
      <c r="T393" s="223"/>
      <c r="U393" s="223"/>
      <c r="V393" s="223"/>
      <c r="W393" s="223"/>
      <c r="X393" s="223"/>
      <c r="Y393" s="223"/>
      <c r="Z393" s="223"/>
      <c r="AA393" s="223"/>
      <c r="AB393" s="223"/>
      <c r="AC393" s="223"/>
      <c r="AD393" s="223"/>
      <c r="AE393" s="223"/>
      <c r="AF393" s="223"/>
      <c r="AG393" s="223"/>
      <c r="AH393" s="223"/>
      <c r="AI393" s="223"/>
      <c r="AJ393" s="223"/>
      <c r="AK393" s="223"/>
      <c r="AL393" s="223"/>
      <c r="AM393" s="223"/>
      <c r="AN393" s="223"/>
      <c r="AO393" s="223"/>
      <c r="AP393" s="223"/>
      <c r="AQ393" s="223"/>
      <c r="AR393" s="223"/>
      <c r="AT393" s="410"/>
      <c r="AU393" s="124"/>
    </row>
    <row r="394" ht="15.75" customHeight="1">
      <c r="A394" s="223"/>
      <c r="B394" s="409"/>
      <c r="C394" s="223"/>
      <c r="D394" s="223"/>
      <c r="E394" s="223"/>
      <c r="F394" s="223"/>
      <c r="G394" s="223"/>
      <c r="H394" s="223"/>
      <c r="I394" s="223"/>
      <c r="J394" s="223"/>
      <c r="K394" s="223"/>
      <c r="L394" s="223"/>
      <c r="M394" s="223"/>
      <c r="N394" s="223"/>
      <c r="O394" s="223"/>
      <c r="P394" s="223"/>
      <c r="Q394" s="223"/>
      <c r="R394" s="223"/>
      <c r="S394" s="223"/>
      <c r="T394" s="223"/>
      <c r="U394" s="223"/>
      <c r="V394" s="223"/>
      <c r="W394" s="223"/>
      <c r="X394" s="223"/>
      <c r="Y394" s="223"/>
      <c r="Z394" s="223"/>
      <c r="AA394" s="223"/>
      <c r="AB394" s="223"/>
      <c r="AC394" s="223"/>
      <c r="AD394" s="223"/>
      <c r="AE394" s="223"/>
      <c r="AF394" s="223"/>
      <c r="AG394" s="223"/>
      <c r="AH394" s="223"/>
      <c r="AI394" s="223"/>
      <c r="AJ394" s="223"/>
      <c r="AK394" s="223"/>
      <c r="AL394" s="223"/>
      <c r="AM394" s="223"/>
      <c r="AN394" s="223"/>
      <c r="AO394" s="223"/>
      <c r="AP394" s="223"/>
      <c r="AQ394" s="223"/>
      <c r="AR394" s="223"/>
      <c r="AT394" s="410"/>
      <c r="AU394" s="124"/>
    </row>
    <row r="395" ht="15.75" customHeight="1">
      <c r="A395" s="223"/>
      <c r="B395" s="409"/>
      <c r="C395" s="223"/>
      <c r="D395" s="223"/>
      <c r="E395" s="223"/>
      <c r="F395" s="223"/>
      <c r="G395" s="223"/>
      <c r="H395" s="223"/>
      <c r="I395" s="223"/>
      <c r="J395" s="223"/>
      <c r="K395" s="223"/>
      <c r="L395" s="223"/>
      <c r="M395" s="223"/>
      <c r="N395" s="223"/>
      <c r="O395" s="223"/>
      <c r="P395" s="223"/>
      <c r="Q395" s="223"/>
      <c r="R395" s="223"/>
      <c r="S395" s="223"/>
      <c r="T395" s="223"/>
      <c r="U395" s="223"/>
      <c r="V395" s="223"/>
      <c r="W395" s="223"/>
      <c r="X395" s="223"/>
      <c r="Y395" s="223"/>
      <c r="Z395" s="223"/>
      <c r="AA395" s="223"/>
      <c r="AB395" s="223"/>
      <c r="AC395" s="223"/>
      <c r="AD395" s="223"/>
      <c r="AE395" s="223"/>
      <c r="AF395" s="223"/>
      <c r="AG395" s="223"/>
      <c r="AH395" s="223"/>
      <c r="AI395" s="223"/>
      <c r="AJ395" s="223"/>
      <c r="AK395" s="223"/>
      <c r="AL395" s="223"/>
      <c r="AM395" s="223"/>
      <c r="AN395" s="223"/>
      <c r="AO395" s="223"/>
      <c r="AP395" s="223"/>
      <c r="AQ395" s="223"/>
      <c r="AR395" s="223"/>
      <c r="AT395" s="410"/>
      <c r="AU395" s="124"/>
    </row>
    <row r="396" ht="15.75" customHeight="1">
      <c r="A396" s="223"/>
      <c r="B396" s="409"/>
      <c r="C396" s="223"/>
      <c r="D396" s="223"/>
      <c r="E396" s="223"/>
      <c r="F396" s="223"/>
      <c r="G396" s="223"/>
      <c r="H396" s="223"/>
      <c r="I396" s="223"/>
      <c r="J396" s="223"/>
      <c r="K396" s="223"/>
      <c r="L396" s="223"/>
      <c r="M396" s="223"/>
      <c r="N396" s="223"/>
      <c r="O396" s="223"/>
      <c r="P396" s="223"/>
      <c r="Q396" s="223"/>
      <c r="R396" s="223"/>
      <c r="S396" s="223"/>
      <c r="T396" s="223"/>
      <c r="U396" s="223"/>
      <c r="V396" s="223"/>
      <c r="W396" s="223"/>
      <c r="X396" s="223"/>
      <c r="Y396" s="223"/>
      <c r="Z396" s="223"/>
      <c r="AA396" s="223"/>
      <c r="AB396" s="223"/>
      <c r="AC396" s="223"/>
      <c r="AD396" s="223"/>
      <c r="AE396" s="223"/>
      <c r="AF396" s="223"/>
      <c r="AG396" s="223"/>
      <c r="AH396" s="223"/>
      <c r="AI396" s="223"/>
      <c r="AJ396" s="223"/>
      <c r="AK396" s="223"/>
      <c r="AL396" s="223"/>
      <c r="AM396" s="223"/>
      <c r="AN396" s="223"/>
      <c r="AO396" s="223"/>
      <c r="AP396" s="223"/>
      <c r="AQ396" s="223"/>
      <c r="AR396" s="223"/>
      <c r="AT396" s="410"/>
      <c r="AU396" s="124"/>
    </row>
    <row r="397" ht="15.75" customHeight="1">
      <c r="A397" s="223"/>
      <c r="B397" s="409"/>
      <c r="C397" s="223"/>
      <c r="D397" s="223"/>
      <c r="E397" s="223"/>
      <c r="F397" s="223"/>
      <c r="G397" s="223"/>
      <c r="H397" s="223"/>
      <c r="I397" s="223"/>
      <c r="J397" s="223"/>
      <c r="K397" s="223"/>
      <c r="L397" s="223"/>
      <c r="M397" s="223"/>
      <c r="N397" s="223"/>
      <c r="O397" s="223"/>
      <c r="P397" s="223"/>
      <c r="Q397" s="223"/>
      <c r="R397" s="223"/>
      <c r="S397" s="223"/>
      <c r="T397" s="223"/>
      <c r="U397" s="223"/>
      <c r="V397" s="223"/>
      <c r="W397" s="223"/>
      <c r="X397" s="223"/>
      <c r="Y397" s="223"/>
      <c r="Z397" s="223"/>
      <c r="AA397" s="223"/>
      <c r="AB397" s="223"/>
      <c r="AC397" s="223"/>
      <c r="AD397" s="223"/>
      <c r="AE397" s="223"/>
      <c r="AF397" s="223"/>
      <c r="AG397" s="223"/>
      <c r="AH397" s="223"/>
      <c r="AI397" s="223"/>
      <c r="AJ397" s="223"/>
      <c r="AK397" s="223"/>
      <c r="AL397" s="223"/>
      <c r="AM397" s="223"/>
      <c r="AN397" s="223"/>
      <c r="AO397" s="223"/>
      <c r="AP397" s="223"/>
      <c r="AQ397" s="223"/>
      <c r="AR397" s="223"/>
      <c r="AT397" s="410"/>
      <c r="AU397" s="124"/>
    </row>
    <row r="398" ht="15.75" customHeight="1">
      <c r="A398" s="223"/>
      <c r="B398" s="409"/>
      <c r="C398" s="223"/>
      <c r="D398" s="223"/>
      <c r="E398" s="223"/>
      <c r="F398" s="223"/>
      <c r="G398" s="223"/>
      <c r="H398" s="223"/>
      <c r="I398" s="223"/>
      <c r="J398" s="223"/>
      <c r="K398" s="223"/>
      <c r="L398" s="223"/>
      <c r="M398" s="223"/>
      <c r="N398" s="223"/>
      <c r="O398" s="223"/>
      <c r="P398" s="223"/>
      <c r="Q398" s="223"/>
      <c r="R398" s="223"/>
      <c r="S398" s="223"/>
      <c r="T398" s="223"/>
      <c r="U398" s="223"/>
      <c r="V398" s="223"/>
      <c r="W398" s="223"/>
      <c r="X398" s="223"/>
      <c r="Y398" s="223"/>
      <c r="Z398" s="223"/>
      <c r="AA398" s="223"/>
      <c r="AB398" s="223"/>
      <c r="AC398" s="223"/>
      <c r="AD398" s="223"/>
      <c r="AE398" s="223"/>
      <c r="AF398" s="223"/>
      <c r="AG398" s="223"/>
      <c r="AH398" s="223"/>
      <c r="AI398" s="223"/>
      <c r="AJ398" s="223"/>
      <c r="AK398" s="223"/>
      <c r="AL398" s="223"/>
      <c r="AM398" s="223"/>
      <c r="AN398" s="223"/>
      <c r="AO398" s="223"/>
      <c r="AP398" s="223"/>
      <c r="AQ398" s="223"/>
      <c r="AR398" s="223"/>
      <c r="AT398" s="410"/>
      <c r="AU398" s="124"/>
    </row>
    <row r="399" ht="15.75" customHeight="1">
      <c r="A399" s="223"/>
      <c r="B399" s="409"/>
      <c r="C399" s="223"/>
      <c r="D399" s="223"/>
      <c r="E399" s="223"/>
      <c r="F399" s="223"/>
      <c r="G399" s="223"/>
      <c r="H399" s="223"/>
      <c r="I399" s="223"/>
      <c r="J399" s="223"/>
      <c r="K399" s="223"/>
      <c r="L399" s="223"/>
      <c r="M399" s="223"/>
      <c r="N399" s="223"/>
      <c r="O399" s="223"/>
      <c r="P399" s="223"/>
      <c r="Q399" s="223"/>
      <c r="R399" s="223"/>
      <c r="S399" s="223"/>
      <c r="T399" s="223"/>
      <c r="U399" s="223"/>
      <c r="V399" s="223"/>
      <c r="W399" s="223"/>
      <c r="X399" s="223"/>
      <c r="Y399" s="223"/>
      <c r="Z399" s="223"/>
      <c r="AA399" s="223"/>
      <c r="AB399" s="223"/>
      <c r="AC399" s="223"/>
      <c r="AD399" s="223"/>
      <c r="AE399" s="223"/>
      <c r="AF399" s="223"/>
      <c r="AG399" s="223"/>
      <c r="AH399" s="223"/>
      <c r="AI399" s="223"/>
      <c r="AJ399" s="223"/>
      <c r="AK399" s="223"/>
      <c r="AL399" s="223"/>
      <c r="AM399" s="223"/>
      <c r="AN399" s="223"/>
      <c r="AO399" s="223"/>
      <c r="AP399" s="223"/>
      <c r="AQ399" s="223"/>
      <c r="AR399" s="223"/>
      <c r="AT399" s="410"/>
      <c r="AU399" s="124"/>
    </row>
    <row r="400" ht="15.75" customHeight="1">
      <c r="A400" s="223"/>
      <c r="B400" s="409"/>
      <c r="C400" s="223"/>
      <c r="D400" s="223"/>
      <c r="E400" s="223"/>
      <c r="F400" s="223"/>
      <c r="G400" s="223"/>
      <c r="H400" s="223"/>
      <c r="I400" s="223"/>
      <c r="J400" s="223"/>
      <c r="K400" s="223"/>
      <c r="L400" s="223"/>
      <c r="M400" s="223"/>
      <c r="N400" s="223"/>
      <c r="O400" s="223"/>
      <c r="P400" s="223"/>
      <c r="Q400" s="223"/>
      <c r="R400" s="223"/>
      <c r="S400" s="223"/>
      <c r="T400" s="223"/>
      <c r="U400" s="223"/>
      <c r="V400" s="223"/>
      <c r="W400" s="223"/>
      <c r="X400" s="223"/>
      <c r="Y400" s="223"/>
      <c r="Z400" s="223"/>
      <c r="AA400" s="223"/>
      <c r="AB400" s="223"/>
      <c r="AC400" s="223"/>
      <c r="AD400" s="223"/>
      <c r="AE400" s="223"/>
      <c r="AF400" s="223"/>
      <c r="AG400" s="223"/>
      <c r="AH400" s="223"/>
      <c r="AI400" s="223"/>
      <c r="AJ400" s="223"/>
      <c r="AK400" s="223"/>
      <c r="AL400" s="223"/>
      <c r="AM400" s="223"/>
      <c r="AN400" s="223"/>
      <c r="AO400" s="223"/>
      <c r="AP400" s="223"/>
      <c r="AQ400" s="223"/>
      <c r="AR400" s="223"/>
      <c r="AT400" s="410"/>
      <c r="AU400" s="124"/>
    </row>
    <row r="401" ht="15.75" customHeight="1">
      <c r="A401" s="223"/>
      <c r="B401" s="409"/>
      <c r="C401" s="223"/>
      <c r="D401" s="223"/>
      <c r="E401" s="223"/>
      <c r="F401" s="223"/>
      <c r="G401" s="223"/>
      <c r="H401" s="223"/>
      <c r="I401" s="223"/>
      <c r="J401" s="223"/>
      <c r="K401" s="223"/>
      <c r="L401" s="223"/>
      <c r="M401" s="223"/>
      <c r="N401" s="223"/>
      <c r="O401" s="223"/>
      <c r="P401" s="223"/>
      <c r="Q401" s="223"/>
      <c r="R401" s="223"/>
      <c r="S401" s="223"/>
      <c r="T401" s="223"/>
      <c r="U401" s="223"/>
      <c r="V401" s="223"/>
      <c r="W401" s="223"/>
      <c r="X401" s="223"/>
      <c r="Y401" s="223"/>
      <c r="Z401" s="223"/>
      <c r="AA401" s="223"/>
      <c r="AB401" s="223"/>
      <c r="AC401" s="223"/>
      <c r="AD401" s="223"/>
      <c r="AE401" s="223"/>
      <c r="AF401" s="223"/>
      <c r="AG401" s="223"/>
      <c r="AH401" s="223"/>
      <c r="AI401" s="223"/>
      <c r="AJ401" s="223"/>
      <c r="AK401" s="223"/>
      <c r="AL401" s="223"/>
      <c r="AM401" s="223"/>
      <c r="AN401" s="223"/>
      <c r="AO401" s="223"/>
      <c r="AP401" s="223"/>
      <c r="AQ401" s="223"/>
      <c r="AR401" s="223"/>
      <c r="AT401" s="410"/>
      <c r="AU401" s="124"/>
    </row>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1">
    <mergeCell ref="A1:A2"/>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Y1"/>
    <mergeCell ref="AW1:AY1"/>
    <mergeCell ref="AZ1:AZ2"/>
    <mergeCell ref="BA1:BA2"/>
    <mergeCell ref="Z1:AB1"/>
    <mergeCell ref="AC1:AC2"/>
    <mergeCell ref="AD1:AD2"/>
    <mergeCell ref="AE1:AE2"/>
    <mergeCell ref="AF1:AP1"/>
    <mergeCell ref="AQ1:AQ2"/>
    <mergeCell ref="AR1:AV1"/>
  </mergeCells>
  <dataValidations>
    <dataValidation type="list" allowBlank="1" showErrorMessage="1" sqref="AD3:AD201">
      <formula1>"MEDICINE,PEDIA,SURGERY,OB-GYN,NEWBORN,OPHTHA"</formula1>
    </dataValidation>
    <dataValidation type="list" allowBlank="1" showErrorMessage="1" sqref="AZ3:AZ67 AZ69:AZ201">
      <formula1>"DENIED,RTH,RE-TRANSMITTED"</formula1>
    </dataValidation>
    <dataValidation type="list" allowBlank="1" showErrorMessage="1" sqref="L31:L47 L49:L67 L69:L201">
      <formula1>"FORMAL-GOVERNMENT,FORMAL-PRIVATE,INDIRECT CONTRIBUTOR,SELF EARNING INDIVIDUAL,MIGRANT WORKER,DIRECT CONTRIBUTOR - FILIPINOS WITH DUAL CITIZENSHIP/ LIVING ABROAD,SENIOR CITIZEN,PWD,LIFETIME MEMBER,INFORMAL ECONOMY- INFORMAL SECTOR,SPONSORED- POS FINANCIALL"&amp;"Y INCAPABLE,4PS/MCCT,INDIGENT,SPONSORED- LOCAL GOVT UNIT"</formula1>
    </dataValidation>
    <dataValidation type="list" allowBlank="1" showErrorMessage="1" sqref="L3:L30 L48 L68">
      <formula1>"FORMAL-GOVERNMENT,FORMAL-PRIVATE,INDIRECT CONTRIBUTOR,SELF EARNING INDIVIDUAL,MIGRANT WORKER,DIRECT CONTRIBUTOR - FILIPINOS WITH DUAL CITIZENSHIP/ LIVING ABROAD,SENIOR CITIZEN,PWD,LIFETIME MEMBER,INFORMAL ECONOMY- INFORMAL SECTOR,SPONSORED- POS FINANCIALL"&amp;"Y INCAPABLE,4PS/MCCT,INDIGENT,SPONSORED- LOCAL GOVT UNIT,INDIRECT CONTRIBUTOR"</formula1>
    </dataValidation>
    <dataValidation type="list" allowBlank="1" showErrorMessage="1" sqref="M3:M221">
      <formula1>"MEMBER,CHILD,SPOUSE"</formula1>
    </dataValidation>
    <dataValidation type="list" allowBlank="1" showErrorMessage="1" sqref="AQ3:AQ201">
      <formula1>"READY FOR TRANSMITTAL,PENDING"</formula1>
    </dataValidation>
    <dataValidation type="list" allowBlank="1" showErrorMessage="1" sqref="AU3:AU67 AY3:AY67 AU69:AU201 AY69:AY201">
      <formula1>"SHAYNE,APRIL,ALYZZA"</formula1>
    </dataValidation>
    <dataValidation type="list" allowBlank="1" showErrorMessage="1" sqref="AO3:AO201">
      <formula1>"SYSTEM,DIGITAL,MANUAL,SYSTEM - INC,NO CF4,CF3 MANUAL"</formula1>
    </dataValidation>
    <dataValidation type="list" allowBlank="1" showErrorMessage="1" sqref="AE3:AE201">
      <formula1>"OUTPATIENT,INPATIENT"</formula1>
    </dataValidation>
    <dataValidation type="list" allowBlank="1" showErrorMessage="1" sqref="AP3:AP201">
      <formula1>"IMPROVED,RECOVERED,DAMA w/ waiver,DAMA,EXPIRED,THOC"</formula1>
    </dataValidation>
  </dataValidations>
  <printOptions/>
  <pageMargins bottom="0.75" footer="0.0" header="0.0" left="0.7" right="0.7" top="0.75"/>
  <pageSetup orientation="landscape"/>
  <drawing r:id="rId1"/>
</worksheet>
</file>